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c7ef92cba0e244/Desktop/Bootcamp Class Folder/1-Crowdfunding Analysis/"/>
    </mc:Choice>
  </mc:AlternateContent>
  <xr:revisionPtr revIDLastSave="671" documentId="13_ncr:1_{D754642E-E684-4F4D-953B-1821B0424A6E}" xr6:coauthVersionLast="47" xr6:coauthVersionMax="47" xr10:uidLastSave="{6F61264D-7A81-4B15-B7EE-01D32F764150}"/>
  <bookViews>
    <workbookView xWindow="22932" yWindow="-108" windowWidth="23256" windowHeight="12576" firstSheet="4" activeTab="6" xr2:uid="{00000000-000D-0000-FFFF-FFFF00000000}"/>
  </bookViews>
  <sheets>
    <sheet name="Parent Outcomes" sheetId="2" r:id="rId1"/>
    <sheet name="SubCategory Statistics" sheetId="3" r:id="rId2"/>
    <sheet name="Outcomes Based on Launch Date" sheetId="4" r:id="rId3"/>
    <sheet name="Box Whisker Chart" sheetId="8" r:id="rId4"/>
    <sheet name="Theater Outcomes by Launch Date" sheetId="9" r:id="rId5"/>
    <sheet name="Outcomes Based on Goals" sheetId="10" r:id="rId6"/>
    <sheet name="Kickstarter" sheetId="1" r:id="rId7"/>
    <sheet name="Successful US Kickstarters" sheetId="5" r:id="rId8"/>
    <sheet name="Failed US Kickstarters" sheetId="6" r:id="rId9"/>
    <sheet name="Descriptive Statistics" sheetId="7" r:id="rId10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22" i="1" l="1"/>
  <c r="E3" i="10"/>
  <c r="E4" i="10"/>
  <c r="E5" i="10"/>
  <c r="E6" i="10"/>
  <c r="E7" i="10"/>
  <c r="E8" i="10"/>
  <c r="E9" i="10"/>
  <c r="E10" i="10"/>
  <c r="E11" i="10"/>
  <c r="E12" i="10"/>
  <c r="E13" i="10"/>
  <c r="E2" i="10"/>
  <c r="D2" i="10"/>
  <c r="B13" i="10"/>
  <c r="B12" i="10"/>
  <c r="B11" i="10"/>
  <c r="B10" i="10"/>
  <c r="B9" i="10"/>
  <c r="B8" i="10"/>
  <c r="B7" i="10"/>
  <c r="B6" i="10"/>
  <c r="B5" i="10"/>
  <c r="B4" i="10"/>
  <c r="B3" i="10"/>
  <c r="B2" i="10"/>
  <c r="D13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C2" i="10"/>
  <c r="C14" i="7"/>
  <c r="B14" i="7"/>
  <c r="C13" i="7"/>
  <c r="C15" i="7" s="1"/>
  <c r="B13" i="7"/>
  <c r="B15" i="7" s="1"/>
  <c r="C12" i="7"/>
  <c r="B12" i="7"/>
  <c r="C6" i="7"/>
  <c r="C5" i="7"/>
  <c r="C7" i="7" s="1"/>
  <c r="C4" i="7"/>
  <c r="B7" i="7"/>
  <c r="B6" i="7"/>
  <c r="B5" i="7"/>
  <c r="B4" i="7"/>
  <c r="C11" i="7"/>
  <c r="B11" i="7"/>
  <c r="C10" i="7"/>
  <c r="B10" i="7"/>
  <c r="C3" i="7"/>
  <c r="B3" i="7"/>
  <c r="C2" i="7"/>
  <c r="B2" i="7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2736" i="1"/>
  <c r="U2736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3631" i="1"/>
  <c r="O544" i="1"/>
  <c r="O3953" i="1"/>
  <c r="O698" i="1"/>
  <c r="O1452" i="1"/>
  <c r="O2584" i="1"/>
  <c r="O578" i="1"/>
  <c r="O2596" i="1"/>
  <c r="O1318" i="1"/>
  <c r="O498" i="1"/>
  <c r="O194" i="1"/>
  <c r="O161" i="1"/>
  <c r="O3807" i="1"/>
  <c r="O2433" i="1"/>
  <c r="O173" i="1"/>
  <c r="O2429" i="1"/>
  <c r="O3202" i="1"/>
  <c r="O437" i="1"/>
  <c r="O2430" i="1"/>
  <c r="O2691" i="1"/>
  <c r="O3126" i="1"/>
  <c r="O447" i="1"/>
  <c r="O2696" i="1"/>
  <c r="O2912" i="1"/>
  <c r="O1867" i="1"/>
  <c r="O668" i="1"/>
  <c r="O1136" i="1"/>
  <c r="O2916" i="1"/>
  <c r="O2943" i="1"/>
  <c r="O3641" i="1"/>
  <c r="O3798" i="1"/>
  <c r="O2950" i="1"/>
  <c r="O3057" i="1"/>
  <c r="O566" i="1"/>
  <c r="O1178" i="1"/>
  <c r="O2375" i="1"/>
  <c r="O157" i="1"/>
  <c r="O3995" i="1"/>
  <c r="O1704" i="1"/>
  <c r="O1180" i="1"/>
  <c r="O4008" i="1"/>
  <c r="O542" i="1"/>
  <c r="O1499" i="1"/>
  <c r="O3914" i="1"/>
  <c r="O1442" i="1"/>
  <c r="O154" i="1"/>
  <c r="O1183" i="1"/>
  <c r="O637" i="1"/>
  <c r="O216" i="1"/>
  <c r="O3934" i="1"/>
  <c r="O640" i="1"/>
  <c r="O488" i="1"/>
  <c r="O2155" i="1"/>
  <c r="O3122" i="1"/>
  <c r="O169" i="1"/>
  <c r="O163" i="1"/>
  <c r="O2591" i="1"/>
  <c r="O1453" i="1"/>
  <c r="O2911" i="1"/>
  <c r="O585" i="1"/>
  <c r="O580" i="1"/>
  <c r="O1123" i="1"/>
  <c r="O562" i="1"/>
  <c r="O427" i="1"/>
  <c r="O983" i="1"/>
  <c r="O2425" i="1"/>
  <c r="O591" i="1"/>
  <c r="O1589" i="1"/>
  <c r="O3864" i="1"/>
  <c r="O1595" i="1"/>
  <c r="O2680" i="1"/>
  <c r="O122" i="1"/>
  <c r="O2434" i="1"/>
  <c r="O4017" i="1"/>
  <c r="O1449" i="1"/>
  <c r="O214" i="1"/>
  <c r="O1876" i="1"/>
  <c r="O2904" i="1"/>
  <c r="O449" i="1"/>
  <c r="O3060" i="1"/>
  <c r="O3074" i="1"/>
  <c r="O1412" i="1"/>
  <c r="O2423" i="1"/>
  <c r="O984" i="1"/>
  <c r="O1083" i="1"/>
  <c r="O4094" i="1"/>
  <c r="O3082" i="1"/>
  <c r="O629" i="1"/>
  <c r="O2687" i="1"/>
  <c r="O2420" i="1"/>
  <c r="O2915" i="1"/>
  <c r="O568" i="1"/>
  <c r="O636" i="1"/>
  <c r="O2148" i="1"/>
  <c r="O3858" i="1"/>
  <c r="O4047" i="1"/>
  <c r="O561" i="1"/>
  <c r="O1736" i="1"/>
  <c r="O3075" i="1"/>
  <c r="O1913" i="1"/>
  <c r="O1175" i="1"/>
  <c r="O3096" i="1"/>
  <c r="O3959" i="1"/>
  <c r="O2418" i="1"/>
  <c r="O3855" i="1"/>
  <c r="O773" i="1"/>
  <c r="O455" i="1"/>
  <c r="O2427" i="1"/>
  <c r="O676" i="1"/>
  <c r="O598" i="1"/>
  <c r="O3906" i="1"/>
  <c r="O476" i="1"/>
  <c r="O3134" i="1"/>
  <c r="O1543" i="1"/>
  <c r="O123" i="1"/>
  <c r="O582" i="1"/>
  <c r="O1547" i="1"/>
  <c r="O1729" i="1"/>
  <c r="O3632" i="1"/>
  <c r="O1724" i="1"/>
  <c r="O2877" i="1"/>
  <c r="O1118" i="1"/>
  <c r="O2438" i="1"/>
  <c r="O1092" i="1"/>
  <c r="O215" i="1"/>
  <c r="O2865" i="1"/>
  <c r="O3067" i="1"/>
  <c r="O3112" i="1"/>
  <c r="O2362" i="1"/>
  <c r="O683" i="1"/>
  <c r="O1113" i="1"/>
  <c r="O3861" i="1"/>
  <c r="O4114" i="1"/>
  <c r="O1103" i="1"/>
  <c r="O2521" i="1"/>
  <c r="O2376" i="1"/>
  <c r="O1099" i="1"/>
  <c r="O2395" i="1"/>
  <c r="O1869" i="1"/>
  <c r="O2128" i="1"/>
  <c r="O1696" i="1"/>
  <c r="O3121" i="1"/>
  <c r="O1049" i="1"/>
  <c r="O1988" i="1"/>
  <c r="O2656" i="1"/>
  <c r="O3110" i="1"/>
  <c r="O2693" i="1"/>
  <c r="O3880" i="1"/>
  <c r="O153" i="1"/>
  <c r="O1164" i="1"/>
  <c r="O2138" i="1"/>
  <c r="O3198" i="1"/>
  <c r="O2396" i="1"/>
  <c r="O593" i="1"/>
  <c r="O601" i="1"/>
  <c r="O1141" i="1"/>
  <c r="O461" i="1"/>
  <c r="O2348" i="1"/>
  <c r="O3808" i="1"/>
  <c r="O4052" i="1"/>
  <c r="O1074" i="1"/>
  <c r="O191" i="1"/>
  <c r="O457" i="1"/>
  <c r="O3070" i="1"/>
  <c r="O2356" i="1"/>
  <c r="O3972" i="1"/>
  <c r="O1813" i="1"/>
  <c r="O1585" i="1"/>
  <c r="O2504" i="1"/>
  <c r="O150" i="1"/>
  <c r="O4051" i="1"/>
  <c r="O2909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1423" i="1"/>
  <c r="O1906" i="1"/>
  <c r="O1173" i="1"/>
  <c r="O1437" i="1"/>
  <c r="O445" i="1"/>
  <c r="O484" i="1"/>
  <c r="O1566" i="1"/>
  <c r="O442" i="1"/>
  <c r="O1484" i="1"/>
  <c r="O3941" i="1"/>
  <c r="O2948" i="1"/>
  <c r="O1130" i="1"/>
  <c r="O1741" i="1"/>
  <c r="O2346" i="1"/>
  <c r="O3119" i="1"/>
  <c r="O3647" i="1"/>
  <c r="O596" i="1"/>
  <c r="O992" i="1"/>
  <c r="O1424" i="1"/>
  <c r="O1131" i="1"/>
  <c r="O684" i="1"/>
  <c r="O870" i="1"/>
  <c r="O2142" i="1"/>
  <c r="O765" i="1"/>
  <c r="O3080" i="1"/>
  <c r="O1881" i="1"/>
  <c r="O196" i="1"/>
  <c r="O508" i="1"/>
  <c r="O1147" i="1"/>
  <c r="O2393" i="1"/>
  <c r="O1408" i="1"/>
  <c r="O4002" i="1"/>
  <c r="O1600" i="1"/>
  <c r="O2436" i="1"/>
  <c r="O1117" i="1"/>
  <c r="O1994" i="1"/>
  <c r="O514" i="1"/>
  <c r="O2581" i="1"/>
  <c r="O2690" i="1"/>
  <c r="O1151" i="1"/>
  <c r="O2512" i="1"/>
  <c r="O3054" i="1"/>
  <c r="O1070" i="1"/>
  <c r="O2955" i="1"/>
  <c r="O3062" i="1"/>
  <c r="O496" i="1"/>
  <c r="O1107" i="1"/>
  <c r="O2154" i="1"/>
  <c r="O2587" i="1"/>
  <c r="O2594" i="1"/>
  <c r="O2130" i="1"/>
  <c r="O4068" i="1"/>
  <c r="O1116" i="1"/>
  <c r="O2588" i="1"/>
  <c r="O2889" i="1"/>
  <c r="O4081" i="1"/>
  <c r="O572" i="1"/>
  <c r="O1907" i="1"/>
  <c r="O1171" i="1"/>
  <c r="O631" i="1"/>
  <c r="O486" i="1"/>
  <c r="O2391" i="1"/>
  <c r="O2775" i="1"/>
  <c r="O1012" i="1"/>
  <c r="O3090" i="1"/>
  <c r="O1703" i="1"/>
  <c r="O3920" i="1"/>
  <c r="O1344" i="1"/>
  <c r="O2850" i="1"/>
  <c r="O2410" i="1"/>
  <c r="O3854" i="1"/>
  <c r="O511" i="1"/>
  <c r="O579" i="1"/>
  <c r="O608" i="1"/>
  <c r="O2398" i="1"/>
  <c r="O2442" i="1"/>
  <c r="O3870" i="1"/>
  <c r="O1420" i="1"/>
  <c r="O638" i="1"/>
  <c r="O4115" i="1"/>
  <c r="O1416" i="1"/>
  <c r="O2424" i="1"/>
  <c r="O4006" i="1"/>
  <c r="O2132" i="1"/>
  <c r="O675" i="1"/>
  <c r="O4044" i="1"/>
  <c r="O3083" i="1"/>
  <c r="O1720" i="1"/>
  <c r="O714" i="1"/>
  <c r="O1125" i="1"/>
  <c r="O1132" i="1"/>
  <c r="O1717" i="1"/>
  <c r="O3942" i="1"/>
  <c r="O3911" i="1"/>
  <c r="O973" i="1"/>
  <c r="O217" i="1"/>
  <c r="O2765" i="1"/>
  <c r="O1413" i="1"/>
  <c r="O1121" i="1"/>
  <c r="O1488" i="1"/>
  <c r="O2685" i="1"/>
  <c r="O2573" i="1"/>
  <c r="O2370" i="1"/>
  <c r="O3088" i="1"/>
  <c r="O1501" i="1"/>
  <c r="O3947" i="1"/>
  <c r="O3996" i="1"/>
  <c r="O4009" i="1"/>
  <c r="O2771" i="1"/>
  <c r="O2881" i="1"/>
  <c r="O2153" i="1"/>
  <c r="O2569" i="1"/>
  <c r="O599" i="1"/>
  <c r="O159" i="1"/>
  <c r="O1010" i="1"/>
  <c r="O3105" i="1"/>
  <c r="O125" i="1"/>
  <c r="O1597" i="1"/>
  <c r="O3085" i="1"/>
  <c r="O3794" i="1"/>
  <c r="O1909" i="1"/>
  <c r="O3919" i="1"/>
  <c r="O4087" i="1"/>
  <c r="O491" i="1"/>
  <c r="O1042" i="1"/>
  <c r="O462" i="1"/>
  <c r="O904" i="1"/>
  <c r="O3928" i="1"/>
  <c r="O906" i="1"/>
  <c r="O1324" i="1"/>
  <c r="O719" i="1"/>
  <c r="O3120" i="1"/>
  <c r="O872" i="1"/>
  <c r="O545" i="1"/>
  <c r="O2700" i="1"/>
  <c r="O2372" i="1"/>
  <c r="O2681" i="1"/>
  <c r="O1425" i="1"/>
  <c r="O239" i="1"/>
  <c r="O1561" i="1"/>
  <c r="O2440" i="1"/>
  <c r="O144" i="1"/>
  <c r="O2779" i="1"/>
  <c r="O4086" i="1"/>
  <c r="O3917" i="1"/>
  <c r="O3097" i="1"/>
  <c r="O864" i="1"/>
  <c r="O665" i="1"/>
  <c r="O1140" i="1"/>
  <c r="O940" i="1"/>
  <c r="O1688" i="1"/>
  <c r="O3200" i="1"/>
  <c r="O563" i="1"/>
  <c r="O2382" i="1"/>
  <c r="O1013" i="1"/>
  <c r="O2350" i="1"/>
  <c r="O2124" i="1"/>
  <c r="O575" i="1"/>
  <c r="O696" i="1"/>
  <c r="O664" i="1"/>
  <c r="O1172" i="1"/>
  <c r="O232" i="1"/>
  <c r="O3055" i="1"/>
  <c r="O1740" i="1"/>
  <c r="O1865" i="1"/>
  <c r="O4074" i="1"/>
  <c r="O780" i="1"/>
  <c r="O711" i="1"/>
  <c r="O2886" i="1"/>
  <c r="O1145" i="1"/>
  <c r="O192" i="1"/>
  <c r="O1990" i="1"/>
  <c r="O1407" i="1"/>
  <c r="O902" i="1"/>
  <c r="O3963" i="1"/>
  <c r="O4043" i="1"/>
  <c r="O573" i="1"/>
  <c r="O597" i="1"/>
  <c r="O577" i="1"/>
  <c r="O2864" i="1"/>
  <c r="O507" i="1"/>
  <c r="O2404" i="1"/>
  <c r="O2743" i="1"/>
  <c r="O422" i="1"/>
  <c r="O1545" i="1"/>
  <c r="O1111" i="1"/>
  <c r="O1875" i="1"/>
  <c r="O1160" i="1"/>
  <c r="O994" i="1"/>
  <c r="O1126" i="1"/>
  <c r="O2697" i="1"/>
  <c r="O3079" i="1"/>
  <c r="O1150" i="1"/>
  <c r="O2437" i="1"/>
  <c r="O555" i="1"/>
  <c r="O1868" i="1"/>
  <c r="O921" i="1"/>
  <c r="O2570" i="1"/>
  <c r="O1791" i="1"/>
  <c r="O1101" i="1"/>
  <c r="O2895" i="1"/>
  <c r="O1409" i="1"/>
  <c r="O1128" i="1"/>
  <c r="O1115" i="1"/>
  <c r="O1583" i="1"/>
  <c r="O2585" i="1"/>
  <c r="O1322" i="1"/>
  <c r="O1112" i="1"/>
  <c r="O1918" i="1"/>
  <c r="O1877" i="1"/>
  <c r="O693" i="1"/>
  <c r="O166" i="1"/>
  <c r="O1244" i="1"/>
  <c r="O1579" i="1"/>
  <c r="O3868" i="1"/>
  <c r="O543" i="1"/>
  <c r="O2417" i="1"/>
  <c r="O976" i="1"/>
  <c r="O588" i="1"/>
  <c r="O1084" i="1"/>
  <c r="O2123" i="1"/>
  <c r="O2353" i="1"/>
  <c r="O148" i="1"/>
  <c r="O1726" i="1"/>
  <c r="O2652" i="1"/>
  <c r="O2582" i="1"/>
  <c r="O3968" i="1"/>
  <c r="O919" i="1"/>
  <c r="O2508" i="1"/>
  <c r="O2413" i="1"/>
  <c r="O1314" i="1"/>
  <c r="O3089" i="1"/>
  <c r="O1155" i="1"/>
  <c r="O3952" i="1"/>
  <c r="O611" i="1"/>
  <c r="O1573" i="1"/>
  <c r="O3790" i="1"/>
  <c r="O1135" i="1"/>
  <c r="O2759" i="1"/>
  <c r="O3123" i="1"/>
  <c r="O3738" i="1"/>
  <c r="O499" i="1"/>
  <c r="O1563" i="1"/>
  <c r="O4067" i="1"/>
  <c r="O1712" i="1"/>
  <c r="O2389" i="1"/>
  <c r="O458" i="1"/>
  <c r="O2357" i="1"/>
  <c r="O2683" i="1"/>
  <c r="O2149" i="1"/>
  <c r="O1072" i="1"/>
  <c r="O552" i="1"/>
  <c r="O779" i="1"/>
  <c r="O2432" i="1"/>
  <c r="O2702" i="1"/>
  <c r="O1485" i="1"/>
  <c r="O2694" i="1"/>
  <c r="O576" i="1"/>
  <c r="O2403" i="1"/>
  <c r="O155" i="1"/>
  <c r="O222" i="1"/>
  <c r="O2328" i="1"/>
  <c r="O2763" i="1"/>
  <c r="O2161" i="1"/>
  <c r="O1738" i="1"/>
  <c r="O720" i="1"/>
  <c r="O2564" i="1"/>
  <c r="O1494" i="1"/>
  <c r="O1157" i="1"/>
  <c r="O468" i="1"/>
  <c r="O2001" i="1"/>
  <c r="O425" i="1"/>
  <c r="O2764" i="1"/>
  <c r="O1438" i="1"/>
  <c r="O2905" i="1"/>
  <c r="O452" i="1"/>
  <c r="O715" i="1"/>
  <c r="O966" i="1"/>
  <c r="O510" i="1"/>
  <c r="O1234" i="1"/>
  <c r="O2695" i="1"/>
  <c r="O883" i="1"/>
  <c r="O571" i="1"/>
  <c r="O3131" i="1"/>
  <c r="O2386" i="1"/>
  <c r="O2903" i="1"/>
  <c r="O2156" i="1"/>
  <c r="O2152" i="1"/>
  <c r="O874" i="1"/>
  <c r="O1331" i="1"/>
  <c r="O1085" i="1"/>
  <c r="O456" i="1"/>
  <c r="O4021" i="1"/>
  <c r="O4023" i="1"/>
  <c r="O2415" i="1"/>
  <c r="O3903" i="1"/>
  <c r="O955" i="1"/>
  <c r="O1581" i="1"/>
  <c r="O3081" i="1"/>
  <c r="O2572" i="1"/>
  <c r="O2162" i="1"/>
  <c r="O2769" i="1"/>
  <c r="O775" i="1"/>
  <c r="O685" i="1"/>
  <c r="O914" i="1"/>
  <c r="O1456" i="1"/>
  <c r="O228" i="1"/>
  <c r="O2682" i="1"/>
  <c r="O706" i="1"/>
  <c r="O1721" i="1"/>
  <c r="O2650" i="1"/>
  <c r="O2654" i="1"/>
  <c r="O2871" i="1"/>
  <c r="O2868" i="1"/>
  <c r="O3943" i="1"/>
  <c r="O1231" i="1"/>
  <c r="O559" i="1"/>
  <c r="O151" i="1"/>
  <c r="O663" i="1"/>
  <c r="O3142" i="1"/>
  <c r="O3973" i="1"/>
  <c r="O610" i="1"/>
  <c r="O707" i="1"/>
  <c r="O2601" i="1"/>
  <c r="O622" i="1"/>
  <c r="O570" i="1"/>
  <c r="O2567" i="1"/>
  <c r="O2946" i="1"/>
  <c r="O1062" i="1"/>
  <c r="O1991" i="1"/>
  <c r="O3796" i="1"/>
  <c r="O4070" i="1"/>
  <c r="O3749" i="1"/>
  <c r="O3929" i="1"/>
  <c r="O886" i="1"/>
  <c r="O1055" i="1"/>
  <c r="O2643" i="1"/>
  <c r="O586" i="1"/>
  <c r="O2843" i="1"/>
  <c r="O2851" i="1"/>
  <c r="O3194" i="1"/>
  <c r="O472" i="1"/>
  <c r="O1705" i="1"/>
  <c r="O1920" i="1"/>
  <c r="O623" i="1"/>
  <c r="O4019" i="1"/>
  <c r="O1094" i="1"/>
  <c r="O2892" i="1"/>
  <c r="O2511" i="1"/>
  <c r="O4075" i="1"/>
  <c r="O697" i="1"/>
  <c r="O1874" i="1"/>
  <c r="O986" i="1"/>
  <c r="O2750" i="1"/>
  <c r="O424" i="1"/>
  <c r="O965" i="1"/>
  <c r="O2751" i="1"/>
  <c r="O4101" i="1"/>
  <c r="O200" i="1"/>
  <c r="O1443" i="1"/>
  <c r="O2766" i="1"/>
  <c r="O1316" i="1"/>
  <c r="O1328" i="1"/>
  <c r="O2686" i="1"/>
  <c r="O939" i="1"/>
  <c r="O504" i="1"/>
  <c r="O3094" i="1"/>
  <c r="O967" i="1"/>
  <c r="O3866" i="1"/>
  <c r="O1904" i="1"/>
  <c r="O546" i="1"/>
  <c r="O2387" i="1"/>
  <c r="O1419" i="1"/>
  <c r="O2426" i="1"/>
  <c r="O3901" i="1"/>
  <c r="O3203" i="1"/>
  <c r="O4026" i="1"/>
  <c r="O2390" i="1"/>
  <c r="O875" i="1"/>
  <c r="O721" i="1"/>
  <c r="O880" i="1"/>
  <c r="O999" i="1"/>
  <c r="O4015" i="1"/>
  <c r="O1323" i="1"/>
  <c r="O970" i="1"/>
  <c r="O1915" i="1"/>
  <c r="O428" i="1"/>
  <c r="O1795" i="1"/>
  <c r="O4007" i="1"/>
  <c r="O1075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3962" i="1"/>
  <c r="O2349" i="1"/>
  <c r="O1159" i="1"/>
  <c r="O1044" i="1"/>
  <c r="O2866" i="1"/>
  <c r="O2135" i="1"/>
  <c r="O1917" i="1"/>
  <c r="O1105" i="1"/>
  <c r="O998" i="1"/>
  <c r="O1169" i="1"/>
  <c r="O3144" i="1"/>
  <c r="O1406" i="1"/>
  <c r="O1715" i="1"/>
  <c r="O3797" i="1"/>
  <c r="O1129" i="1"/>
  <c r="O1592" i="1"/>
  <c r="O777" i="1"/>
  <c r="O2146" i="1"/>
  <c r="O958" i="1"/>
  <c r="O1910" i="1"/>
  <c r="O2136" i="1"/>
  <c r="O2593" i="1"/>
  <c r="O1801" i="1"/>
  <c r="O2516" i="1"/>
  <c r="O2861" i="1"/>
  <c r="O3889" i="1"/>
  <c r="O505" i="1"/>
  <c r="O3921" i="1"/>
  <c r="O2383" i="1"/>
  <c r="O3981" i="1"/>
  <c r="O2411" i="1"/>
  <c r="O4004" i="1"/>
  <c r="O2959" i="1"/>
  <c r="O130" i="1"/>
  <c r="O2653" i="1"/>
  <c r="O2854" i="1"/>
  <c r="O1500" i="1"/>
  <c r="O948" i="1"/>
  <c r="O978" i="1"/>
  <c r="O959" i="1"/>
  <c r="O4110" i="1"/>
  <c r="O1780" i="1"/>
  <c r="O220" i="1"/>
  <c r="O602" i="1"/>
  <c r="O2768" i="1"/>
  <c r="O3744" i="1"/>
  <c r="O3860" i="1"/>
  <c r="O4084" i="1"/>
  <c r="O2150" i="1"/>
  <c r="O423" i="1"/>
  <c r="O1818" i="1"/>
  <c r="O867" i="1"/>
  <c r="O4109" i="1"/>
  <c r="O2646" i="1"/>
  <c r="O975" i="1"/>
  <c r="O1821" i="1"/>
  <c r="O1483" i="1"/>
  <c r="O2880" i="1"/>
  <c r="O3847" i="1"/>
  <c r="O2134" i="1"/>
  <c r="O2781" i="1"/>
  <c r="O3990" i="1"/>
  <c r="O3644" i="1"/>
  <c r="O2953" i="1"/>
  <c r="O925" i="1"/>
  <c r="O4049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1490" i="1"/>
  <c r="O4095" i="1"/>
  <c r="O432" i="1"/>
  <c r="O1120" i="1"/>
  <c r="O1327" i="1"/>
  <c r="O2589" i="1"/>
  <c r="O897" i="1"/>
  <c r="O3087" i="1"/>
  <c r="O4064" i="1"/>
  <c r="O1575" i="1"/>
  <c r="O947" i="1"/>
  <c r="O4061" i="1"/>
  <c r="O558" i="1"/>
  <c r="O3069" i="1"/>
  <c r="O1102" i="1"/>
  <c r="O1567" i="1"/>
  <c r="O2384" i="1"/>
  <c r="O2951" i="1"/>
  <c r="O3857" i="1"/>
  <c r="O4060" i="1"/>
  <c r="O2503" i="1"/>
  <c r="O977" i="1"/>
  <c r="O1081" i="1"/>
  <c r="O607" i="1"/>
  <c r="O1047" i="1"/>
  <c r="O2158" i="1"/>
  <c r="O4097" i="1"/>
  <c r="O781" i="1"/>
  <c r="O1017" i="1"/>
  <c r="O927" i="1"/>
  <c r="O156" i="1"/>
  <c r="O3873" i="1"/>
  <c r="O702" i="1"/>
  <c r="O1903" i="1"/>
  <c r="O3848" i="1"/>
  <c r="O1067" i="1"/>
  <c r="O1771" i="1"/>
  <c r="O551" i="1"/>
  <c r="O2661" i="1"/>
  <c r="O1422" i="1"/>
  <c r="O2893" i="1"/>
  <c r="O2910" i="1"/>
  <c r="O234" i="1"/>
  <c r="O1237" i="1"/>
  <c r="O900" i="1"/>
  <c r="O1018" i="1"/>
  <c r="O4062" i="1"/>
  <c r="O475" i="1"/>
  <c r="O1458" i="1"/>
  <c r="O1177" i="1"/>
  <c r="O1110" i="1"/>
  <c r="O1808" i="1"/>
  <c r="O882" i="1"/>
  <c r="O1440" i="1"/>
  <c r="O2345" i="1"/>
  <c r="O3117" i="1"/>
  <c r="O513" i="1"/>
  <c r="O2777" i="1"/>
  <c r="O619" i="1"/>
  <c r="O3061" i="1"/>
  <c r="O1242" i="1"/>
  <c r="O907" i="1"/>
  <c r="O662" i="1"/>
  <c r="O2416" i="1"/>
  <c r="O3912" i="1"/>
  <c r="O1020" i="1"/>
  <c r="O4113" i="1"/>
  <c r="O140" i="1"/>
  <c r="O2324" i="1"/>
  <c r="O1987" i="1"/>
  <c r="O509" i="1"/>
  <c r="O905" i="1"/>
  <c r="O4092" i="1"/>
  <c r="O3964" i="1"/>
  <c r="O911" i="1"/>
  <c r="O172" i="1"/>
  <c r="O893" i="1"/>
  <c r="O3948" i="1"/>
  <c r="O3791" i="1"/>
  <c r="O2374" i="1"/>
  <c r="O450" i="1"/>
  <c r="O1340" i="1"/>
  <c r="O502" i="1"/>
  <c r="O594" i="1"/>
  <c r="O516" i="1"/>
  <c r="O774" i="1"/>
  <c r="O3139" i="1"/>
  <c r="O1812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185" i="1"/>
  <c r="O1559" i="1"/>
  <c r="O1544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865" i="1"/>
  <c r="O1077" i="1"/>
  <c r="O1430" i="1"/>
  <c r="O670" i="1"/>
  <c r="O1414" i="1"/>
  <c r="O2899" i="1"/>
  <c r="O500" i="1"/>
  <c r="O2897" i="1"/>
  <c r="O1560" i="1"/>
  <c r="O2873" i="1"/>
  <c r="O763" i="1"/>
  <c r="O4088" i="1"/>
  <c r="O3114" i="1"/>
  <c r="O4091" i="1"/>
  <c r="O3648" i="1"/>
  <c r="O1711" i="1"/>
  <c r="O2858" i="1"/>
  <c r="O1870" i="1"/>
  <c r="O1106" i="1"/>
  <c r="O1792" i="1"/>
  <c r="O3879" i="1"/>
  <c r="O193" i="1"/>
  <c r="O4027" i="1"/>
  <c r="O436" i="1"/>
  <c r="O1574" i="1"/>
  <c r="O1415" i="1"/>
  <c r="O3863" i="1"/>
  <c r="O2906" i="1"/>
  <c r="O446" i="1"/>
  <c r="O1137" i="1"/>
  <c r="O3897" i="1"/>
  <c r="O2133" i="1"/>
  <c r="O3883" i="1"/>
  <c r="O2888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141" i="1"/>
  <c r="O3902" i="1"/>
  <c r="O3922" i="1"/>
  <c r="O3994" i="1"/>
  <c r="O873" i="1"/>
  <c r="O2141" i="1"/>
  <c r="O2876" i="1"/>
  <c r="O2846" i="1"/>
  <c r="O187" i="1"/>
  <c r="O3642" i="1"/>
  <c r="O128" i="1"/>
  <c r="O705" i="1"/>
  <c r="O1722" i="1"/>
  <c r="O430" i="1"/>
  <c r="O2698" i="1"/>
  <c r="O957" i="1"/>
  <c r="O1170" i="1"/>
  <c r="O2599" i="1"/>
  <c r="O624" i="1"/>
  <c r="O1154" i="1"/>
  <c r="O2144" i="1"/>
  <c r="O1319" i="1"/>
  <c r="O917" i="1"/>
  <c r="O1008" i="1"/>
  <c r="O1176" i="1"/>
  <c r="O935" i="1"/>
  <c r="O4010" i="1"/>
  <c r="O3649" i="1"/>
  <c r="O2706" i="1"/>
  <c r="O483" i="1"/>
  <c r="O1775" i="1"/>
  <c r="O987" i="1"/>
  <c r="O3966" i="1"/>
  <c r="O1076" i="1"/>
  <c r="O3986" i="1"/>
  <c r="O2672" i="1"/>
  <c r="O1138" i="1"/>
  <c r="O177" i="1"/>
  <c r="O1725" i="1"/>
  <c r="O1156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890" i="1"/>
  <c r="O1410" i="1"/>
  <c r="O1100" i="1"/>
  <c r="O3731" i="1"/>
  <c r="O997" i="1"/>
  <c r="O448" i="1"/>
  <c r="O1602" i="1"/>
  <c r="O3971" i="1"/>
  <c r="O686" i="1"/>
  <c r="O1718" i="1"/>
  <c r="O1080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4020" i="1"/>
  <c r="O3910" i="1"/>
  <c r="O3843" i="1"/>
  <c r="O1148" i="1"/>
  <c r="O1325" i="1"/>
  <c r="O4079" i="1"/>
  <c r="O1496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3915" i="1"/>
  <c r="O895" i="1"/>
  <c r="O3732" i="1"/>
  <c r="O4105" i="1"/>
  <c r="O2125" i="1"/>
  <c r="O3927" i="1"/>
  <c r="O3747" i="1"/>
  <c r="O669" i="1"/>
  <c r="O4005" i="1"/>
  <c r="O1152" i="1"/>
  <c r="O1727" i="1"/>
  <c r="O718" i="1"/>
  <c r="O1872" i="1"/>
  <c r="O2772" i="1"/>
  <c r="O2126" i="1"/>
  <c r="O2758" i="1"/>
  <c r="O199" i="1"/>
  <c r="O3148" i="1"/>
  <c r="O2647" i="1"/>
  <c r="O1457" i="1"/>
  <c r="O1713" i="1"/>
  <c r="O2761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3936" i="1"/>
  <c r="O1737" i="1"/>
  <c r="O1809" i="1"/>
  <c r="O1796" i="1"/>
  <c r="O2145" i="1"/>
  <c r="O3733" i="1"/>
  <c r="O3066" i="1"/>
  <c r="O960" i="1"/>
  <c r="O2673" i="1"/>
  <c r="O1310" i="1"/>
  <c r="O4098" i="1"/>
  <c r="O4039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950" i="1"/>
  <c r="O3103" i="1"/>
  <c r="O3925" i="1"/>
  <c r="O4040" i="1"/>
  <c r="O2597" i="1"/>
  <c r="O3940" i="1"/>
  <c r="O3191" i="1"/>
  <c r="O692" i="1"/>
  <c r="O635" i="1"/>
  <c r="O2002" i="1"/>
  <c r="O1093" i="1"/>
  <c r="O3869" i="1"/>
  <c r="O988" i="1"/>
  <c r="O4093" i="1"/>
  <c r="O2140" i="1"/>
  <c r="O1578" i="1"/>
  <c r="O224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127" i="1"/>
  <c r="O4018" i="1"/>
  <c r="O2914" i="1"/>
  <c r="O1095" i="1"/>
  <c r="O1245" i="1"/>
  <c r="O3071" i="1"/>
  <c r="O1911" i="1"/>
  <c r="O1090" i="1"/>
  <c r="O2776" i="1"/>
  <c r="O3967" i="1"/>
  <c r="O2770" i="1"/>
  <c r="O1134" i="1"/>
  <c r="O934" i="1"/>
  <c r="O2361" i="1"/>
  <c r="O968" i="1"/>
  <c r="O2422" i="1"/>
  <c r="O677" i="1"/>
  <c r="O982" i="1"/>
  <c r="O716" i="1"/>
  <c r="O3872" i="1"/>
  <c r="O2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189" i="1"/>
  <c r="O4032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982" i="1"/>
  <c r="O3740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181" i="1"/>
  <c r="O3984" i="1"/>
  <c r="O3634" i="1"/>
  <c r="O3993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568" i="1"/>
  <c r="O1739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876" i="1"/>
  <c r="O3961" i="1"/>
  <c r="O241" i="1"/>
  <c r="O3205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1689" i="1"/>
  <c r="O4042" i="1"/>
  <c r="O2847" i="1"/>
  <c r="O1433" i="1"/>
  <c r="O3976" i="1"/>
  <c r="O2863" i="1"/>
  <c r="O1313" i="1"/>
  <c r="O3960" i="1"/>
  <c r="O3987" i="1"/>
  <c r="O3893" i="1"/>
  <c r="O2887" i="1"/>
  <c r="O481" i="1"/>
  <c r="O3900" i="1"/>
  <c r="O2674" i="1"/>
  <c r="O182" i="1"/>
  <c r="O1693" i="1"/>
  <c r="O2645" i="1"/>
  <c r="O2884" i="1"/>
  <c r="O979" i="1"/>
  <c r="O1728" i="1"/>
  <c r="O713" i="1"/>
  <c r="O600" i="1"/>
  <c r="O1551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4096" i="1"/>
  <c r="O2913" i="1"/>
  <c r="O556" i="1"/>
  <c r="O4037" i="1"/>
  <c r="O901" i="1"/>
  <c r="O3913" i="1"/>
  <c r="O4046" i="1"/>
  <c r="O4054" i="1"/>
  <c r="O4003" i="1"/>
  <c r="O3989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898" i="1"/>
  <c r="O179" i="1"/>
  <c r="O885" i="1"/>
  <c r="O236" i="1"/>
  <c r="O1317" i="1"/>
  <c r="O894" i="1"/>
  <c r="O878" i="1"/>
  <c r="O888" i="1"/>
  <c r="O1108" i="1"/>
  <c r="O2408" i="1"/>
  <c r="O1572" i="1"/>
  <c r="O771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972" i="1"/>
  <c r="O1776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168" i="1"/>
  <c r="O4041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1799" i="1"/>
  <c r="O87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823" i="1"/>
  <c r="O51" i="1"/>
  <c r="O527" i="1"/>
  <c r="O2637" i="1"/>
  <c r="O1635" i="1"/>
  <c r="O2992" i="1"/>
  <c r="O2532" i="1"/>
  <c r="O2498" i="1"/>
  <c r="O2824" i="1"/>
  <c r="O3334" i="1"/>
  <c r="O806" i="1"/>
  <c r="O102" i="1"/>
  <c r="O296" i="1"/>
  <c r="O2524" i="1"/>
  <c r="O3765" i="1"/>
  <c r="O3830" i="1"/>
  <c r="O3475" i="1"/>
  <c r="O810" i="1"/>
  <c r="O3676" i="1"/>
  <c r="O533" i="1"/>
  <c r="O3519" i="1"/>
  <c r="O103" i="1"/>
  <c r="O3343" i="1"/>
  <c r="O1859" i="1"/>
  <c r="O2099" i="1"/>
  <c r="O2832" i="1"/>
  <c r="O3377" i="1"/>
  <c r="O3414" i="1"/>
  <c r="O3532" i="1"/>
  <c r="O1304" i="1"/>
  <c r="O2097" i="1"/>
  <c r="O2468" i="1"/>
  <c r="O3289" i="1"/>
  <c r="O3518" i="1"/>
  <c r="O3546" i="1"/>
  <c r="O3776" i="1"/>
  <c r="O1691" i="1"/>
  <c r="O3557" i="1"/>
  <c r="O43" i="1"/>
  <c r="O46" i="1"/>
  <c r="O2209" i="1"/>
  <c r="O2475" i="1"/>
  <c r="O2482" i="1"/>
  <c r="O3387" i="1"/>
  <c r="O3405" i="1"/>
  <c r="O3433" i="1"/>
  <c r="O3447" i="1"/>
  <c r="O3629" i="1"/>
  <c r="O3772" i="1"/>
  <c r="O1641" i="1"/>
  <c r="O3033" i="1"/>
  <c r="O3429" i="1"/>
  <c r="O3495" i="1"/>
  <c r="O3583" i="1"/>
  <c r="O3766" i="1"/>
  <c r="O3524" i="1"/>
  <c r="O3615" i="1"/>
  <c r="O859" i="1"/>
  <c r="O1644" i="1"/>
  <c r="O3668" i="1"/>
  <c r="O3771" i="1"/>
  <c r="O392" i="1"/>
  <c r="O1847" i="1"/>
  <c r="O2174" i="1"/>
  <c r="O2823" i="1"/>
  <c r="O2930" i="1"/>
  <c r="O2990" i="1"/>
  <c r="O3187" i="1"/>
  <c r="O3506" i="1"/>
  <c r="O3514" i="1"/>
  <c r="O3810" i="1"/>
  <c r="O75" i="1"/>
  <c r="O2839" i="1"/>
  <c r="O3610" i="1"/>
  <c r="O3554" i="1"/>
  <c r="O784" i="1"/>
  <c r="O52" i="1"/>
  <c r="O86" i="1"/>
  <c r="O141" i="1"/>
  <c r="O2924" i="1"/>
  <c r="O3002" i="1"/>
  <c r="O3394" i="1"/>
  <c r="O3574" i="1"/>
  <c r="O3581" i="1"/>
  <c r="O3652" i="1"/>
  <c r="O3763" i="1"/>
  <c r="O3496" i="1"/>
  <c r="O850" i="1"/>
  <c r="O855" i="1"/>
  <c r="O1824" i="1"/>
  <c r="O2114" i="1"/>
  <c r="O2925" i="1"/>
  <c r="O3338" i="1"/>
  <c r="O3444" i="1"/>
  <c r="O3662" i="1"/>
  <c r="O1365" i="1"/>
  <c r="O3417" i="1"/>
  <c r="O2171" i="1"/>
  <c r="O3578" i="1"/>
  <c r="O33" i="1"/>
  <c r="O849" i="1"/>
  <c r="O3419" i="1"/>
  <c r="O3817" i="1"/>
  <c r="O2476" i="1"/>
  <c r="O1028" i="1"/>
  <c r="O3386" i="1"/>
  <c r="O3378" i="1"/>
  <c r="O84" i="1"/>
  <c r="O3580" i="1"/>
  <c r="O801" i="1"/>
  <c r="O1605" i="1"/>
  <c r="O3559" i="1"/>
  <c r="O3314" i="1"/>
  <c r="O749" i="1"/>
  <c r="O10" i="1"/>
  <c r="O3604" i="1"/>
  <c r="O3218" i="1"/>
  <c r="O2489" i="1"/>
  <c r="O3592" i="1"/>
  <c r="O1826" i="1"/>
  <c r="O2288" i="1"/>
  <c r="O3299" i="1"/>
  <c r="O3312" i="1"/>
  <c r="O1853" i="1"/>
  <c r="O3318" i="1"/>
  <c r="O3624" i="1"/>
  <c r="O2562" i="1"/>
  <c r="O2290" i="1"/>
  <c r="O2484" i="1"/>
  <c r="O3221" i="1"/>
  <c r="O3215" i="1"/>
  <c r="O2179" i="1"/>
  <c r="O2248" i="1"/>
  <c r="O2977" i="1"/>
  <c r="O3697" i="1"/>
  <c r="O61" i="1"/>
  <c r="O1840" i="1"/>
  <c r="O2973" i="1"/>
  <c r="O1830" i="1"/>
  <c r="O1604" i="1"/>
  <c r="O388" i="1"/>
  <c r="O22" i="1"/>
  <c r="O535" i="1"/>
  <c r="O3831" i="1"/>
  <c r="O18" i="1"/>
  <c r="O2810" i="1"/>
  <c r="O3689" i="1"/>
  <c r="O34" i="1"/>
  <c r="O419" i="1"/>
  <c r="O2541" i="1"/>
  <c r="O750" i="1"/>
  <c r="O3375" i="1"/>
  <c r="O3777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2100" i="1"/>
  <c r="O3703" i="1"/>
  <c r="O1851" i="1"/>
  <c r="O1658" i="1"/>
  <c r="O727" i="1"/>
  <c r="O30" i="1"/>
  <c r="O2112" i="1"/>
  <c r="O3217" i="1"/>
  <c r="O2986" i="1"/>
  <c r="O344" i="1"/>
  <c r="O2830" i="1"/>
  <c r="O3650" i="1"/>
  <c r="O3236" i="1"/>
  <c r="O2533" i="1"/>
  <c r="O3153" i="1"/>
  <c r="O92" i="1"/>
  <c r="O3547" i="1"/>
  <c r="O3402" i="1"/>
  <c r="O1745" i="1"/>
  <c r="O827" i="1"/>
  <c r="O421" i="1"/>
  <c r="O794" i="1"/>
  <c r="O3752" i="1"/>
  <c r="O1290" i="1"/>
  <c r="O3263" i="1"/>
  <c r="O3558" i="1"/>
  <c r="O304" i="1"/>
  <c r="O654" i="1"/>
  <c r="O1268" i="1"/>
  <c r="O3571" i="1"/>
  <c r="O119" i="1"/>
  <c r="O108" i="1"/>
  <c r="O12" i="1"/>
  <c r="O1636" i="1"/>
  <c r="O3655" i="1"/>
  <c r="O3040" i="1"/>
  <c r="O3566" i="1"/>
  <c r="O3590" i="1"/>
  <c r="O653" i="1"/>
  <c r="O3512" i="1"/>
  <c r="O661" i="1"/>
  <c r="O3242" i="1"/>
  <c r="O3022" i="1"/>
  <c r="O1651" i="1"/>
  <c r="O3238" i="1"/>
  <c r="O2299" i="1"/>
  <c r="O3487" i="1"/>
  <c r="O834" i="1"/>
  <c r="O393" i="1"/>
  <c r="O1949" i="1"/>
  <c r="O420" i="1"/>
  <c r="O299" i="1"/>
  <c r="O541" i="1"/>
  <c r="O3457" i="1"/>
  <c r="O1829" i="1"/>
  <c r="O1654" i="1"/>
  <c r="O19" i="1"/>
  <c r="O3503" i="1"/>
  <c r="O3660" i="1"/>
  <c r="O1673" i="1"/>
  <c r="O1531" i="1"/>
  <c r="O1607" i="1"/>
  <c r="O2088" i="1"/>
  <c r="O2306" i="1"/>
  <c r="O2966" i="1"/>
  <c r="O3020" i="1"/>
  <c r="O3456" i="1"/>
  <c r="O2713" i="1"/>
  <c r="O255" i="1"/>
  <c r="O3384" i="1"/>
  <c r="O3719" i="1"/>
  <c r="O1653" i="1"/>
  <c r="O2121" i="1"/>
  <c r="O3522" i="1"/>
  <c r="O3729" i="1"/>
  <c r="O3239" i="1"/>
  <c r="O2462" i="1"/>
  <c r="O3250" i="1"/>
  <c r="O3723" i="1"/>
  <c r="O3616" i="1"/>
  <c r="O3701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3184" i="1"/>
  <c r="O2937" i="1"/>
  <c r="O1884" i="1"/>
  <c r="O394" i="1"/>
  <c r="O2118" i="1"/>
  <c r="O2932" i="1"/>
  <c r="O1630" i="1"/>
  <c r="O838" i="1"/>
  <c r="O16" i="1"/>
  <c r="O3815" i="1"/>
  <c r="O56" i="1"/>
  <c r="O3159" i="1"/>
  <c r="O3152" i="1"/>
  <c r="O3439" i="1"/>
  <c r="O3469" i="1"/>
  <c r="O3322" i="1"/>
  <c r="O1286" i="1"/>
  <c r="O1828" i="1"/>
  <c r="O3359" i="1"/>
  <c r="O3476" i="1"/>
  <c r="O3620" i="1"/>
  <c r="O1608" i="1"/>
  <c r="O2496" i="1"/>
  <c r="O2615" i="1"/>
  <c r="O3762" i="1"/>
  <c r="O2055" i="1"/>
  <c r="O1512" i="1"/>
  <c r="O413" i="1"/>
  <c r="O3379" i="1"/>
  <c r="O1625" i="1"/>
  <c r="O3353" i="1"/>
  <c r="O1213" i="1"/>
  <c r="O3758" i="1"/>
  <c r="O3176" i="1"/>
  <c r="O2222" i="1"/>
  <c r="O2340" i="1"/>
  <c r="O3423" i="1"/>
  <c r="O3530" i="1"/>
  <c r="O2791" i="1"/>
  <c r="O3005" i="1"/>
  <c r="O3010" i="1"/>
  <c r="O339" i="1"/>
  <c r="O1628" i="1"/>
  <c r="O284" i="1"/>
  <c r="O336" i="1"/>
  <c r="O2219" i="1"/>
  <c r="O3513" i="1"/>
  <c r="O9" i="1"/>
  <c r="O2307" i="1"/>
  <c r="O3453" i="1"/>
  <c r="O1463" i="1"/>
  <c r="O317" i="1"/>
  <c r="O1263" i="1"/>
  <c r="O1858" i="1"/>
  <c r="O3811" i="1"/>
  <c r="O3841" i="1"/>
  <c r="O1610" i="1"/>
  <c r="O2302" i="1"/>
  <c r="O3329" i="1"/>
  <c r="O3256" i="1"/>
  <c r="O1353" i="1"/>
  <c r="O2094" i="1"/>
  <c r="O32" i="1"/>
  <c r="O2310" i="1"/>
  <c r="O368" i="1"/>
  <c r="O1201" i="1"/>
  <c r="O843" i="1"/>
  <c r="O3276" i="1"/>
  <c r="O3577" i="1"/>
  <c r="O250" i="1"/>
  <c r="O365" i="1"/>
  <c r="O804" i="1"/>
  <c r="O798" i="1"/>
  <c r="O42" i="1"/>
  <c r="O3521" i="1"/>
  <c r="O362" i="1"/>
  <c r="O3328" i="1"/>
  <c r="O2940" i="1"/>
  <c r="O3362" i="1"/>
  <c r="O295" i="1"/>
  <c r="O2800" i="1"/>
  <c r="O2981" i="1"/>
  <c r="O728" i="1"/>
  <c r="O1643" i="1"/>
  <c r="O1846" i="1"/>
  <c r="O3358" i="1"/>
  <c r="O3365" i="1"/>
  <c r="O1683" i="1"/>
  <c r="O3664" i="1"/>
  <c r="O3688" i="1"/>
  <c r="O410" i="1"/>
  <c r="O3346" i="1"/>
  <c r="O1504" i="1"/>
  <c r="O828" i="1"/>
  <c r="O2605" i="1"/>
  <c r="O3271" i="1"/>
  <c r="O3508" i="1"/>
  <c r="O3715" i="1"/>
  <c r="O1615" i="1"/>
  <c r="O2221" i="1"/>
  <c r="O294" i="1"/>
  <c r="O3324" i="1"/>
  <c r="O1852" i="1"/>
  <c r="O1832" i="1"/>
  <c r="O3162" i="1"/>
  <c r="O3674" i="1"/>
  <c r="O2452" i="1"/>
  <c r="O409" i="1"/>
  <c r="O3252" i="1"/>
  <c r="O3526" i="1"/>
  <c r="O326" i="1"/>
  <c r="O2526" i="1"/>
  <c r="O3286" i="1"/>
  <c r="O2210" i="1"/>
  <c r="O2711" i="1"/>
  <c r="O1634" i="1"/>
  <c r="O1287" i="1"/>
  <c r="O835" i="1"/>
  <c r="O3344" i="1"/>
  <c r="O3272" i="1"/>
  <c r="O3326" i="1"/>
  <c r="O2098" i="1"/>
  <c r="O1897" i="1"/>
  <c r="O302" i="1"/>
  <c r="O1624" i="1"/>
  <c r="O2640" i="1"/>
  <c r="O3300" i="1"/>
  <c r="O1843" i="1"/>
  <c r="O3784" i="1"/>
  <c r="O3288" i="1"/>
  <c r="O1269" i="1"/>
  <c r="O1273" i="1"/>
  <c r="O1253" i="1"/>
  <c r="O3158" i="1"/>
  <c r="O3255" i="1"/>
  <c r="O3628" i="1"/>
  <c r="O332" i="1"/>
  <c r="O2804" i="1"/>
  <c r="O3553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2616" i="1"/>
  <c r="O2976" i="1"/>
  <c r="O3528" i="1"/>
  <c r="O760" i="1"/>
  <c r="O3551" i="1"/>
  <c r="O3307" i="1"/>
  <c r="O345" i="1"/>
  <c r="O3226" i="1"/>
  <c r="O3661" i="1"/>
  <c r="O3725" i="1"/>
  <c r="O3474" i="1"/>
  <c r="O2984" i="1"/>
  <c r="O2931" i="1"/>
  <c r="O1888" i="1"/>
  <c r="O346" i="1"/>
  <c r="O35" i="1"/>
  <c r="O3269" i="1"/>
  <c r="O3220" i="1"/>
  <c r="O522" i="1"/>
  <c r="O3839" i="1"/>
  <c r="O1039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2461" i="1"/>
  <c r="O3383" i="1"/>
  <c r="O743" i="1"/>
  <c r="O2337" i="1"/>
  <c r="O3548" i="1"/>
  <c r="O1345" i="1"/>
  <c r="O2459" i="1"/>
  <c r="O746" i="1"/>
  <c r="O3466" i="1"/>
  <c r="O3760" i="1"/>
  <c r="O3230" i="1"/>
  <c r="O1395" i="1"/>
  <c r="O3716" i="1"/>
  <c r="O3227" i="1"/>
  <c r="O1470" i="1"/>
  <c r="O2811" i="1"/>
  <c r="O3563" i="1"/>
  <c r="O3392" i="1"/>
  <c r="O2332" i="1"/>
  <c r="O3500" i="1"/>
  <c r="O1203" i="1"/>
  <c r="O2927" i="1"/>
  <c r="O1205" i="1"/>
  <c r="O1899" i="1"/>
  <c r="O109" i="1"/>
  <c r="O2095" i="1"/>
  <c r="O537" i="1"/>
  <c r="O2790" i="1"/>
  <c r="O2793" i="1"/>
  <c r="O3680" i="1"/>
  <c r="O786" i="1"/>
  <c r="O2076" i="1"/>
  <c r="O85" i="1"/>
  <c r="O1663" i="1"/>
  <c r="O3726" i="1"/>
  <c r="O3717" i="1"/>
  <c r="O1405" i="1"/>
  <c r="O752" i="1"/>
  <c r="O245" i="1"/>
  <c r="O2270" i="1"/>
  <c r="O1219" i="1"/>
  <c r="O2317" i="1"/>
  <c r="O3443" i="1"/>
  <c r="O3599" i="1"/>
  <c r="O1672" i="1"/>
  <c r="O3018" i="1"/>
  <c r="O1540" i="1"/>
  <c r="O2166" i="1"/>
  <c r="O1664" i="1"/>
  <c r="O1670" i="1"/>
  <c r="O2799" i="1"/>
  <c r="O3284" i="1"/>
  <c r="O3768" i="1"/>
  <c r="O323" i="1"/>
  <c r="O3517" i="1"/>
  <c r="O3627" i="1"/>
  <c r="O358" i="1"/>
  <c r="O1616" i="1"/>
  <c r="O2208" i="1"/>
  <c r="O2553" i="1"/>
  <c r="O1303" i="1"/>
  <c r="O3430" i="1"/>
  <c r="O2935" i="1"/>
  <c r="O337" i="1"/>
  <c r="O795" i="1"/>
  <c r="O3575" i="1"/>
  <c r="O2551" i="1"/>
  <c r="O1758" i="1"/>
  <c r="O3245" i="1"/>
  <c r="O416" i="1"/>
  <c r="O90" i="1"/>
  <c r="O1687" i="1"/>
  <c r="O3297" i="1"/>
  <c r="O1035" i="1"/>
  <c r="O2941" i="1"/>
  <c r="O1753" i="1"/>
  <c r="O2663" i="1"/>
  <c r="O3679" i="1"/>
  <c r="O60" i="1"/>
  <c r="O3246" i="1"/>
  <c r="O1206" i="1"/>
  <c r="O3427" i="1"/>
  <c r="O2176" i="1"/>
  <c r="O3360" i="1"/>
  <c r="O2049" i="1"/>
  <c r="O350" i="1"/>
  <c r="O3175" i="1"/>
  <c r="O3266" i="1"/>
  <c r="O3282" i="1"/>
  <c r="O3467" i="1"/>
  <c r="O1833" i="1"/>
  <c r="O3025" i="1"/>
  <c r="O3171" i="1"/>
  <c r="O3000" i="1"/>
  <c r="O3264" i="1"/>
  <c r="O360" i="1"/>
  <c r="O406" i="1"/>
  <c r="O1029" i="1"/>
  <c r="O1930" i="1"/>
  <c r="O3537" i="1"/>
  <c r="O2472" i="1"/>
  <c r="O3669" i="1"/>
  <c r="O3017" i="1"/>
  <c r="O2926" i="1"/>
  <c r="O2493" i="1"/>
  <c r="O3237" i="1"/>
  <c r="O290" i="1"/>
  <c r="O2487" i="1"/>
  <c r="O2993" i="1"/>
  <c r="O62" i="1"/>
  <c r="O116" i="1"/>
  <c r="O2827" i="1"/>
  <c r="O1929" i="1"/>
  <c r="O829" i="1"/>
  <c r="O2742" i="1"/>
  <c r="O3755" i="1"/>
  <c r="O369" i="1"/>
  <c r="O1521" i="1"/>
  <c r="O3465" i="1"/>
  <c r="O3304" i="1"/>
  <c r="O2542" i="1"/>
  <c r="O3280" i="1"/>
  <c r="O3223" i="1"/>
  <c r="O2666" i="1"/>
  <c r="O857" i="1"/>
  <c r="O3707" i="1"/>
  <c r="O1522" i="1"/>
  <c r="O3210" i="1"/>
  <c r="O1275" i="1"/>
  <c r="O3416" i="1"/>
  <c r="O3374" i="1"/>
  <c r="O3561" i="1"/>
  <c r="O3670" i="1"/>
  <c r="O3750" i="1"/>
  <c r="O2089" i="1"/>
  <c r="O1638" i="1"/>
  <c r="O3413" i="1"/>
  <c r="O2544" i="1"/>
  <c r="O1507" i="1"/>
  <c r="O2720" i="1"/>
  <c r="O3426" i="1"/>
  <c r="O330" i="1"/>
  <c r="O3381" i="1"/>
  <c r="O1631" i="1"/>
  <c r="O1372" i="1"/>
  <c r="O247" i="1"/>
  <c r="O2999" i="1"/>
  <c r="O2705" i="1"/>
  <c r="O756" i="1"/>
  <c r="O3401" i="1"/>
  <c r="O3507" i="1"/>
  <c r="O1222" i="1"/>
  <c r="O2537" i="1"/>
  <c r="O811" i="1"/>
  <c r="O2463" i="1"/>
  <c r="O1246" i="1"/>
  <c r="O3390" i="1"/>
  <c r="O1639" i="1"/>
  <c r="O403" i="1"/>
  <c r="O1473" i="1"/>
  <c r="O793" i="1"/>
  <c r="O5" i="1"/>
  <c r="O3371" i="1"/>
  <c r="O399" i="1"/>
  <c r="O356" i="1"/>
  <c r="O1195" i="1"/>
  <c r="O367" i="1"/>
  <c r="O3781" i="1"/>
  <c r="O114" i="1"/>
  <c r="O1003" i="1"/>
  <c r="O1895" i="1"/>
  <c r="O2842" i="1"/>
  <c r="O3367" i="1"/>
  <c r="O3151" i="1"/>
  <c r="O782" i="1"/>
  <c r="O813" i="1"/>
  <c r="O3651" i="1"/>
  <c r="O831" i="1"/>
  <c r="O1837" i="1"/>
  <c r="O3653" i="1"/>
  <c r="O2319" i="1"/>
  <c r="O3478" i="1"/>
  <c r="O96" i="1"/>
  <c r="O3665" i="1"/>
  <c r="O2318" i="1"/>
  <c r="O1352" i="1"/>
  <c r="O2292" i="1"/>
  <c r="O313" i="1"/>
  <c r="O2313" i="1"/>
  <c r="O370" i="1"/>
  <c r="O1189" i="1"/>
  <c r="O312" i="1"/>
  <c r="O48" i="1"/>
  <c r="O3228" i="1"/>
  <c r="O1209" i="1"/>
  <c r="O1618" i="1"/>
  <c r="O3440" i="1"/>
  <c r="O2606" i="1"/>
  <c r="O1261" i="1"/>
  <c r="O2531" i="1"/>
  <c r="O2797" i="1"/>
  <c r="O2733" i="1"/>
  <c r="O3247" i="1"/>
  <c r="O844" i="1"/>
  <c r="O3398" i="1"/>
  <c r="O3341" i="1"/>
  <c r="O3603" i="1"/>
  <c r="O1384" i="1"/>
  <c r="O327" i="1"/>
  <c r="O3509" i="1"/>
  <c r="O1278" i="1"/>
  <c r="O3352" i="1"/>
  <c r="O3382" i="1"/>
  <c r="O808" i="1"/>
  <c r="O2731" i="1"/>
  <c r="O1251" i="1"/>
  <c r="O2249" i="1"/>
  <c r="O660" i="1"/>
  <c r="O2994" i="1"/>
  <c r="O3722" i="1"/>
  <c r="O3306" i="1"/>
  <c r="O3333" i="1"/>
  <c r="O3823" i="1"/>
  <c r="O121" i="1"/>
  <c r="O3335" i="1"/>
  <c r="O2665" i="1"/>
  <c r="O89" i="1"/>
  <c r="O3370" i="1"/>
  <c r="O286" i="1"/>
  <c r="O523" i="1"/>
  <c r="O1300" i="1"/>
  <c r="O536" i="1"/>
  <c r="O3545" i="1"/>
  <c r="O3834" i="1"/>
  <c r="O861" i="1"/>
  <c r="O273" i="1"/>
  <c r="O2787" i="1"/>
  <c r="O2116" i="1"/>
  <c r="O1649" i="1"/>
  <c r="O2477" i="1"/>
  <c r="O383" i="1"/>
  <c r="O315" i="1"/>
  <c r="O3568" i="1"/>
  <c r="O3285" i="1"/>
  <c r="O2821" i="1"/>
  <c r="O3552" i="1"/>
  <c r="O1885" i="1"/>
  <c r="O291" i="1"/>
  <c r="O361" i="1"/>
  <c r="O2115" i="1"/>
  <c r="O3251" i="1"/>
  <c r="O3626" i="1"/>
  <c r="O1659" i="1"/>
  <c r="O1186" i="1"/>
  <c r="O1749" i="1"/>
  <c r="O2997" i="1"/>
  <c r="O854" i="1"/>
  <c r="O807" i="1"/>
  <c r="O2536" i="1"/>
  <c r="O3388" i="1"/>
  <c r="O812" i="1"/>
  <c r="O3543" i="1"/>
  <c r="O1640" i="1"/>
  <c r="O4" i="1"/>
  <c r="O3751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31" i="1"/>
  <c r="O2988" i="1"/>
  <c r="O3501" i="1"/>
  <c r="O2558" i="1"/>
  <c r="O1893" i="1"/>
  <c r="O3436" i="1"/>
  <c r="O751" i="1"/>
  <c r="O730" i="1"/>
  <c r="O310" i="1"/>
  <c r="O252" i="1"/>
  <c r="O2500" i="1"/>
  <c r="O2642" i="1"/>
  <c r="O2218" i="1"/>
  <c r="O3687" i="1"/>
  <c r="O2728" i="1"/>
  <c r="O2342" i="1"/>
  <c r="O2225" i="1"/>
  <c r="O339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1211" i="1"/>
  <c r="O2972" i="1"/>
  <c r="O1274" i="1"/>
  <c r="O2970" i="1"/>
  <c r="O3825" i="1"/>
  <c r="O2933" i="1"/>
  <c r="O3052" i="1"/>
  <c r="O3527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3361" i="1"/>
  <c r="O100" i="1"/>
  <c r="O99" i="1"/>
  <c r="O3332" i="1"/>
  <c r="O3555" i="1"/>
  <c r="O3259" i="1"/>
  <c r="O3502" i="1"/>
  <c r="O2334" i="1"/>
  <c r="O20" i="1"/>
  <c r="O3511" i="1"/>
  <c r="O262" i="1"/>
  <c r="O3821" i="1"/>
  <c r="O88" i="1"/>
  <c r="O1516" i="1"/>
  <c r="O8" i="1"/>
  <c r="O2554" i="1"/>
  <c r="O2113" i="1"/>
  <c r="O2831" i="1"/>
  <c r="O2111" i="1"/>
  <c r="O3421" i="1"/>
  <c r="O3376" i="1"/>
  <c r="O322" i="1"/>
  <c r="O1761" i="1"/>
  <c r="O17" i="1"/>
  <c r="O1891" i="1"/>
  <c r="O333" i="1"/>
  <c r="O351" i="1"/>
  <c r="O2309" i="1"/>
  <c r="O398" i="1"/>
  <c r="O375" i="1"/>
  <c r="O3051" i="1"/>
  <c r="O2311" i="1"/>
  <c r="O3309" i="1"/>
  <c r="O292" i="1"/>
  <c r="O3032" i="1"/>
  <c r="O2490" i="1"/>
  <c r="O3778" i="1"/>
  <c r="O343" i="1"/>
  <c r="O259" i="1"/>
  <c r="O257" i="1"/>
  <c r="O1188" i="1"/>
  <c r="O740" i="1"/>
  <c r="O2308" i="1"/>
  <c r="O3166" i="1"/>
  <c r="O2664" i="1"/>
  <c r="O3617" i="1"/>
  <c r="O401" i="1"/>
  <c r="O1523" i="1"/>
  <c r="O2965" i="1"/>
  <c r="O3497" i="1"/>
  <c r="O1934" i="1"/>
  <c r="O817" i="1"/>
  <c r="O830" i="1"/>
  <c r="O2543" i="1"/>
  <c r="O2108" i="1"/>
  <c r="O649" i="1"/>
  <c r="O1373" i="1"/>
  <c r="O1383" i="1"/>
  <c r="O3409" i="1"/>
  <c r="O2182" i="1"/>
  <c r="O3186" i="1"/>
  <c r="O2250" i="1"/>
  <c r="O2470" i="1"/>
  <c r="O2942" i="1"/>
  <c r="O2530" i="1"/>
  <c r="O82" i="1"/>
  <c r="O3819" i="1"/>
  <c r="O2294" i="1"/>
  <c r="O58" i="1"/>
  <c r="O1398" i="1"/>
  <c r="O2110" i="1"/>
  <c r="O2557" i="1"/>
  <c r="O1850" i="1"/>
  <c r="O263" i="1"/>
  <c r="O1033" i="1"/>
  <c r="O3275" i="1"/>
  <c r="O742" i="1"/>
  <c r="O2291" i="1"/>
  <c r="O3323" i="1"/>
  <c r="O107" i="1"/>
  <c r="O2607" i="1"/>
  <c r="O3696" i="1"/>
  <c r="O3042" i="1"/>
  <c r="O2450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3008" i="1"/>
  <c r="O2828" i="1"/>
  <c r="O275" i="1"/>
  <c r="O1191" i="1"/>
  <c r="O2838" i="1"/>
  <c r="O532" i="1"/>
  <c r="O3449" i="1"/>
  <c r="O832" i="1"/>
  <c r="O3231" i="1"/>
  <c r="O2314" i="1"/>
  <c r="O1468" i="1"/>
  <c r="O2443" i="1"/>
  <c r="O1505" i="1"/>
  <c r="O324" i="1"/>
  <c r="O2063" i="1"/>
  <c r="O50" i="1"/>
  <c r="O1755" i="1"/>
  <c r="O2451" i="1"/>
  <c r="O2936" i="1"/>
  <c r="O3699" i="1"/>
  <c r="O1665" i="1"/>
  <c r="O3135" i="1"/>
  <c r="O3321" i="1"/>
  <c r="O3826" i="1"/>
  <c r="O397" i="1"/>
  <c r="O341" i="1"/>
  <c r="O2223" i="1"/>
  <c r="O3428" i="1"/>
  <c r="O3775" i="1"/>
  <c r="O2812" i="1"/>
  <c r="O3448" i="1"/>
  <c r="O2046" i="1"/>
  <c r="O2295" i="1"/>
  <c r="O1603" i="1"/>
  <c r="O3711" i="1"/>
  <c r="O2835" i="1"/>
  <c r="O2086" i="1"/>
  <c r="O1288" i="1"/>
  <c r="O277" i="1"/>
  <c r="O1937" i="1"/>
  <c r="O74" i="1"/>
  <c r="O1471" i="1"/>
  <c r="O3562" i="1"/>
  <c r="O2228" i="1"/>
  <c r="O1034" i="1"/>
  <c r="O3412" i="1"/>
  <c r="O3585" i="1"/>
  <c r="O3004" i="1"/>
  <c r="O3759" i="1"/>
  <c r="O1464" i="1"/>
  <c r="O3432" i="1"/>
  <c r="O1292" i="1"/>
  <c r="O3279" i="1"/>
  <c r="O2446" i="1"/>
  <c r="O3130" i="1"/>
  <c r="O355" i="1"/>
  <c r="O1271" i="1"/>
  <c r="O1518" i="1"/>
  <c r="O2322" i="1"/>
  <c r="O526" i="1"/>
  <c r="O3499" i="1"/>
  <c r="O3041" i="1"/>
  <c r="O1860" i="1"/>
  <c r="O1744" i="1"/>
  <c r="O821" i="1"/>
  <c r="O3037" i="1"/>
  <c r="O3569" i="1"/>
  <c r="O26" i="1"/>
  <c r="O3173" i="1"/>
  <c r="O2721" i="1"/>
  <c r="O2560" i="1"/>
  <c r="O1842" i="1"/>
  <c r="O300" i="1"/>
  <c r="O3185" i="1"/>
  <c r="O2967" i="1"/>
  <c r="O3183" i="1"/>
  <c r="O3836" i="1"/>
  <c r="O1193" i="1"/>
  <c r="O3424" i="1"/>
  <c r="O1364" i="1"/>
  <c r="O1392" i="1"/>
  <c r="O1686" i="1"/>
  <c r="O23" i="1"/>
  <c r="O288" i="1"/>
  <c r="O1404" i="1"/>
  <c r="O2982" i="1"/>
  <c r="O3690" i="1"/>
  <c r="O3704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2205" i="1"/>
  <c r="O3814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3317" i="1"/>
  <c r="O1294" i="1"/>
  <c r="O3348" i="1"/>
  <c r="O2539" i="1"/>
  <c r="O1614" i="1"/>
  <c r="O3516" i="1"/>
  <c r="O2807" i="1"/>
  <c r="O3045" i="1"/>
  <c r="O3824" i="1"/>
  <c r="O40" i="1"/>
  <c r="O3520" i="1"/>
  <c r="O2608" i="1"/>
  <c r="O3681" i="1"/>
  <c r="O3600" i="1"/>
  <c r="O340" i="1"/>
  <c r="O371" i="1"/>
  <c r="O366" i="1"/>
  <c r="O2460" i="1"/>
  <c r="O3774" i="1"/>
  <c r="O3339" i="1"/>
  <c r="O1648" i="1"/>
  <c r="O1393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535" i="1"/>
  <c r="O2833" i="1"/>
  <c r="O2669" i="1"/>
  <c r="O1941" i="1"/>
  <c r="O1370" i="1"/>
  <c r="O2464" i="1"/>
  <c r="O1283" i="1"/>
  <c r="O744" i="1"/>
  <c r="O2074" i="1"/>
  <c r="O2084" i="1"/>
  <c r="O3253" i="1"/>
  <c r="O3659" i="1"/>
  <c r="O1510" i="1"/>
  <c r="O1281" i="1"/>
  <c r="O1647" i="1"/>
  <c r="O1743" i="1"/>
  <c r="O3685" i="1"/>
  <c r="O1282" i="1"/>
  <c r="O71" i="1"/>
  <c r="O3788" i="1"/>
  <c r="O3663" i="1"/>
  <c r="O3570" i="1"/>
  <c r="O3400" i="1"/>
  <c r="O363" i="1"/>
  <c r="O748" i="1"/>
  <c r="O267" i="1"/>
  <c r="O2466" i="1"/>
  <c r="O3165" i="1"/>
  <c r="O1889" i="1"/>
  <c r="O3724" i="1"/>
  <c r="O3248" i="1"/>
  <c r="O2561" i="1"/>
  <c r="O1479" i="1"/>
  <c r="O309" i="1"/>
  <c r="O270" i="1"/>
  <c r="O1508" i="1"/>
  <c r="O1223" i="1"/>
  <c r="O2212" i="1"/>
  <c r="O2841" i="1"/>
  <c r="O803" i="1"/>
  <c r="O349" i="1"/>
  <c r="O1381" i="1"/>
  <c r="O1679" i="1"/>
  <c r="O1360" i="1"/>
  <c r="O754" i="1"/>
  <c r="O2548" i="1"/>
  <c r="O3385" i="1"/>
  <c r="O29" i="1"/>
  <c r="O1031" i="1"/>
  <c r="O380" i="1"/>
  <c r="O797" i="1"/>
  <c r="O1513" i="1"/>
  <c r="O314" i="1"/>
  <c r="O1397" i="1"/>
  <c r="O396" i="1"/>
  <c r="O3683" i="1"/>
  <c r="O1311" i="1"/>
  <c r="O2628" i="1"/>
  <c r="O3437" i="1"/>
  <c r="O3399" i="1"/>
  <c r="O2808" i="1"/>
  <c r="O3287" i="1"/>
  <c r="O386" i="1"/>
  <c r="O1225" i="1"/>
  <c r="O3265" i="1"/>
  <c r="O3172" i="1"/>
  <c r="O2164" i="1"/>
  <c r="O1476" i="1"/>
  <c r="O2708" i="1"/>
  <c r="O402" i="1"/>
  <c r="O3240" i="1"/>
  <c r="O1038" i="1"/>
  <c r="O652" i="1"/>
  <c r="O3838" i="1"/>
  <c r="O3327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1622" i="1"/>
  <c r="O3621" i="1"/>
  <c r="O3754" i="1"/>
  <c r="O2017" i="1"/>
  <c r="O334" i="1"/>
  <c r="O2540" i="1"/>
  <c r="O120" i="1"/>
  <c r="O3016" i="1"/>
  <c r="O2103" i="1"/>
  <c r="O2814" i="1"/>
  <c r="O2085" i="1"/>
  <c r="O2502" i="1"/>
  <c r="O3477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1262" i="1"/>
  <c r="O2471" i="1"/>
  <c r="O2485" i="1"/>
  <c r="O246" i="1"/>
  <c r="O318" i="1"/>
  <c r="O2198" i="1"/>
  <c r="O1399" i="1"/>
  <c r="O3582" i="1"/>
  <c r="O2969" i="1"/>
  <c r="O3160" i="1"/>
  <c r="O2625" i="1"/>
  <c r="O528" i="1"/>
  <c r="O3293" i="1"/>
  <c r="O3713" i="1"/>
  <c r="O1747" i="1"/>
  <c r="O1617" i="1"/>
  <c r="O3181" i="1"/>
  <c r="O789" i="1"/>
  <c r="O373" i="1"/>
  <c r="O3486" i="1"/>
  <c r="O1369" i="1"/>
  <c r="O285" i="1"/>
  <c r="O3281" i="1"/>
  <c r="O3572" i="1"/>
  <c r="O2214" i="1"/>
  <c r="O379" i="1"/>
  <c r="O1926" i="1"/>
  <c r="O737" i="1"/>
  <c r="O3549" i="1"/>
  <c r="O3391" i="1"/>
  <c r="O1896" i="1"/>
  <c r="O2785" i="1"/>
  <c r="O2618" i="1"/>
  <c r="O2083" i="1"/>
  <c r="O2633" i="1"/>
  <c r="O524" i="1"/>
  <c r="O98" i="1"/>
  <c r="O1760" i="1"/>
  <c r="O2834" i="1"/>
  <c r="O1272" i="1"/>
  <c r="O352" i="1"/>
  <c r="O3178" i="1"/>
  <c r="O800" i="1"/>
  <c r="O1024" i="1"/>
  <c r="O1981" i="1"/>
  <c r="O2064" i="1"/>
  <c r="O3174" i="1"/>
  <c r="O2806" i="1"/>
  <c r="O3786" i="1"/>
  <c r="O1208" i="1"/>
  <c r="O2092" i="1"/>
  <c r="O91" i="1"/>
  <c r="O1469" i="1"/>
  <c r="O818" i="1"/>
  <c r="O3667" i="1"/>
  <c r="O3243" i="1"/>
  <c r="O1678" i="1"/>
  <c r="O3479" i="1"/>
  <c r="O77" i="1"/>
  <c r="O2453" i="1"/>
  <c r="O3586" i="1"/>
  <c r="O2798" i="1"/>
  <c r="O2079" i="1"/>
  <c r="O2090" i="1"/>
  <c r="O2265" i="1"/>
  <c r="O1924" i="1"/>
  <c r="O530" i="1"/>
  <c r="O2009" i="1"/>
  <c r="O2163" i="1"/>
  <c r="O1361" i="1"/>
  <c r="O1825" i="1"/>
  <c r="O3305" i="1"/>
  <c r="O1940" i="1"/>
  <c r="O1759" i="1"/>
  <c r="O2538" i="1"/>
  <c r="O3023" i="1"/>
  <c r="O3219" i="1"/>
  <c r="O3315" i="1"/>
  <c r="O381" i="1"/>
  <c r="O1379" i="1"/>
  <c r="O3169" i="1"/>
  <c r="O3301" i="1"/>
  <c r="O54" i="1"/>
  <c r="O69" i="1"/>
  <c r="O2465" i="1"/>
  <c r="O357" i="1"/>
  <c r="O3657" i="1"/>
  <c r="O3189" i="1"/>
  <c r="O1887" i="1"/>
  <c r="O2716" i="1"/>
  <c r="O1938" i="1"/>
  <c r="O354" i="1"/>
  <c r="O841" i="1"/>
  <c r="O2801" i="1"/>
  <c r="O1270" i="1"/>
  <c r="O3835" i="1"/>
  <c r="O3769" i="1"/>
  <c r="O3331" i="1"/>
  <c r="O338" i="1"/>
  <c r="O3278" i="1"/>
  <c r="O3389" i="1"/>
  <c r="O3529" i="1"/>
  <c r="O2826" i="1"/>
  <c r="O256" i="1"/>
  <c r="O1854" i="1"/>
  <c r="O1248" i="1"/>
  <c r="O1629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3691" i="1"/>
  <c r="O1611" i="1"/>
  <c r="O3296" i="1"/>
  <c r="O3515" i="1"/>
  <c r="O1680" i="1"/>
  <c r="O2559" i="1"/>
  <c r="O1746" i="1"/>
  <c r="O753" i="1"/>
  <c r="O3597" i="1"/>
  <c r="O25" i="1"/>
  <c r="O2469" i="1"/>
  <c r="O68" i="1"/>
  <c r="O1026" i="1"/>
  <c r="O1366" i="1"/>
  <c r="O3369" i="1"/>
  <c r="O298" i="1"/>
  <c r="O303" i="1"/>
  <c r="O3483" i="1"/>
  <c r="O3235" i="1"/>
  <c r="O3001" i="1"/>
  <c r="O3619" i="1"/>
  <c r="O311" i="1"/>
  <c r="O3534" i="1"/>
  <c r="O2786" i="1"/>
  <c r="O1265" i="1"/>
  <c r="O3587" i="1"/>
  <c r="O1267" i="1"/>
  <c r="O643" i="1"/>
  <c r="O824" i="1"/>
  <c r="O3828" i="1"/>
  <c r="O3818" i="1"/>
  <c r="O2486" i="1"/>
  <c r="O3211" i="1"/>
  <c r="O3349" i="1"/>
  <c r="O1667" i="1"/>
  <c r="O3418" i="1"/>
  <c r="O2276" i="1"/>
  <c r="O3541" i="1"/>
  <c r="O2789" i="1"/>
  <c r="O2193" i="1"/>
  <c r="O3213" i="1"/>
  <c r="O3182" i="1"/>
  <c r="O3011" i="1"/>
  <c r="O2549" i="1"/>
  <c r="O851" i="1"/>
  <c r="O1656" i="1"/>
  <c r="O2289" i="1"/>
  <c r="O2718" i="1"/>
  <c r="O47" i="1"/>
  <c r="O93" i="1"/>
  <c r="O3625" i="1"/>
  <c r="O3756" i="1"/>
  <c r="O3782" i="1"/>
  <c r="O3692" i="1"/>
  <c r="O2784" i="1"/>
  <c r="O106" i="1"/>
  <c r="O377" i="1"/>
  <c r="O2169" i="1"/>
  <c r="O1757" i="1"/>
  <c r="O293" i="1"/>
  <c r="O2719" i="1"/>
  <c r="O2051" i="1"/>
  <c r="O418" i="1"/>
  <c r="O2029" i="1"/>
  <c r="O1247" i="1"/>
  <c r="O2829" i="1"/>
  <c r="O2840" i="1"/>
  <c r="O1528" i="1"/>
  <c r="O2197" i="1"/>
  <c r="O2033" i="1"/>
  <c r="O847" i="1"/>
  <c r="O2091" i="1"/>
  <c r="O842" i="1"/>
  <c r="O2093" i="1"/>
  <c r="O735" i="1"/>
  <c r="O3007" i="1"/>
  <c r="O13" i="1"/>
  <c r="O539" i="1"/>
  <c r="O1475" i="1"/>
  <c r="O2096" i="1"/>
  <c r="O283" i="1"/>
  <c r="O525" i="1"/>
  <c r="O1933" i="1"/>
  <c r="O1849" i="1"/>
  <c r="O2320" i="1"/>
  <c r="O2048" i="1"/>
  <c r="O1623" i="1"/>
  <c r="O3490" i="1"/>
  <c r="O3292" i="1"/>
  <c r="O3702" i="1"/>
  <c r="O3021" i="1"/>
  <c r="O3708" i="1"/>
  <c r="O2287" i="1"/>
  <c r="O2492" i="1"/>
  <c r="O2170" i="1"/>
  <c r="O3283" i="1"/>
  <c r="O2987" i="1"/>
  <c r="O3812" i="1"/>
  <c r="O3470" i="1"/>
  <c r="O839" i="1"/>
  <c r="O2964" i="1"/>
  <c r="O1296" i="1"/>
  <c r="O340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1301" i="1"/>
  <c r="O1374" i="1"/>
  <c r="O2825" i="1"/>
  <c r="O1845" i="1"/>
  <c r="O1386" i="1"/>
  <c r="O364" i="1"/>
  <c r="O3170" i="1"/>
  <c r="O3460" i="1"/>
  <c r="O3498" i="1"/>
  <c r="O1645" i="1"/>
  <c r="O3224" i="1"/>
  <c r="O3618" i="1"/>
  <c r="O1525" i="1"/>
  <c r="O2928" i="1"/>
  <c r="O3229" i="1"/>
  <c r="O2494" i="1"/>
  <c r="O1347" i="1"/>
  <c r="O342" i="1"/>
  <c r="O1291" i="1"/>
  <c r="O2019" i="1"/>
  <c r="O1613" i="1"/>
  <c r="O2671" i="1"/>
  <c r="O1472" i="1"/>
  <c r="O2024" i="1"/>
  <c r="O400" i="1"/>
  <c r="O335" i="1"/>
  <c r="O1844" i="1"/>
  <c r="O2297" i="1"/>
  <c r="O1650" i="1"/>
  <c r="O1359" i="1"/>
  <c r="O1637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733" i="1"/>
  <c r="O2809" i="1"/>
  <c r="O3694" i="1"/>
  <c r="O2178" i="1"/>
  <c r="O1943" i="1"/>
  <c r="O2534" i="1"/>
  <c r="O1401" i="1"/>
  <c r="O390" i="1"/>
  <c r="O2030" i="1"/>
  <c r="O3461" i="1"/>
  <c r="O3535" i="1"/>
  <c r="O3214" i="1"/>
  <c r="O3357" i="1"/>
  <c r="O1368" i="1"/>
  <c r="O3589" i="1"/>
  <c r="O3038" i="1"/>
  <c r="O650" i="1"/>
  <c r="O414" i="1"/>
  <c r="O1669" i="1"/>
  <c r="O2069" i="1"/>
  <c r="O1965" i="1"/>
  <c r="O2175" i="1"/>
  <c r="O81" i="1"/>
  <c r="O1932" i="1"/>
  <c r="O3727" i="1"/>
  <c r="O3468" i="1"/>
  <c r="O3164" i="1"/>
  <c r="O70" i="1"/>
  <c r="O3034" i="1"/>
  <c r="O72" i="1"/>
  <c r="O3594" i="1"/>
  <c r="O816" i="1"/>
  <c r="O3244" i="1"/>
  <c r="O353" i="1"/>
  <c r="O2480" i="1"/>
  <c r="O3591" i="1"/>
  <c r="O3492" i="1"/>
  <c r="O2497" i="1"/>
  <c r="O2815" i="1"/>
  <c r="O2631" i="1"/>
  <c r="O104" i="1"/>
  <c r="O3489" i="1"/>
  <c r="O3138" i="1"/>
  <c r="O3254" i="1"/>
  <c r="O3481" i="1"/>
  <c r="O2805" i="1"/>
  <c r="O3693" i="1"/>
  <c r="O755" i="1"/>
  <c r="O3270" i="1"/>
  <c r="O3044" i="1"/>
  <c r="O2938" i="1"/>
  <c r="O3533" i="1"/>
  <c r="O2473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3273" i="1"/>
  <c r="O2819" i="1"/>
  <c r="O3579" i="1"/>
  <c r="O3347" i="1"/>
  <c r="O3415" i="1"/>
  <c r="O3431" i="1"/>
  <c r="O3602" i="1"/>
  <c r="O1036" i="1"/>
  <c r="O1356" i="1"/>
  <c r="O1305" i="1"/>
  <c r="O3608" i="1"/>
  <c r="O307" i="1"/>
  <c r="O2053" i="1"/>
  <c r="O531" i="1"/>
  <c r="O853" i="1"/>
  <c r="O36" i="1"/>
  <c r="O3567" i="1"/>
  <c r="O376" i="1"/>
  <c r="O731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1621" i="1"/>
  <c r="O2939" i="1"/>
  <c r="O1901" i="1"/>
  <c r="O27" i="1"/>
  <c r="O2481" i="1"/>
  <c r="O3303" i="1"/>
  <c r="O1862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197" i="1"/>
  <c r="O1302" i="1"/>
  <c r="O1192" i="1"/>
  <c r="O1886" i="1"/>
  <c r="O2474" i="1"/>
  <c r="O1541" i="1"/>
  <c r="O3613" i="1"/>
  <c r="O2104" i="1"/>
  <c r="O2822" i="1"/>
  <c r="O1354" i="1"/>
  <c r="O3302" i="1"/>
  <c r="O2041" i="1"/>
  <c r="O3706" i="1"/>
  <c r="O329" i="1"/>
  <c r="O1894" i="1"/>
  <c r="O1389" i="1"/>
  <c r="O2102" i="1"/>
  <c r="O1923" i="1"/>
  <c r="O411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80" i="1"/>
  <c r="O2167" i="1"/>
  <c r="O1474" i="1"/>
  <c r="O1524" i="1"/>
  <c r="O3463" i="1"/>
  <c r="O3686" i="1"/>
  <c r="O258" i="1"/>
  <c r="O3684" i="1"/>
  <c r="O1671" i="1"/>
  <c r="O651" i="1"/>
  <c r="O3425" i="1"/>
  <c r="O3677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028" i="1"/>
  <c r="O3822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840" i="1"/>
  <c r="O1391" i="1"/>
  <c r="O268" i="1"/>
  <c r="O1218" i="1"/>
  <c r="O1293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3472" i="1"/>
  <c r="O2796" i="1"/>
  <c r="O1515" i="1"/>
  <c r="O280" i="1"/>
  <c r="O3787" i="1"/>
  <c r="O2211" i="1"/>
  <c r="O1250" i="1"/>
  <c r="O814" i="1"/>
  <c r="O2207" i="1"/>
  <c r="O3452" i="1"/>
  <c r="O802" i="1"/>
  <c r="O2075" i="1"/>
  <c r="O272" i="1"/>
  <c r="O3829" i="1"/>
  <c r="O2183" i="1"/>
  <c r="O3454" i="1"/>
  <c r="O2237" i="1"/>
  <c r="O3611" i="1"/>
  <c r="O78" i="1"/>
  <c r="O353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3698" i="1"/>
  <c r="O1763" i="1"/>
  <c r="O852" i="1"/>
  <c r="O3488" i="1"/>
  <c r="O2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3837" i="1"/>
  <c r="O734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3267" i="1"/>
  <c r="O2641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3345" i="1"/>
  <c r="O2978" i="1"/>
  <c r="O3180" i="1"/>
  <c r="O2614" i="1"/>
  <c r="O2998" i="1"/>
  <c r="O1220" i="1"/>
  <c r="O1935" i="1"/>
  <c r="O1883" i="1"/>
  <c r="O2447" i="1"/>
  <c r="O2293" i="1"/>
  <c r="O1362" i="1"/>
  <c r="O66" i="1"/>
  <c r="O359" i="1"/>
  <c r="O1527" i="1"/>
  <c r="O1655" i="1"/>
  <c r="O3656" i="1"/>
  <c r="O2975" i="1"/>
  <c r="O1681" i="1"/>
  <c r="O3593" i="1"/>
  <c r="O3257" i="1"/>
  <c r="O3308" i="1"/>
  <c r="O2315" i="1"/>
  <c r="O1533" i="1"/>
  <c r="O289" i="1"/>
  <c r="O2991" i="1"/>
  <c r="O274" i="1"/>
  <c r="O2035" i="1"/>
  <c r="O301" i="1"/>
  <c r="O747" i="1"/>
  <c r="O825" i="1"/>
  <c r="O1539" i="1"/>
  <c r="O3009" i="1"/>
  <c r="O3510" i="1"/>
  <c r="O2266" i="1"/>
  <c r="O2467" i="1"/>
  <c r="O3539" i="1"/>
  <c r="O787" i="1"/>
  <c r="O2172" i="1"/>
  <c r="O2458" i="1"/>
  <c r="O391" i="1"/>
  <c r="O2043" i="1"/>
  <c r="O2457" i="1"/>
  <c r="O1358" i="1"/>
  <c r="O39" i="1"/>
  <c r="O3397" i="1"/>
  <c r="O360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O1838" i="1"/>
  <c r="O1952" i="1"/>
  <c r="O2027" i="1"/>
  <c r="O1752" i="1"/>
  <c r="O1676" i="1"/>
  <c r="O2730" i="1"/>
  <c r="O3601" i="1"/>
  <c r="O3464" i="1"/>
  <c r="O2059" i="1"/>
  <c r="O1257" i="1"/>
  <c r="O2445" i="1"/>
  <c r="O2501" i="1"/>
  <c r="O1380" i="1"/>
  <c r="O790" i="1"/>
  <c r="O1351" i="1"/>
  <c r="O1841" i="1"/>
  <c r="O1520" i="1"/>
  <c r="O1022" i="1"/>
  <c r="O385" i="1"/>
  <c r="O1968" i="1"/>
  <c r="O1526" i="1"/>
  <c r="O1977" i="1"/>
  <c r="O3721" i="1"/>
  <c r="O3316" i="1"/>
  <c r="O3410" i="1"/>
  <c r="O2037" i="1"/>
  <c r="O1285" i="1"/>
  <c r="O2335" i="1"/>
  <c r="O1385" i="1"/>
  <c r="O1953" i="1"/>
  <c r="O1260" i="1"/>
  <c r="O3039" i="1"/>
  <c r="O658" i="1"/>
  <c r="O389" i="1"/>
  <c r="O3473" i="1"/>
  <c r="O1509" i="1"/>
  <c r="O2004" i="1"/>
  <c r="O3364" i="1"/>
  <c r="O858" i="1"/>
  <c r="O2068" i="1"/>
  <c r="O1388" i="1"/>
  <c r="O111" i="1"/>
  <c r="O2275" i="1"/>
  <c r="O3368" i="1"/>
  <c r="O2258" i="1"/>
  <c r="O3393" i="1"/>
  <c r="O2610" i="1"/>
  <c r="O3832" i="1"/>
  <c r="O2117" i="1"/>
  <c r="O1955" i="1"/>
  <c r="O2032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2177" i="1"/>
  <c r="O1538" i="1"/>
  <c r="O3654" i="1"/>
  <c r="O1378" i="1"/>
  <c r="O2724" i="1"/>
  <c r="O1199" i="1"/>
  <c r="O2107" i="1"/>
  <c r="O1212" i="1"/>
  <c r="O2330" i="1"/>
  <c r="O384" i="1"/>
  <c r="O1975" i="1"/>
  <c r="O1966" i="1"/>
  <c r="O1754" i="1"/>
  <c r="O1200" i="1"/>
  <c r="O1967" i="1"/>
  <c r="O1835" i="1"/>
  <c r="O1973" i="1"/>
  <c r="O2717" i="1"/>
  <c r="O1632" i="1"/>
  <c r="O2488" i="1"/>
  <c r="O845" i="1"/>
  <c r="O656" i="1"/>
  <c r="O1198" i="1"/>
  <c r="O2242" i="1"/>
  <c r="O2280" i="1"/>
  <c r="O1612" i="1"/>
  <c r="O2254" i="1"/>
  <c r="O1506" i="1"/>
  <c r="O647" i="1"/>
  <c r="O1224" i="1"/>
  <c r="O2073" i="1"/>
  <c r="O2023" i="1"/>
  <c r="O1530" i="1"/>
  <c r="O2273" i="1"/>
  <c r="O320" i="1"/>
  <c r="O2186" i="1"/>
  <c r="O1970" i="1"/>
  <c r="O3294" i="1"/>
  <c r="O2257" i="1"/>
  <c r="O3584" i="1"/>
  <c r="O2081" i="1"/>
  <c r="O3446" i="1"/>
  <c r="O1194" i="1"/>
  <c r="O2216" i="1"/>
  <c r="O308" i="1"/>
  <c r="O1958" i="1"/>
  <c r="O2341" i="1"/>
  <c r="O1259" i="1"/>
  <c r="O2726" i="1"/>
  <c r="O2267" i="1"/>
  <c r="O3710" i="1"/>
  <c r="O646" i="1"/>
  <c r="O2039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4" i="1"/>
  <c r="F8" i="10" l="1"/>
  <c r="H6" i="10"/>
  <c r="H7" i="10"/>
  <c r="G2" i="10"/>
  <c r="G13" i="10"/>
  <c r="G12" i="10"/>
  <c r="G11" i="10"/>
  <c r="G10" i="10"/>
  <c r="F9" i="10"/>
  <c r="F5" i="10"/>
  <c r="H4" i="10"/>
  <c r="H3" i="10"/>
  <c r="G7" i="10" l="1"/>
  <c r="F7" i="10"/>
  <c r="G9" i="10"/>
  <c r="G8" i="10"/>
  <c r="H8" i="10"/>
  <c r="H5" i="10"/>
  <c r="H9" i="10"/>
  <c r="G5" i="10"/>
  <c r="F6" i="10"/>
  <c r="G4" i="10"/>
  <c r="F4" i="10"/>
  <c r="G6" i="10"/>
  <c r="G3" i="10"/>
  <c r="H13" i="10"/>
  <c r="F2" i="10"/>
  <c r="H2" i="10"/>
  <c r="H12" i="10"/>
  <c r="F3" i="10"/>
  <c r="F12" i="10"/>
  <c r="H11" i="10"/>
  <c r="F11" i="10"/>
  <c r="F13" i="10"/>
  <c r="H10" i="10"/>
  <c r="F10" i="10"/>
</calcChain>
</file>

<file path=xl/sharedStrings.xml><?xml version="1.0" encoding="utf-8"?>
<sst xmlns="http://schemas.openxmlformats.org/spreadsheetml/2006/main" count="38384" uniqueCount="8418">
  <si>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</si>
  <si>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</si>
  <si>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</si>
  <si>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</si>
  <si>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</si>
  <si>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</si>
  <si>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</si>
  <si>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</si>
  <si>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</si>
  <si>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</si>
  <si>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</si>
  <si>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</si>
  <si>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</si>
  <si>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</si>
  <si>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</si>
  <si>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</si>
  <si>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</si>
  <si>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</si>
  <si>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</si>
  <si>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</si>
  <si>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</si>
  <si>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</si>
  <si>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</si>
  <si>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</si>
  <si>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</si>
  <si>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</si>
  <si>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</si>
  <si>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</si>
  <si>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</si>
  <si>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</si>
  <si>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</si>
  <si>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</si>
  <si>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</si>
  <si>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</si>
  <si>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</si>
  <si>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</si>
  <si>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</si>
  <si>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</si>
  <si>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</si>
  <si>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</si>
  <si>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</si>
  <si>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</si>
  <si>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</si>
  <si>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</si>
  <si>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</si>
  <si>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</si>
  <si>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</si>
  <si>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</si>
  <si>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</si>
  <si>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</si>
  <si>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</si>
  <si>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</si>
  <si>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</si>
  <si>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</si>
  <si>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</si>
  <si>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</si>
  <si>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</si>
  <si>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</si>
  <si>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</si>
  <si>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</si>
  <si>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</si>
  <si>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</si>
  <si>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</si>
  <si>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</si>
  <si>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</si>
  <si>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</si>
  <si>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</si>
  <si>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</si>
  <si>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</si>
  <si>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</si>
  <si>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</si>
  <si>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</si>
  <si>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</si>
  <si>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</si>
  <si>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</si>
  <si>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</si>
  <si>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</si>
  <si>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</si>
  <si>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</si>
  <si>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</si>
  <si>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</si>
  <si>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</si>
  <si>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</si>
  <si>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</si>
  <si>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</si>
  <si>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</si>
  <si>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</si>
  <si>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</si>
  <si>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</si>
  <si>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</si>
  <si>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</si>
  <si>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</si>
  <si>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</si>
  <si>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</si>
  <si>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</si>
  <si>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</si>
  <si>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</si>
  <si>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</si>
  <si>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</si>
  <si>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</si>
  <si>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</si>
  <si>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</si>
  <si>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</si>
  <si>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</si>
  <si>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</si>
  <si>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</si>
  <si>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</si>
  <si>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</si>
  <si>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</si>
  <si>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</si>
  <si>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</si>
  <si>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</si>
  <si>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</si>
  <si>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</si>
  <si>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</si>
  <si>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</si>
  <si>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</si>
  <si>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</si>
  <si>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</si>
  <si>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</si>
  <si>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</si>
  <si>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</si>
  <si>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</si>
  <si>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</si>
  <si>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</si>
  <si>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</si>
  <si>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</si>
  <si>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</si>
  <si>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</si>
  <si>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</si>
  <si>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</si>
  <si>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</si>
  <si>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</si>
  <si>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</si>
  <si>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</si>
  <si>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</si>
  <si>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</si>
  <si>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</si>
  <si>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</si>
  <si>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</si>
  <si>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</si>
  <si>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</si>
  <si>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</si>
  <si>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</si>
  <si>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</si>
  <si>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</si>
  <si>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</si>
  <si>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</si>
  <si>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</si>
  <si>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</si>
  <si>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</si>
  <si>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</si>
  <si>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</si>
  <si>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</si>
  <si>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</si>
  <si>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</si>
  <si>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</si>
  <si>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</si>
  <si>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</si>
  <si>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</si>
  <si>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</si>
  <si>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</si>
  <si>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</si>
  <si>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</si>
  <si>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</si>
  <si>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</si>
  <si>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</si>
  <si>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</si>
  <si>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</si>
  <si>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</si>
  <si>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</si>
  <si>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</si>
  <si>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</si>
  <si>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</si>
  <si>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</si>
  <si>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</si>
  <si>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</si>
  <si>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</si>
  <si>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</si>
  <si>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</si>
  <si>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</si>
  <si>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</si>
  <si>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</si>
  <si>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</si>
  <si>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</si>
  <si>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</si>
  <si>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</si>
  <si>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</si>
  <si>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</si>
  <si>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</si>
  <si>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</si>
  <si>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</si>
  <si>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</si>
  <si>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</si>
  <si>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</si>
  <si>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</si>
  <si>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</si>
  <si>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</si>
  <si>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</si>
  <si>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</si>
  <si>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</si>
  <si>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</si>
  <si>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</si>
  <si>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</si>
  <si>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</si>
  <si>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</si>
  <si>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</si>
  <si>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</si>
  <si>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</si>
  <si>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</si>
  <si>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</si>
  <si>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</si>
  <si>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</si>
  <si>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</si>
  <si>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</si>
  <si>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</si>
  <si>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</si>
  <si>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</si>
  <si>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</si>
  <si>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</si>
  <si>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</si>
  <si>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</si>
  <si>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</si>
  <si>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</si>
  <si>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</si>
  <si>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</si>
  <si>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</si>
  <si>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</si>
  <si>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</si>
  <si>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</si>
  <si>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</si>
  <si>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</si>
  <si>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</si>
  <si>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</si>
  <si>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</si>
  <si>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</si>
  <si>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</si>
  <si>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</si>
  <si>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</si>
  <si>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</si>
  <si>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</si>
  <si>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</si>
  <si>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</si>
  <si>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</si>
  <si>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</si>
  <si>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</si>
  <si>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</si>
  <si>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</si>
  <si>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</si>
  <si>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</si>
  <si>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</si>
  <si>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</si>
  <si>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</si>
  <si>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</si>
  <si>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</si>
  <si>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</si>
  <si>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</si>
  <si>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</si>
  <si>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</si>
  <si>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</si>
  <si>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</si>
  <si>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</si>
  <si>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</si>
  <si>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</si>
  <si>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</si>
  <si>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</si>
  <si>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</si>
  <si>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</si>
  <si>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</si>
  <si>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</si>
  <si>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</si>
  <si>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</si>
  <si>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</si>
  <si>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</si>
  <si>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</si>
  <si>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</si>
  <si>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</si>
  <si>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</si>
  <si>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</si>
  <si>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</si>
  <si>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</si>
  <si>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</si>
  <si>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</si>
  <si>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</si>
  <si>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</si>
  <si>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</si>
  <si>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</si>
  <si>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</si>
  <si>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</si>
  <si>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</si>
  <si>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</si>
  <si>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</si>
  <si>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</si>
  <si>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</si>
  <si>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</si>
  <si>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</si>
  <si>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</si>
  <si>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</si>
  <si>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</si>
  <si>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</si>
  <si>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</si>
  <si>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</si>
  <si>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</si>
  <si>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</si>
  <si>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</si>
  <si>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</si>
  <si>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</si>
  <si>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</si>
  <si>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</si>
  <si>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</si>
  <si>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</si>
  <si>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</si>
  <si>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</si>
  <si>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</si>
  <si>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</si>
  <si>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</si>
  <si>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</si>
  <si>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</si>
  <si>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</si>
  <si>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</si>
  <si>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</si>
  <si>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</si>
  <si>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</si>
  <si>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</si>
  <si>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</si>
  <si>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</si>
  <si>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</si>
  <si>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</si>
  <si>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</si>
  <si>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</si>
  <si>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</si>
  <si>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</si>
  <si>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</si>
  <si>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</si>
  <si>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</si>
  <si>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</si>
  <si>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</si>
  <si>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</si>
  <si>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</si>
  <si>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</si>
  <si>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</si>
  <si>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</si>
  <si>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</si>
  <si>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</si>
  <si>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</si>
  <si>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</si>
  <si>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</si>
  <si>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</si>
  <si>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</si>
  <si>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</si>
  <si>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</si>
  <si>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</si>
  <si>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</si>
  <si>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</si>
  <si>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</si>
  <si>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</si>
  <si>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</si>
  <si>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</si>
  <si>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</si>
  <si>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</si>
  <si>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</si>
  <si>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</si>
  <si>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</si>
  <si>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</si>
  <si>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</si>
  <si>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</si>
  <si>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</si>
  <si>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</si>
  <si>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</si>
  <si>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</si>
  <si>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</si>
  <si>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</si>
  <si>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</si>
  <si>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</si>
  <si>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</si>
  <si>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</si>
  <si>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</si>
  <si>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</si>
  <si>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</si>
  <si>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</si>
  <si>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</si>
  <si>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</si>
  <si>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</si>
  <si>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</si>
  <si>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</si>
  <si>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</si>
  <si>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</si>
  <si>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</si>
  <si>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</si>
  <si>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</si>
  <si>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</si>
  <si>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</si>
  <si>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</si>
  <si>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</si>
  <si>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</si>
  <si>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</si>
  <si>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</si>
  <si>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</si>
  <si>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</si>
  <si>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</si>
  <si>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</si>
  <si>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</si>
  <si>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</si>
  <si>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</si>
  <si>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</si>
  <si>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</si>
  <si>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</si>
  <si>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</si>
  <si>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</si>
  <si>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</si>
  <si>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</si>
  <si>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</si>
  <si>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</si>
  <si>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</si>
  <si>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</si>
  <si>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</si>
  <si>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</si>
  <si>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</si>
  <si>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</si>
  <si>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</si>
  <si>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</si>
  <si>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</si>
  <si>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</si>
  <si>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</si>
  <si>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</si>
  <si>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</si>
  <si>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</si>
  <si>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</si>
  <si>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</si>
  <si>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</si>
  <si>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</si>
  <si>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</si>
  <si>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</si>
  <si>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</si>
  <si>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</si>
  <si>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</si>
  <si>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</si>
  <si>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</si>
  <si>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</si>
  <si>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</si>
  <si>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</si>
  <si>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</si>
  <si>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</si>
  <si>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</si>
  <si>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</si>
  <si>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</si>
  <si>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</si>
  <si>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</si>
  <si>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</si>
  <si>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</si>
  <si>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</si>
  <si>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</si>
  <si>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</si>
  <si>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</si>
  <si>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</si>
  <si>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</si>
  <si>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</si>
  <si>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</si>
  <si>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</si>
  <si>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</si>
  <si>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</si>
  <si>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</si>
  <si>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</si>
  <si>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</si>
  <si>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</si>
  <si>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</si>
  <si>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</si>
  <si>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</si>
  <si>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</si>
  <si>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</si>
  <si>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</si>
  <si>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</si>
  <si>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</si>
  <si>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</si>
  <si>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</si>
  <si>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</si>
  <si>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</si>
  <si>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</si>
  <si>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</si>
  <si>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</si>
  <si>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</si>
  <si>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</si>
  <si>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</si>
  <si>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</si>
  <si>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</si>
  <si>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</si>
  <si>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</si>
  <si>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</si>
  <si>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</si>
  <si>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</si>
  <si>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</si>
  <si>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</si>
  <si>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</si>
  <si>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</si>
  <si>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</si>
  <si>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</si>
  <si>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</si>
  <si>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</si>
  <si>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</si>
  <si>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</si>
  <si>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</si>
  <si>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</si>
  <si>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</si>
  <si>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</si>
  <si>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</si>
  <si>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</si>
  <si>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</si>
  <si>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</si>
  <si>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</si>
  <si>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</si>
  <si>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</si>
  <si>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</si>
  <si>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</si>
  <si>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</si>
  <si>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</si>
  <si>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</si>
  <si>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</si>
  <si>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</si>
  <si>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</si>
  <si>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</si>
  <si>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</si>
  <si>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</si>
  <si>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</si>
  <si>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</si>
  <si>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</si>
  <si>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</si>
  <si>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</si>
  <si>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</si>
  <si>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</si>
  <si>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</si>
  <si>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</si>
  <si>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</si>
  <si>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</si>
  <si>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</si>
  <si>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</si>
  <si>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</si>
  <si>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</si>
  <si>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</si>
  <si>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</si>
  <si>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</si>
  <si>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</si>
  <si>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</si>
  <si>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</si>
  <si>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</si>
  <si>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</si>
  <si>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</si>
  <si>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</si>
  <si>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</si>
  <si>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</si>
  <si>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</si>
  <si>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</si>
  <si>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</si>
  <si>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</si>
  <si>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</si>
  <si>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</si>
  <si>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</si>
  <si>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</si>
  <si>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</si>
  <si>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</si>
  <si>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</si>
  <si>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</si>
  <si>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</si>
  <si>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</si>
  <si>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</si>
  <si>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</si>
  <si>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</si>
  <si>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</si>
  <si>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</si>
  <si>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</si>
  <si>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</si>
  <si>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</si>
  <si>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</si>
  <si>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</si>
  <si>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</si>
  <si>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</si>
  <si>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</si>
  <si>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</si>
  <si>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</si>
  <si>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</si>
  <si>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</si>
  <si>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</si>
  <si>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</si>
  <si>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</si>
  <si>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</si>
  <si>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</si>
  <si>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</si>
  <si>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</si>
  <si>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</si>
  <si>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</si>
  <si>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</si>
  <si>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</si>
  <si>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</si>
  <si>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</si>
  <si>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</si>
  <si>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</si>
  <si>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</si>
  <si>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</si>
  <si>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</si>
  <si>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</si>
  <si>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</si>
  <si>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</si>
  <si>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</si>
  <si>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</si>
  <si>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</si>
  <si>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</si>
  <si>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</si>
  <si>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</si>
  <si>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</si>
  <si>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</si>
  <si>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</si>
  <si>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</si>
  <si>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</si>
  <si>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</si>
  <si>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</si>
  <si>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</si>
  <si>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</si>
  <si>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</si>
  <si>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</si>
  <si>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</si>
  <si>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</si>
  <si>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</si>
  <si>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</si>
  <si>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</si>
  <si>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</si>
  <si>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</si>
  <si>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</si>
  <si>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</si>
  <si>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</si>
  <si>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</si>
  <si>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</si>
  <si>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</si>
  <si>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</si>
  <si>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</si>
  <si>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</si>
  <si>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</si>
  <si>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</si>
  <si>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</si>
  <si>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</si>
  <si>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</si>
  <si>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</si>
  <si>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</si>
  <si>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</si>
  <si>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</si>
  <si>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</si>
  <si>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</si>
  <si>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</si>
  <si>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</si>
  <si>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</si>
  <si>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</si>
  <si>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</si>
  <si>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</si>
  <si>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</si>
  <si>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</si>
  <si>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</si>
  <si>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</si>
  <si>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</si>
  <si>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</si>
  <si>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</si>
  <si>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</si>
  <si>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</si>
  <si>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</si>
  <si>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</si>
  <si>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</si>
  <si>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</si>
  <si>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</si>
  <si>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</si>
  <si>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</si>
  <si>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</si>
  <si>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</si>
  <si>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</si>
  <si>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</si>
  <si>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</si>
  <si>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</si>
  <si>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</si>
  <si>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</si>
  <si>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</si>
  <si>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</si>
  <si>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</si>
  <si>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</si>
  <si>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</si>
  <si>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</si>
  <si>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</si>
  <si>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</si>
  <si>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</si>
  <si>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</si>
  <si>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</si>
  <si>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</si>
  <si>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</si>
  <si>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</si>
  <si>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</si>
  <si>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</si>
  <si>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</si>
  <si>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</si>
  <si>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</si>
  <si>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</si>
  <si>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</si>
  <si>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</si>
  <si>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</si>
  <si>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</si>
  <si>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</si>
  <si>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</si>
  <si>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</si>
  <si>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</si>
  <si>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</si>
  <si>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</si>
  <si>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</si>
  <si>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</si>
  <si>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</si>
  <si>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</si>
  <si>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</si>
  <si>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</si>
  <si>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</si>
  <si>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</si>
  <si>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</si>
  <si>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</si>
  <si>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</si>
  <si>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</si>
  <si>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</si>
  <si>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</si>
  <si>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</si>
  <si>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</si>
  <si>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</si>
  <si>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</si>
  <si>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</si>
  <si>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</si>
  <si>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</si>
  <si>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</si>
  <si>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</si>
  <si>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</si>
  <si>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</si>
  <si>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</si>
  <si>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</si>
  <si>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</si>
  <si>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</si>
  <si>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</si>
  <si>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</si>
  <si>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</si>
  <si>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</si>
  <si>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</si>
  <si>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</si>
  <si>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</si>
  <si>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</si>
  <si>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</si>
  <si>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</si>
  <si>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</si>
  <si>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</si>
  <si>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</si>
  <si>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</si>
  <si>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</si>
  <si>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</si>
  <si>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</si>
  <si>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</si>
  <si>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</si>
  <si>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</si>
  <si>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</si>
  <si>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</si>
  <si>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</si>
  <si>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</si>
  <si>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</si>
  <si>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</si>
  <si>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</si>
  <si>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</si>
  <si>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</si>
  <si>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</si>
  <si>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</si>
  <si>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</si>
  <si>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</si>
  <si>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</si>
  <si>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</si>
  <si>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</si>
  <si>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</si>
  <si>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</si>
  <si>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</si>
  <si>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</si>
  <si>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</si>
  <si>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</si>
  <si>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</si>
  <si>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</si>
  <si>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</si>
  <si>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</si>
  <si>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</si>
  <si>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</si>
  <si>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</si>
  <si>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</si>
  <si>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</si>
  <si>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</si>
  <si>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</si>
  <si>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</si>
  <si>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</si>
  <si>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</si>
  <si>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</si>
  <si>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</si>
  <si>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</si>
  <si>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</si>
  <si>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</si>
  <si>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</si>
  <si>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</si>
  <si>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</si>
  <si>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</si>
  <si>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</si>
  <si>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</si>
  <si>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</si>
  <si>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</si>
  <si>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</si>
  <si>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</si>
  <si>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</si>
  <si>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</si>
  <si>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</si>
  <si>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</si>
  <si>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</si>
  <si>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</si>
  <si>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</si>
  <si>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</si>
  <si>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</si>
  <si>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</si>
  <si>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</si>
  <si>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</si>
  <si>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</si>
  <si>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</si>
  <si>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</si>
  <si>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</si>
  <si>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</si>
  <si>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</si>
  <si>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</si>
  <si>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</si>
  <si>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</si>
  <si>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</si>
  <si>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</si>
  <si>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</si>
  <si>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</si>
  <si>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</si>
  <si>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</si>
  <si>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</si>
  <si>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</si>
  <si>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</si>
  <si>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</si>
  <si>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</si>
  <si>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</si>
  <si>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</si>
  <si>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</si>
  <si>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</si>
  <si>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</si>
  <si>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</si>
  <si>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</si>
  <si>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</si>
  <si>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</si>
  <si>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</si>
  <si>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</si>
  <si>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</si>
  <si>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</si>
  <si>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</si>
  <si>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</si>
  <si>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</si>
  <si>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</si>
  <si>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</si>
  <si>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</si>
  <si>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</si>
  <si>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</si>
  <si>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</si>
  <si>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</si>
  <si>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</si>
  <si>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</si>
  <si>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</si>
  <si>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</si>
  <si>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</si>
  <si>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</si>
  <si>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</si>
  <si>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</si>
  <si>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</si>
  <si>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</si>
  <si>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</si>
  <si>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</si>
  <si>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</si>
  <si>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</si>
  <si>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</si>
  <si>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</si>
  <si>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</si>
  <si>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</si>
  <si>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</si>
  <si>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</si>
  <si>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</si>
  <si>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</si>
  <si>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</si>
  <si>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</si>
  <si>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</si>
  <si>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</si>
  <si>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</si>
  <si>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</si>
  <si>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</si>
  <si>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</si>
  <si>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</si>
  <si>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</si>
  <si>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</si>
  <si>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</si>
  <si>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</si>
  <si>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</si>
  <si>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</si>
  <si>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</si>
  <si>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</si>
  <si>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</si>
  <si>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</si>
  <si>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</si>
  <si>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</si>
  <si>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</si>
  <si>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</si>
  <si>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</si>
  <si>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</si>
  <si>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</si>
  <si>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</si>
  <si>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</si>
  <si>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</si>
  <si>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</si>
  <si>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</si>
  <si>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</si>
  <si>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</si>
  <si>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</si>
  <si>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</si>
  <si>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</si>
  <si>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</si>
  <si>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</si>
  <si>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</si>
  <si>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</si>
  <si>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</si>
  <si>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</si>
  <si>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</si>
  <si>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</si>
  <si>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</si>
  <si>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</si>
  <si>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</si>
  <si>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</si>
  <si>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</si>
  <si>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</si>
  <si>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</si>
  <si>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</si>
  <si>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</si>
  <si>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</si>
  <si>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</si>
  <si>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</si>
  <si>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</si>
  <si>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</si>
  <si>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</si>
  <si>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</si>
  <si>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</si>
  <si>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</si>
  <si>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</si>
  <si>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</si>
  <si>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</si>
  <si>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</si>
  <si>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</si>
  <si>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</si>
  <si>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</si>
  <si>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</si>
  <si>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</si>
  <si>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</si>
  <si>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</si>
  <si>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</si>
  <si>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</si>
  <si>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</si>
  <si>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</si>
  <si>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</si>
  <si>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</si>
  <si>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</si>
  <si>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</si>
  <si>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</si>
  <si>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</si>
  <si>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</si>
  <si>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</si>
  <si>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</si>
  <si>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</si>
  <si>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</si>
  <si>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</si>
  <si>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</si>
  <si>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</si>
  <si>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</si>
  <si>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</si>
  <si>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</si>
  <si>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</si>
  <si>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</si>
  <si>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</si>
  <si>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</si>
  <si>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</si>
  <si>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</si>
  <si>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</si>
  <si>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</si>
  <si>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</si>
  <si>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</si>
  <si>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</si>
  <si>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</si>
  <si>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</si>
  <si>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</si>
  <si>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</si>
  <si>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</si>
  <si>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</si>
  <si>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</si>
  <si>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</si>
  <si>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</si>
  <si>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</si>
  <si>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</si>
  <si>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</si>
  <si>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</si>
  <si>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</si>
  <si>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</si>
  <si>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</si>
  <si>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</si>
  <si>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</si>
  <si>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</si>
  <si>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</si>
  <si>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</si>
  <si>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</si>
  <si>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</si>
  <si>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</si>
  <si>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</si>
  <si>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</si>
  <si>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</si>
  <si>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</si>
  <si>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</si>
  <si>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</si>
  <si>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</si>
  <si>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</si>
  <si>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</si>
  <si>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</si>
  <si>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</si>
  <si>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</si>
  <si>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</si>
  <si>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</si>
  <si>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</si>
  <si>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</si>
  <si>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</si>
  <si>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</si>
  <si>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</si>
  <si>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</si>
  <si>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</si>
  <si>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</si>
  <si>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</si>
  <si>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</si>
  <si>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</si>
  <si>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</si>
  <si>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</si>
  <si>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</si>
  <si>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</si>
  <si>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</si>
  <si>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</si>
  <si>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</si>
  <si>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</si>
  <si>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</si>
  <si>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</si>
  <si>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</si>
  <si>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</si>
  <si>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</si>
  <si>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</si>
  <si>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</si>
  <si>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</si>
  <si>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</si>
  <si>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</si>
  <si>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</si>
  <si>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</si>
  <si>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</si>
  <si>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</si>
  <si>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</si>
  <si>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</si>
  <si>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</si>
  <si>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</si>
  <si>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</si>
  <si>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</si>
  <si>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</si>
  <si>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</si>
  <si>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</si>
  <si>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</si>
  <si>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</si>
  <si>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</si>
  <si>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</si>
  <si>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</si>
  <si>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</si>
  <si>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</si>
  <si>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</si>
  <si>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</si>
  <si>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</si>
  <si>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</si>
  <si>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</si>
  <si>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</si>
  <si>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</si>
  <si>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</si>
  <si>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</si>
  <si>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</si>
  <si>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</si>
  <si>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</si>
  <si>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</si>
  <si>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</si>
  <si>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</si>
  <si>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</si>
  <si>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</si>
  <si>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</si>
  <si>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</si>
  <si>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</si>
  <si>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</si>
  <si>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</si>
  <si>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</si>
  <si>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</si>
  <si>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</si>
  <si>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</si>
  <si>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</si>
  <si>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</si>
  <si>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</si>
  <si>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</si>
  <si>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</si>
  <si>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</si>
  <si>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</si>
  <si>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</si>
  <si>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</si>
  <si>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</si>
  <si>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</si>
  <si>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</si>
  <si>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</si>
  <si>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</si>
  <si>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</si>
  <si>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</si>
  <si>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</si>
  <si>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</si>
  <si>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</si>
  <si>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</si>
  <si>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</si>
  <si>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</si>
  <si>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</si>
  <si>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</si>
  <si>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</si>
  <si>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</si>
  <si>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</si>
  <si>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</si>
  <si>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</si>
  <si>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</si>
  <si>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</si>
  <si>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</si>
  <si>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</si>
  <si>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</si>
  <si>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</si>
  <si>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</si>
  <si>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</si>
  <si>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</si>
  <si>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</si>
  <si>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</si>
  <si>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</si>
  <si>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</si>
  <si>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</si>
  <si>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</si>
  <si>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</si>
  <si>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</si>
  <si>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</si>
  <si>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</si>
  <si>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</si>
  <si>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</si>
  <si>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</si>
  <si>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</si>
  <si>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</si>
  <si>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</si>
  <si>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</si>
  <si>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</si>
  <si>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</si>
  <si>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</si>
  <si>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</si>
  <si>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</si>
  <si>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</si>
  <si>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</si>
  <si>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</si>
  <si>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</si>
  <si>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</si>
  <si>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</si>
  <si>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</si>
  <si>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</si>
  <si>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</si>
  <si>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</si>
  <si>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</si>
  <si>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</si>
  <si>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</si>
  <si>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</si>
  <si>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</si>
  <si>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</si>
  <si>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</si>
  <si>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</si>
  <si>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</si>
  <si>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</si>
  <si>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</si>
  <si>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</si>
  <si>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</si>
  <si>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</si>
  <si>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</si>
  <si>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</si>
  <si>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</si>
  <si>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</si>
  <si>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</si>
  <si>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</si>
  <si>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</si>
  <si>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</si>
  <si>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</si>
  <si>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</si>
  <si>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</si>
  <si>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</si>
  <si>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</si>
  <si>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</si>
  <si>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</si>
  <si>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</si>
  <si>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</si>
  <si>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</si>
  <si>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</si>
  <si>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</si>
  <si>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</si>
  <si>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</si>
  <si>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</si>
  <si>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</si>
  <si>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</si>
  <si>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</si>
  <si>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</si>
  <si>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</si>
  <si>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</si>
  <si>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</si>
  <si>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</si>
  <si>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</si>
  <si>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</si>
  <si>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</si>
  <si>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</si>
  <si>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</si>
  <si>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</si>
  <si>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</si>
  <si>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</si>
  <si>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</si>
  <si>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</si>
  <si>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</si>
  <si>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</si>
  <si>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</si>
  <si>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</si>
  <si>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</si>
  <si>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</si>
  <si>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</si>
  <si>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</si>
  <si>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</si>
  <si>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</si>
  <si>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</si>
  <si>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</si>
  <si>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</si>
  <si>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</si>
  <si>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</si>
  <si>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</si>
  <si>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</si>
  <si>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</si>
  <si>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</si>
  <si>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</si>
  <si>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</si>
  <si>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</si>
  <si>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</si>
  <si>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</si>
  <si>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</si>
  <si>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</si>
  <si>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</si>
  <si>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</si>
  <si>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</si>
  <si>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</si>
  <si>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</si>
  <si>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</si>
  <si>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</si>
  <si>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</si>
  <si>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</si>
  <si>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</si>
  <si>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</si>
  <si>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</si>
  <si>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</si>
  <si>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</si>
  <si>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</si>
  <si>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</si>
  <si>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</si>
  <si>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</si>
  <si>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</si>
  <si>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</si>
  <si>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</si>
  <si>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</si>
  <si>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</si>
  <si>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</si>
  <si>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</si>
  <si>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</si>
  <si>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</si>
  <si>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</si>
  <si>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</si>
  <si>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</si>
  <si>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</si>
  <si>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</si>
  <si>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</si>
  <si>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</si>
  <si>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</si>
  <si>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</si>
  <si>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</si>
  <si>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</si>
  <si>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</si>
  <si>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</si>
  <si>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</si>
  <si>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</si>
  <si>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</si>
  <si>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</si>
  <si>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</si>
  <si>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</si>
  <si>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</si>
  <si>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</si>
  <si>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</si>
  <si>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</si>
  <si>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</si>
  <si>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</si>
  <si>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</si>
  <si>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</si>
  <si>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</si>
  <si>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</si>
  <si>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</si>
  <si>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</si>
  <si>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</si>
  <si>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</si>
  <si>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</si>
  <si>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</si>
  <si>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</si>
  <si>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</si>
  <si>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</si>
  <si>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</si>
  <si>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</si>
  <si>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</si>
  <si>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</si>
  <si>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</si>
  <si>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</si>
  <si>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</si>
  <si>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</si>
  <si>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</si>
  <si>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</si>
  <si>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</si>
  <si>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</si>
  <si>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</si>
  <si>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</si>
  <si>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</si>
  <si>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</si>
  <si>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</si>
  <si>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</si>
  <si>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</si>
  <si>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</si>
  <si>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</si>
  <si>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</si>
  <si>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</si>
  <si>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</si>
  <si>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</si>
  <si>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</si>
  <si>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</si>
  <si>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</si>
  <si>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</si>
  <si>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</si>
  <si>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</si>
  <si>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</si>
  <si>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</si>
  <si>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</si>
  <si>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</si>
  <si>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</si>
  <si>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</si>
  <si>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</si>
  <si>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</si>
  <si>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</si>
  <si>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</si>
  <si>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</si>
  <si>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</si>
  <si>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</si>
  <si>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</si>
  <si>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</si>
  <si>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</si>
  <si>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</si>
  <si>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</si>
  <si>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</si>
  <si>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</si>
  <si>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</si>
  <si>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</si>
  <si>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</si>
  <si>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</si>
  <si>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</si>
  <si>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</si>
  <si>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</si>
  <si>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</si>
  <si>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</si>
  <si>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</si>
  <si>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</si>
  <si>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</si>
  <si>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</si>
  <si>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</si>
  <si>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</si>
  <si>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</si>
  <si>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</si>
  <si>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</si>
  <si>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</si>
  <si>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</si>
  <si>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</si>
  <si>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</si>
  <si>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</si>
  <si>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</si>
  <si>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</si>
  <si>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</si>
  <si>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</si>
  <si>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</si>
  <si>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</si>
  <si>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</si>
  <si>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</si>
  <si>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</si>
  <si>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</si>
  <si>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</si>
  <si>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</si>
  <si>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</si>
  <si>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</si>
  <si>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</si>
  <si>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</si>
  <si>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</si>
  <si>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</si>
  <si>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</si>
  <si>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</si>
  <si>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</si>
  <si>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</si>
  <si>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</si>
  <si>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</si>
  <si>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</si>
  <si>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</si>
  <si>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</si>
  <si>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</si>
  <si>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</si>
  <si>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</si>
  <si>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</si>
  <si>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</si>
  <si>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</si>
  <si>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</si>
  <si>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</si>
  <si>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</si>
  <si>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</si>
  <si>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</si>
  <si>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</si>
  <si>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</si>
  <si>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</si>
  <si>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</si>
  <si>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</si>
  <si>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</si>
  <si>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</si>
  <si>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</si>
  <si>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</si>
  <si>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</si>
  <si>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</si>
  <si>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</si>
  <si>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</si>
  <si>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</si>
  <si>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</si>
  <si>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</si>
  <si>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</si>
  <si>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</si>
  <si>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</si>
  <si>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</si>
  <si>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</si>
  <si>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</si>
  <si>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</si>
  <si>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</si>
  <si>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</si>
  <si>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</si>
  <si>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</si>
  <si>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</si>
  <si>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</si>
  <si>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</si>
  <si>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</si>
  <si>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</si>
  <si>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</si>
  <si>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</si>
  <si>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</si>
  <si>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</si>
  <si>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</si>
  <si>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</si>
  <si>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</si>
  <si>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</si>
  <si>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</si>
  <si>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</si>
  <si>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</si>
  <si>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</si>
  <si>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</si>
  <si>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</si>
  <si>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</si>
  <si>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</si>
  <si>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</si>
  <si>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</si>
  <si>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</si>
  <si>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</si>
  <si>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</si>
  <si>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</si>
  <si>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</si>
  <si>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</si>
  <si>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</si>
  <si>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</si>
  <si>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</si>
  <si>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</si>
  <si>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</si>
  <si>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</si>
  <si>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</si>
  <si>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</si>
  <si>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</si>
  <si>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</si>
  <si>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</si>
  <si>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</si>
  <si>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</si>
  <si>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</si>
  <si>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</si>
  <si>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</si>
  <si>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</si>
  <si>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</si>
  <si>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</si>
  <si>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</si>
  <si>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</si>
  <si>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</si>
  <si>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</si>
  <si>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</si>
  <si>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</si>
  <si>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</si>
  <si>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</si>
  <si>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</si>
  <si>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</si>
  <si>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</si>
  <si>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</si>
  <si>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</si>
  <si>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</si>
  <si>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</si>
  <si>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</si>
  <si>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</si>
  <si>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</si>
  <si>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</si>
  <si>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</si>
  <si>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</si>
  <si>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</si>
  <si>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</si>
  <si>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</si>
  <si>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</si>
  <si>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</si>
  <si>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</si>
  <si>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</si>
  <si>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</si>
  <si>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</si>
  <si>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</si>
  <si>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</si>
  <si>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</si>
  <si>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</si>
  <si>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</si>
  <si>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</si>
  <si>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</si>
  <si>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</si>
  <si>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</si>
  <si>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</si>
  <si>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</si>
  <si>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</si>
  <si>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</si>
  <si>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</si>
  <si>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</si>
  <si>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</si>
  <si>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</si>
  <si>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</si>
  <si>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</si>
  <si>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</si>
  <si>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</si>
  <si>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</si>
  <si>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</si>
  <si>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</si>
  <si>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</si>
  <si>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</si>
  <si>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</si>
  <si>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</si>
  <si>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</si>
  <si>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</si>
  <si>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</si>
  <si>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</si>
  <si>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</si>
  <si>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</si>
  <si>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</si>
  <si>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</si>
  <si>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</si>
  <si>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</si>
  <si>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</si>
  <si>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</si>
  <si>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</si>
  <si>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</si>
  <si>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</si>
  <si>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</si>
  <si>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</si>
  <si>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</si>
  <si>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</si>
  <si>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</si>
  <si>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</si>
  <si>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</si>
  <si>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</si>
  <si>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</si>
  <si>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</si>
  <si>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</si>
  <si>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</si>
  <si>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</si>
  <si>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</si>
  <si>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</si>
  <si>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</si>
  <si>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</si>
  <si>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</si>
  <si>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</si>
  <si>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</si>
  <si>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</si>
  <si>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</si>
  <si>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</si>
  <si>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</si>
  <si>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</si>
  <si>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</si>
  <si>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</si>
  <si>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</si>
  <si>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</si>
  <si>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</si>
  <si>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</si>
  <si>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</si>
  <si>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</si>
  <si>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</si>
  <si>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</si>
  <si>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</si>
  <si>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</si>
  <si>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</si>
  <si>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</si>
  <si>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</si>
  <si>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</si>
  <si>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</si>
  <si>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</si>
  <si>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</si>
  <si>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</si>
  <si>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</si>
  <si>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</si>
  <si>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</si>
  <si>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</si>
  <si>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</si>
  <si>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</si>
  <si>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</si>
  <si>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</si>
  <si>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</si>
  <si>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</si>
  <si>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</si>
  <si>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</si>
  <si>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</si>
  <si>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</si>
  <si>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</si>
  <si>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</si>
  <si>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</si>
  <si>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</si>
  <si>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</si>
  <si>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</si>
  <si>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</si>
  <si>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</si>
  <si>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</si>
  <si>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</si>
  <si>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</si>
  <si>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</si>
  <si>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</si>
  <si>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</si>
  <si>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</si>
  <si>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</si>
  <si>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</si>
  <si>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</si>
  <si>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</si>
  <si>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</si>
  <si>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</si>
  <si>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</si>
  <si>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</si>
  <si>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</si>
  <si>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</si>
  <si>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</si>
  <si>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</si>
  <si>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</si>
  <si>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</si>
  <si>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</si>
  <si>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</si>
  <si>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</si>
  <si>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</si>
  <si>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</si>
  <si>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</si>
  <si>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</si>
  <si>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</si>
  <si>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</si>
  <si>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</si>
  <si>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</si>
  <si>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</si>
  <si>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</si>
  <si>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</si>
  <si>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</si>
  <si>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</si>
  <si>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</si>
  <si>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</si>
  <si>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</si>
  <si>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</si>
  <si>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</si>
  <si>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</si>
  <si>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</si>
  <si>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</si>
  <si>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</si>
  <si>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</si>
  <si>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</si>
  <si>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</si>
  <si>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</si>
  <si>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</si>
  <si>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</si>
  <si>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</si>
  <si>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</si>
  <si>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</si>
  <si>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</si>
  <si>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</si>
  <si>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</si>
  <si>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</si>
  <si>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</si>
  <si>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</si>
  <si>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</si>
  <si>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</si>
  <si>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</si>
  <si>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</si>
  <si>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</si>
  <si>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</si>
  <si>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</si>
  <si>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</si>
  <si>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</si>
  <si>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</si>
  <si>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</si>
  <si>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</si>
  <si>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</si>
  <si>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</si>
  <si>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</si>
  <si>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</si>
  <si>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</si>
  <si>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</si>
  <si>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</si>
  <si>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</si>
  <si>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</si>
  <si>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</si>
  <si>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</si>
  <si>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</si>
  <si>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</si>
  <si>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</si>
  <si>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</si>
  <si>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</si>
  <si>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</si>
  <si>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</si>
  <si>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</si>
  <si>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</si>
  <si>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</si>
  <si>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</si>
  <si>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</si>
  <si>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</si>
  <si>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</si>
  <si>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</si>
  <si>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</si>
  <si>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</si>
  <si>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</si>
  <si>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</si>
  <si>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</si>
  <si>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</si>
  <si>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</si>
  <si>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</si>
  <si>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</si>
  <si>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</si>
  <si>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</si>
  <si>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</si>
  <si>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</si>
  <si>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</si>
  <si>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</si>
  <si>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</si>
  <si>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</si>
  <si>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</si>
  <si>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</si>
  <si>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</si>
  <si>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</si>
  <si>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</si>
  <si>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</si>
  <si>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</si>
  <si>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</si>
  <si>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</si>
  <si>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</si>
  <si>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</si>
  <si>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</si>
  <si>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</si>
  <si>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</si>
  <si>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</si>
  <si>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</si>
  <si>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</si>
  <si>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</si>
  <si>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</si>
  <si>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</si>
  <si>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</si>
  <si>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</si>
  <si>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</si>
  <si>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</si>
  <si>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</si>
  <si>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</si>
  <si>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</si>
  <si>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</si>
  <si>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</si>
  <si>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</si>
  <si>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</si>
  <si>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</si>
  <si>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</si>
  <si>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</si>
  <si>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</si>
  <si>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</si>
  <si>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</si>
  <si>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</si>
  <si>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</si>
  <si>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</si>
  <si>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</si>
  <si>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</si>
  <si>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</si>
  <si>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</si>
  <si>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</si>
  <si>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</si>
  <si>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</si>
  <si>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</si>
  <si>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</si>
  <si>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</si>
  <si>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</si>
  <si>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</si>
  <si>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</si>
  <si>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</si>
  <si>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</si>
  <si>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</si>
  <si>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</si>
  <si>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</si>
  <si>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</si>
  <si>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</si>
  <si>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</si>
  <si>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</si>
  <si>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</si>
  <si>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</si>
  <si>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</si>
  <si>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</si>
  <si>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</si>
  <si>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</si>
  <si>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</si>
  <si>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</si>
  <si>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</si>
  <si>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</si>
  <si>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</si>
  <si>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</si>
  <si>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</si>
  <si>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</si>
  <si>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</si>
  <si>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</si>
  <si>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</si>
  <si>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</si>
  <si>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</si>
  <si>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</si>
  <si>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</si>
  <si>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</si>
  <si>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</si>
  <si>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</si>
  <si>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</si>
  <si>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</si>
  <si>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</si>
  <si>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</si>
  <si>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</si>
  <si>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</si>
  <si>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</si>
  <si>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</si>
  <si>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</si>
  <si>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</si>
  <si>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</si>
  <si>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</si>
  <si>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</si>
  <si>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</si>
  <si>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</si>
  <si>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</si>
  <si>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</si>
  <si>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</si>
  <si>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</si>
  <si>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</si>
  <si>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</si>
  <si>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</si>
  <si>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</si>
  <si>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</si>
  <si>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</si>
  <si>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</si>
  <si>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</si>
  <si>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</si>
  <si>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</si>
  <si>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</si>
  <si>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</si>
  <si>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</si>
  <si>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</si>
  <si>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</si>
  <si>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</si>
  <si>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</si>
  <si>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</si>
  <si>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</si>
  <si>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</si>
  <si>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</si>
  <si>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</si>
  <si>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</si>
  <si>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</si>
  <si>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</si>
  <si>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</si>
  <si>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</si>
  <si>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</si>
  <si>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</si>
  <si>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</si>
  <si>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</si>
  <si>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</si>
  <si>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</si>
  <si>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</si>
  <si>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</si>
  <si>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</si>
  <si>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</si>
  <si>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</si>
  <si>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</si>
  <si>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</si>
  <si>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</si>
  <si>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</si>
  <si>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</si>
  <si>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</si>
  <si>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</si>
  <si>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</si>
  <si>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</si>
  <si>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</si>
  <si>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</si>
  <si>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</si>
  <si>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</si>
  <si>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</si>
  <si>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</si>
  <si>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</si>
  <si>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</si>
  <si>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</si>
  <si>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</si>
  <si>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</si>
  <si>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</si>
  <si>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</si>
  <si>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</si>
  <si>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</si>
  <si>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</si>
  <si>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</si>
  <si>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</si>
  <si>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</si>
  <si>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</si>
  <si>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</si>
  <si>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</si>
  <si>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</si>
  <si>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</si>
  <si>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</si>
  <si>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</si>
  <si>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</si>
  <si>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</si>
  <si>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</si>
  <si>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</si>
  <si>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</si>
  <si>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</si>
  <si>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</si>
  <si>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</si>
  <si>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</si>
  <si>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</si>
  <si>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</si>
  <si>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</si>
  <si>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</si>
  <si>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</si>
  <si>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</si>
  <si>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</si>
  <si>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</si>
  <si>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</si>
  <si>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</si>
  <si>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</si>
  <si>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</si>
  <si>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</si>
  <si>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</si>
  <si>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</si>
  <si>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</si>
  <si>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</si>
  <si>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</si>
  <si>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</si>
  <si>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</si>
  <si>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</si>
  <si>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</si>
  <si>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</si>
  <si>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</si>
  <si>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</si>
  <si>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</si>
  <si>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</si>
  <si>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</si>
  <si>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</si>
  <si>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</si>
  <si>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</si>
  <si>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</si>
  <si>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</si>
  <si>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</si>
  <si>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</si>
  <si>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</si>
  <si>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</si>
  <si>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</si>
  <si>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</si>
  <si>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</si>
  <si>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</si>
  <si>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</si>
  <si>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</si>
  <si>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</si>
  <si>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</si>
  <si>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</si>
  <si>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</si>
  <si>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</si>
  <si>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</si>
  <si>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</si>
  <si>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</si>
  <si>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</si>
  <si>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</si>
  <si>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</si>
  <si>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</si>
  <si>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</si>
  <si>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</si>
  <si>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</si>
  <si>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</si>
  <si>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</si>
  <si>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</si>
  <si>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</si>
  <si>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</si>
  <si>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</si>
  <si>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</si>
  <si>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</si>
  <si>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</si>
  <si>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</si>
  <si>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</si>
  <si>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</si>
  <si>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</si>
  <si>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</si>
  <si>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</si>
  <si>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</si>
  <si>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</si>
  <si>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</si>
  <si>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</si>
  <si>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</si>
  <si>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</si>
  <si>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</si>
  <si>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</si>
  <si>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</si>
  <si>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</si>
  <si>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</si>
  <si>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</si>
  <si>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</si>
  <si>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</si>
  <si>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</si>
  <si>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</si>
  <si>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</si>
  <si>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</si>
  <si>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</si>
  <si>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</si>
  <si>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</si>
  <si>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</si>
  <si>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</si>
  <si>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</si>
  <si>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</si>
  <si>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</si>
  <si>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</si>
  <si>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</si>
  <si>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</si>
  <si>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</si>
  <si>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</si>
  <si>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</si>
  <si>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</si>
  <si>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</si>
  <si>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</si>
  <si>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</si>
  <si>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</si>
  <si>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</si>
  <si>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</si>
  <si>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</si>
  <si>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</si>
  <si>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</si>
  <si>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</si>
  <si>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</si>
  <si>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</si>
  <si>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</si>
  <si>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</si>
  <si>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</si>
  <si>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</si>
  <si>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</si>
  <si>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</si>
  <si>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</si>
  <si>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</si>
  <si>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</si>
  <si>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</si>
  <si>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</si>
  <si>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</si>
  <si>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</si>
  <si>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</si>
  <si>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</si>
  <si>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</si>
  <si>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</si>
  <si>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</si>
  <si>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</si>
  <si>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</si>
  <si>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</si>
  <si>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</si>
  <si>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</si>
  <si>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</si>
  <si>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</si>
  <si>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</si>
  <si>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</si>
  <si>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</si>
  <si>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</si>
  <si>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</si>
  <si>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</si>
  <si>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</si>
  <si>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</si>
  <si>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</si>
  <si>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</si>
  <si>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</si>
  <si>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</si>
  <si>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</si>
  <si>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</si>
  <si>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</si>
  <si>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</si>
  <si>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</si>
  <si>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</si>
  <si>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</si>
  <si>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</si>
  <si>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</si>
  <si>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</si>
  <si>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</si>
  <si>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</si>
  <si>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</si>
  <si>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</si>
  <si>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</si>
  <si>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</si>
  <si>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</si>
  <si>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</si>
  <si>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</si>
  <si>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</si>
  <si>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</si>
  <si>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</si>
  <si>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</si>
  <si>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</si>
  <si>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</si>
  <si>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</si>
  <si>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</si>
  <si>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</si>
  <si>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</si>
  <si>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</si>
  <si>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</si>
  <si>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</si>
  <si>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</si>
  <si>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</si>
  <si>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</si>
  <si>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</si>
  <si>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</si>
  <si>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</si>
  <si>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</si>
  <si>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</si>
  <si>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</si>
  <si>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</si>
  <si>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</si>
  <si>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</si>
  <si>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</si>
  <si>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</si>
  <si>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</si>
  <si>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</si>
  <si>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</si>
  <si>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</si>
  <si>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</si>
  <si>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</si>
  <si>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</si>
  <si>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</si>
  <si>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</si>
  <si>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</si>
  <si>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</si>
  <si>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</si>
  <si>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</si>
  <si>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</si>
  <si>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</si>
  <si>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</si>
  <si>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</si>
  <si>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</si>
  <si>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</si>
  <si>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</si>
  <si>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</si>
  <si>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</si>
  <si>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</si>
  <si>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</si>
  <si>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</si>
  <si>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</si>
  <si>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</si>
  <si>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</si>
  <si>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</si>
  <si>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</si>
  <si>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</si>
  <si>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</si>
  <si>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</si>
  <si>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</si>
  <si>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</si>
  <si>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</si>
  <si>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</si>
  <si>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</si>
  <si>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</si>
  <si>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</si>
  <si>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</si>
  <si>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</si>
  <si>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</si>
  <si>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</si>
  <si>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</si>
  <si>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</si>
  <si>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</si>
  <si>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</si>
  <si>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</si>
  <si>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</si>
  <si>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</si>
  <si>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</si>
  <si>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</si>
  <si>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</si>
  <si>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</si>
  <si>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</si>
  <si>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</si>
  <si>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</si>
  <si>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</si>
  <si>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</si>
  <si>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</si>
  <si>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</si>
  <si>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</si>
  <si>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</si>
  <si>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</si>
  <si>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</si>
  <si>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</si>
  <si>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</si>
  <si>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</si>
  <si>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</si>
  <si>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</si>
  <si>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</si>
  <si>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</si>
  <si>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</si>
  <si>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</si>
  <si>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</si>
  <si>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</si>
  <si>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</si>
  <si>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</si>
  <si>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</si>
  <si>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</si>
  <si>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</si>
  <si>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</si>
  <si>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</si>
  <si>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</si>
  <si>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</si>
  <si>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</si>
  <si>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</si>
  <si>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</si>
  <si>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</si>
  <si>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</si>
  <si>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</si>
  <si>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</si>
  <si>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</si>
  <si>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</si>
  <si>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</si>
  <si>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</si>
  <si>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</si>
  <si>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</si>
  <si>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</si>
  <si>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</si>
  <si>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</si>
  <si>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</si>
  <si>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</si>
  <si>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</si>
  <si>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</si>
  <si>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</si>
  <si>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</si>
  <si>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</si>
  <si>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</si>
  <si>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</si>
  <si>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</si>
  <si>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</si>
  <si>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</si>
  <si>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</si>
  <si>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</si>
  <si>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</si>
  <si>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</si>
  <si>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</si>
  <si>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</si>
  <si>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</si>
  <si>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</si>
  <si>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</si>
  <si>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</si>
  <si>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</si>
  <si>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</si>
  <si>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</si>
  <si>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</si>
  <si>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</si>
  <si>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</si>
  <si>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</si>
  <si>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</si>
  <si>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</si>
  <si>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</si>
  <si>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</si>
  <si>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</si>
  <si>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</si>
  <si>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</si>
  <si>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</si>
  <si>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</si>
  <si>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</si>
  <si>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</si>
  <si>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</si>
  <si>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</si>
  <si>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</si>
  <si>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</si>
  <si>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</si>
  <si>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</si>
  <si>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</si>
  <si>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</si>
  <si>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</si>
  <si>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</si>
  <si>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</si>
  <si>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</si>
  <si>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</si>
  <si>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</si>
  <si>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</si>
  <si>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</si>
  <si>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</si>
  <si>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</si>
  <si>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</si>
  <si>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</si>
  <si>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</si>
  <si>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</si>
  <si>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</si>
  <si>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</si>
  <si>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</si>
  <si>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</si>
  <si>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</si>
  <si>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</si>
  <si>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</si>
  <si>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</si>
  <si>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</si>
  <si>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</si>
  <si>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</si>
  <si>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</si>
  <si>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</si>
  <si>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</si>
  <si>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</si>
  <si>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</si>
  <si>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</si>
  <si>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</si>
  <si>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</si>
  <si>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</si>
  <si>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</si>
  <si>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</si>
  <si>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</si>
  <si>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</si>
  <si>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</si>
  <si>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</si>
  <si>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</si>
  <si>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</si>
  <si>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</si>
  <si>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</si>
  <si>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</si>
  <si>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</si>
  <si>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</si>
  <si>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</si>
  <si>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</si>
  <si>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</si>
  <si>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</si>
  <si>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</si>
  <si>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</si>
  <si>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</si>
  <si>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</si>
  <si>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</si>
  <si>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</si>
  <si>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</si>
  <si>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</si>
  <si>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</si>
  <si>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</si>
  <si>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</si>
  <si>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</si>
  <si>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</si>
  <si>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</si>
  <si>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</si>
  <si>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</si>
  <si>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</si>
  <si>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</si>
  <si>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</si>
  <si>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</si>
  <si>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</si>
  <si>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</si>
  <si>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</si>
  <si>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</si>
  <si>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</si>
  <si>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</si>
  <si>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</si>
  <si>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</si>
  <si>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</si>
  <si>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</si>
  <si>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</si>
  <si>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</si>
  <si>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</si>
  <si>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</si>
  <si>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</si>
  <si>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</si>
  <si>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</si>
  <si>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</si>
  <si>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</si>
  <si>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</si>
  <si>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</si>
  <si>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</si>
  <si>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</si>
  <si>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</si>
  <si>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</si>
  <si>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</si>
  <si>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</si>
  <si>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</si>
  <si>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</si>
  <si>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</si>
  <si>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</si>
  <si>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</si>
  <si>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</si>
  <si>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</si>
  <si>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</si>
  <si>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</si>
  <si>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</si>
  <si>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</si>
  <si>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</si>
  <si>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</si>
  <si>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</si>
  <si>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</si>
  <si>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</si>
  <si>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</si>
  <si>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</si>
  <si>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</si>
  <si>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</si>
  <si>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</si>
  <si>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</si>
  <si>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</si>
  <si>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</si>
  <si>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</si>
  <si>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</si>
  <si>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</si>
  <si>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</si>
  <si>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</si>
  <si>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</si>
  <si>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</si>
  <si>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</si>
  <si>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</si>
  <si>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</si>
  <si>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</si>
  <si>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</si>
  <si>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</si>
  <si>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</si>
  <si>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</si>
  <si>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</si>
  <si>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</si>
  <si>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</si>
  <si>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</si>
  <si>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</si>
  <si>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</si>
  <si>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</si>
  <si>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</si>
  <si>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</si>
  <si>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</si>
  <si>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</si>
  <si>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</si>
  <si>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</si>
  <si>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</si>
  <si>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</si>
  <si>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</si>
  <si>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</si>
  <si>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</si>
  <si>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</si>
  <si>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</si>
  <si>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</si>
  <si>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</si>
  <si>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</si>
  <si>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</si>
  <si>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</si>
  <si>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</si>
  <si>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</si>
  <si>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</si>
  <si>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</si>
  <si>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</si>
  <si>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</si>
  <si>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</si>
  <si>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</si>
  <si>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</si>
  <si>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</si>
  <si>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</si>
  <si>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</si>
  <si>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</si>
  <si>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</si>
  <si>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</si>
  <si>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</si>
  <si>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</si>
  <si>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</si>
  <si>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</si>
  <si>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</si>
  <si>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</si>
  <si>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</si>
  <si>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</si>
  <si>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</si>
  <si>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</si>
  <si>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</si>
  <si>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</si>
  <si>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</si>
  <si>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</si>
  <si>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</si>
  <si>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</si>
  <si>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</si>
  <si>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</si>
  <si>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</si>
  <si>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</si>
  <si>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</si>
  <si>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</si>
  <si>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</si>
  <si>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</si>
  <si>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</si>
  <si>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</si>
  <si>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</si>
  <si>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</si>
  <si>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</si>
  <si>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</si>
  <si>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</si>
  <si>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</si>
  <si>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</si>
  <si>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</si>
  <si>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</si>
  <si>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</si>
  <si>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</si>
  <si>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</si>
  <si>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</si>
  <si>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</si>
  <si>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</si>
  <si>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</si>
  <si>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</si>
  <si>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</si>
  <si>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</si>
  <si>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</si>
  <si>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</si>
  <si>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</si>
  <si>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</si>
  <si>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</si>
  <si>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</si>
  <si>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</si>
  <si>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</si>
  <si>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</si>
  <si>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</si>
  <si>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</si>
  <si>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</si>
  <si>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</si>
  <si>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</si>
  <si>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</si>
  <si>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</si>
  <si>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</si>
  <si>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</si>
  <si>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</si>
  <si>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</si>
  <si>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</si>
  <si>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</si>
  <si>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</si>
  <si>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</si>
  <si>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</si>
  <si>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</si>
  <si>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</si>
  <si>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</si>
  <si>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</si>
  <si>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</si>
  <si>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</si>
  <si>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</si>
  <si>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</si>
  <si>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</si>
  <si>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</si>
  <si>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</si>
  <si>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</si>
  <si>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</si>
  <si>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</si>
  <si>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</si>
  <si>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</si>
  <si>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</si>
  <si>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</si>
  <si>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</si>
  <si>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</si>
  <si>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</si>
  <si>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</si>
  <si>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</si>
  <si>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</si>
  <si>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</si>
  <si>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</si>
  <si>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</si>
  <si>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</si>
  <si>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</si>
  <si>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</si>
  <si>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</si>
  <si>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</si>
  <si>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</si>
  <si>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</si>
  <si>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</si>
  <si>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</si>
  <si>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</si>
  <si>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</si>
  <si>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</si>
  <si>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</si>
  <si>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</si>
  <si>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</si>
  <si>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</si>
  <si>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</si>
  <si>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</si>
  <si>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</si>
  <si>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</si>
  <si>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</si>
  <si>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</si>
  <si>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</si>
  <si>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</si>
  <si>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</si>
  <si>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</si>
  <si>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</si>
  <si>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</si>
  <si>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</si>
  <si>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</si>
  <si>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</si>
  <si>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</si>
  <si>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</si>
  <si>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</si>
  <si>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</si>
  <si>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</si>
  <si>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</si>
  <si>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</si>
  <si>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</si>
  <si>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</si>
  <si>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</si>
  <si>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</si>
  <si>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</si>
  <si>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</si>
  <si>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</si>
  <si>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</si>
  <si>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</si>
  <si>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</si>
  <si>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</si>
  <si>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</si>
  <si>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</si>
  <si>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</si>
  <si>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</si>
  <si>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</si>
  <si>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</si>
  <si>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</si>
  <si>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</si>
  <si>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</si>
  <si>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</si>
  <si>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</si>
  <si>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</si>
  <si>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</si>
  <si>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</si>
  <si>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</si>
  <si>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</si>
  <si>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</si>
  <si>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</si>
  <si>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</si>
  <si>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</si>
  <si>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</si>
  <si>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</si>
  <si>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</si>
  <si>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</si>
  <si>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</si>
  <si>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</si>
  <si>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</si>
  <si>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</si>
  <si>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</si>
  <si>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</si>
  <si>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</si>
  <si>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</si>
  <si>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</si>
  <si>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</si>
  <si>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</si>
  <si>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</si>
  <si>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</si>
  <si>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</si>
  <si>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</si>
  <si>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</si>
  <si>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</si>
  <si>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</si>
  <si>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</si>
  <si>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</si>
  <si>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</si>
  <si>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</si>
  <si>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</si>
  <si>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</si>
  <si>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</si>
  <si>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</si>
  <si>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</si>
  <si>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</si>
  <si>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</si>
  <si>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</si>
  <si>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</si>
  <si>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</si>
  <si>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</si>
  <si>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</si>
  <si>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</si>
  <si>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</si>
  <si>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</si>
  <si>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</si>
  <si>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</si>
  <si>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</si>
  <si>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</si>
  <si>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</si>
  <si>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</si>
  <si>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</si>
  <si>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</si>
  <si>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</si>
  <si>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</si>
  <si>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</si>
  <si>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</si>
  <si>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</si>
  <si>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</si>
  <si>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</si>
  <si>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</si>
  <si>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</si>
  <si>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</si>
  <si>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</si>
  <si>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</si>
  <si>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</si>
  <si>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</si>
  <si>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</si>
  <si>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</si>
  <si>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</si>
  <si>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</si>
  <si>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</si>
  <si>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</si>
  <si>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</si>
  <si>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</si>
  <si>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</si>
  <si>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</si>
  <si>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</si>
  <si>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</si>
  <si>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</si>
  <si>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</si>
  <si>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</si>
  <si>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</si>
  <si>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</si>
  <si>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</si>
  <si>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</si>
  <si>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</si>
  <si>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</si>
  <si>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</si>
  <si>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</si>
  <si>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</si>
  <si>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</si>
  <si>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</si>
  <si>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</si>
  <si>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</si>
  <si>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</si>
  <si>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</si>
  <si>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</si>
  <si>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</si>
  <si>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</si>
  <si>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</si>
  <si>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</si>
  <si>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</si>
  <si>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</si>
  <si>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</si>
  <si>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</si>
  <si>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</si>
  <si>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</si>
  <si>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</si>
  <si>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</si>
  <si>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</si>
  <si>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</si>
  <si>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</si>
  <si>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</si>
  <si>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</si>
  <si>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</si>
  <si>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</si>
  <si>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</si>
  <si>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</si>
  <si>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</si>
  <si>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</si>
  <si>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</si>
  <si>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</si>
  <si>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</si>
  <si>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</si>
  <si>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</si>
  <si>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</si>
  <si>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</si>
  <si>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</si>
  <si>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</si>
  <si>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</si>
  <si>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</si>
  <si>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</si>
  <si>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</si>
  <si>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</si>
  <si>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</si>
  <si>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</si>
  <si>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</si>
  <si>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</si>
  <si>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</si>
  <si>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</si>
  <si>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</si>
  <si>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</si>
  <si>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</si>
  <si>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</si>
  <si>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</si>
  <si>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</si>
  <si>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</si>
  <si>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</si>
  <si>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</si>
  <si>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</si>
  <si>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</si>
  <si>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</si>
  <si>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</si>
  <si>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</si>
  <si>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</si>
  <si>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</si>
  <si>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</si>
  <si>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</si>
  <si>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</si>
  <si>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</si>
  <si>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</si>
  <si>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</si>
  <si>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</si>
  <si>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</si>
  <si>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</si>
  <si>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</si>
  <si>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</si>
  <si>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</si>
  <si>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</si>
  <si>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</si>
  <si>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</si>
  <si>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</si>
  <si>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</si>
  <si>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</si>
  <si>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</si>
  <si>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</si>
  <si>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</si>
  <si>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</si>
  <si>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</si>
  <si>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</si>
  <si>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</si>
  <si>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</si>
  <si>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</si>
  <si>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</si>
  <si>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</si>
  <si>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</si>
  <si>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</si>
  <si>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</si>
  <si>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</si>
  <si>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</si>
  <si>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</si>
  <si>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</si>
  <si>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</si>
  <si>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</si>
  <si>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</si>
  <si>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</si>
  <si>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</si>
  <si>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</si>
  <si>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</si>
  <si>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</si>
  <si>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</si>
  <si>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</si>
  <si>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</si>
  <si>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</si>
  <si>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</si>
  <si>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</si>
  <si>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</si>
  <si>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</si>
  <si>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</si>
  <si>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</si>
  <si>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</si>
  <si>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</si>
  <si>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</si>
  <si>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</si>
  <si>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</si>
  <si>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</si>
  <si>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</si>
  <si>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</si>
  <si>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</si>
  <si>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</si>
  <si>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</si>
  <si>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</si>
  <si>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</si>
  <si>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</si>
  <si>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</si>
  <si>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</si>
  <si>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</si>
  <si>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</si>
  <si>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</si>
  <si>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</si>
  <si>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</si>
  <si>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</si>
  <si>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</si>
  <si>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</si>
  <si>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</si>
  <si>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</si>
  <si>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</si>
  <si>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</si>
  <si>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</si>
  <si>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</si>
  <si>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</si>
  <si>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</si>
  <si>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</si>
  <si>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</si>
  <si>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</si>
  <si>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</si>
  <si>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</si>
  <si>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</si>
  <si>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</si>
  <si>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</si>
  <si>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</si>
  <si>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</si>
  <si>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</si>
  <si>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</si>
  <si>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</si>
  <si>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</si>
  <si>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</si>
  <si>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</si>
  <si>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</si>
  <si>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</si>
  <si>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</si>
  <si>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</si>
  <si>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</si>
  <si>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</si>
  <si>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</si>
  <si>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</si>
  <si>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</si>
  <si>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</si>
  <si>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</si>
  <si>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</si>
  <si>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</si>
  <si>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</si>
  <si>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</si>
  <si>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</si>
  <si>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</si>
  <si>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</si>
  <si>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</si>
  <si>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</si>
  <si>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</si>
  <si>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</si>
  <si>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</si>
  <si>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</si>
  <si>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</si>
  <si>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</si>
  <si>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</si>
  <si>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</si>
  <si>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</si>
  <si>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</si>
  <si>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</si>
  <si>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</si>
  <si>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</si>
  <si>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</si>
  <si>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</si>
  <si>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</si>
  <si>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</si>
  <si>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</si>
  <si>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</si>
  <si>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</si>
  <si>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</si>
  <si>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</si>
  <si>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</si>
  <si>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</si>
  <si>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</si>
  <si>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</si>
  <si>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</si>
  <si>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</si>
  <si>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</si>
  <si>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</si>
  <si>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</si>
  <si>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</si>
  <si>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</si>
  <si>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</si>
  <si>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</si>
  <si>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</si>
  <si>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</si>
  <si>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</si>
  <si>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</si>
  <si>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</si>
  <si>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</si>
  <si>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</si>
  <si>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</si>
  <si>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</si>
  <si>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</si>
  <si>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</si>
  <si>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</si>
  <si>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</si>
  <si>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</si>
  <si>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</si>
  <si>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</si>
  <si>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</si>
  <si>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</si>
  <si>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</si>
  <si>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</si>
  <si>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</si>
  <si>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</si>
  <si>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</si>
  <si>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</si>
  <si>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</si>
  <si>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</si>
  <si>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</si>
  <si>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</si>
  <si>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</si>
  <si>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</si>
  <si>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</si>
  <si>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</si>
  <si>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</si>
  <si>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</si>
  <si>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</si>
  <si>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</si>
  <si>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</si>
  <si>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</si>
  <si>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</si>
  <si>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</si>
  <si>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</si>
  <si>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</si>
  <si>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</si>
  <si>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</si>
  <si>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</si>
  <si>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</si>
  <si>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</si>
  <si>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</si>
  <si>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</si>
  <si>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</si>
  <si>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</si>
  <si>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</si>
  <si>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</si>
  <si>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</si>
  <si>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</si>
  <si>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</si>
  <si>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</si>
  <si>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</si>
  <si>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</si>
  <si>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</si>
  <si>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</si>
  <si>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</si>
  <si>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</si>
  <si>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</si>
  <si>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</si>
  <si>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</si>
  <si>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</si>
  <si>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</si>
  <si>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</si>
  <si>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</si>
  <si>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</si>
  <si>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</si>
  <si>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</si>
  <si>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</si>
  <si>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</si>
  <si>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</si>
  <si>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</si>
  <si>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</si>
  <si>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</si>
  <si>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</si>
  <si>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</si>
  <si>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</si>
  <si>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</si>
  <si>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</si>
  <si>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</si>
  <si>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</si>
  <si>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</si>
  <si>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</si>
  <si>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</si>
  <si>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</si>
  <si>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</si>
  <si>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</si>
  <si>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</si>
  <si>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</si>
  <si>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</si>
  <si>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</si>
  <si>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</si>
  <si>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</si>
  <si>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</si>
  <si>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</si>
  <si>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</si>
  <si>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</si>
  <si>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</si>
  <si>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</si>
  <si>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</si>
  <si>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</si>
  <si>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</si>
  <si>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</si>
  <si>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</si>
  <si>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</si>
  <si>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</si>
  <si>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</si>
  <si>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</si>
  <si>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</si>
  <si>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</si>
  <si>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</si>
  <si>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</si>
  <si>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</si>
  <si>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</si>
  <si>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</si>
  <si>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</si>
  <si>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</si>
  <si>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</si>
  <si>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</si>
  <si>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</si>
  <si>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</si>
  <si>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</si>
  <si>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</si>
  <si>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</si>
  <si>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</si>
  <si>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</si>
  <si>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</si>
  <si>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</si>
  <si>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</si>
  <si>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</si>
  <si>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</si>
  <si>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</si>
  <si>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</si>
  <si>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</si>
  <si>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</si>
  <si>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</si>
  <si>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</si>
  <si>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</si>
  <si>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</si>
  <si>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</si>
  <si>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</si>
  <si>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</si>
  <si>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</si>
  <si>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</si>
  <si>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</si>
  <si>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</si>
  <si>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</si>
  <si>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</si>
  <si>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</si>
  <si>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</si>
  <si>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</si>
  <si>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</si>
  <si>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</si>
  <si>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</si>
  <si>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</si>
  <si>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</si>
  <si>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</si>
  <si>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</si>
  <si>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</si>
  <si>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</si>
  <si>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</si>
  <si>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</si>
  <si>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</si>
  <si>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</si>
  <si>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</si>
  <si>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</si>
  <si>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</si>
  <si>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</si>
  <si>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</si>
  <si>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</si>
  <si>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</si>
  <si>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</si>
  <si>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</si>
  <si>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</si>
  <si>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</si>
  <si>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</si>
  <si>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</si>
  <si>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</si>
  <si>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</si>
  <si>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</si>
  <si>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</si>
  <si>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</si>
  <si>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</si>
  <si>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</si>
  <si>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</si>
  <si>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</si>
  <si>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</si>
  <si>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</si>
  <si>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</si>
  <si>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</si>
  <si>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</si>
  <si>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</si>
  <si>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</si>
  <si>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</si>
  <si>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</si>
  <si>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</si>
  <si>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</si>
  <si>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</si>
  <si>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</si>
  <si>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</si>
  <si>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</si>
  <si>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</si>
  <si>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</si>
  <si>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</si>
  <si>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</si>
  <si>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</si>
  <si>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</si>
  <si>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</si>
  <si>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</si>
  <si>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</si>
  <si>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</si>
  <si>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</si>
  <si>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</si>
  <si>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</si>
  <si>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</si>
  <si>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</si>
  <si>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</si>
  <si>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</si>
  <si>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</si>
  <si>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</si>
  <si>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</si>
  <si>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</si>
  <si>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</si>
  <si>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</si>
  <si>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</si>
  <si>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</si>
  <si>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</si>
  <si>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</si>
  <si>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</si>
  <si>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</si>
  <si>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</si>
  <si>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</si>
  <si>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</si>
  <si>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</si>
  <si>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</si>
  <si>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</si>
  <si>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</si>
  <si>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</si>
  <si>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</si>
  <si>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</si>
  <si>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</si>
  <si>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</si>
  <si>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</si>
  <si>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</si>
  <si>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</si>
  <si>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</si>
  <si>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</si>
  <si>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</si>
  <si>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</si>
  <si>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</si>
  <si>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</si>
  <si>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</si>
  <si>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</si>
  <si>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</si>
  <si>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</si>
  <si>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</si>
  <si>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</si>
  <si>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</si>
  <si>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</si>
  <si>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</si>
  <si>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</si>
  <si>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</si>
  <si>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</si>
  <si>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</si>
  <si>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</si>
  <si>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</si>
  <si>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</si>
  <si>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</si>
  <si>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</si>
  <si>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</si>
  <si>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</si>
  <si>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</si>
  <si>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</si>
  <si>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</si>
  <si>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</si>
  <si>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</si>
  <si>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</si>
  <si>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</si>
  <si>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</si>
  <si>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</si>
  <si>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</si>
  <si>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</si>
  <si>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</si>
  <si>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</si>
  <si>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</si>
  <si>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</si>
  <si>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</si>
  <si>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</si>
  <si>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</si>
  <si>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</si>
  <si>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</si>
  <si>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</si>
  <si>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</si>
  <si>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</si>
  <si>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</si>
  <si>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</si>
  <si>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</si>
  <si>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</si>
  <si>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</si>
  <si>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</si>
  <si>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</si>
  <si>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</si>
  <si>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</si>
  <si>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</si>
  <si>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</si>
  <si>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</si>
  <si>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</si>
  <si>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</si>
  <si>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</si>
  <si>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</si>
  <si>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</si>
  <si>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</si>
  <si>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</si>
  <si>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</si>
  <si>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</si>
  <si>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</si>
  <si>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</si>
  <si>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</si>
  <si>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</si>
  <si>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</si>
  <si>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</si>
  <si>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</si>
  <si>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</si>
  <si>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</si>
  <si>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</si>
  <si>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</si>
  <si>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</si>
  <si>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</si>
  <si>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</si>
  <si>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</si>
  <si>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</si>
  <si>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</si>
  <si>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</si>
  <si>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</si>
  <si>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</si>
  <si>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</si>
  <si>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</si>
  <si>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</si>
  <si>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</si>
  <si>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</si>
  <si>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</si>
  <si>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</si>
  <si>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</si>
  <si>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</si>
  <si>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</si>
  <si>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</si>
  <si>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</si>
  <si>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</si>
  <si>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</si>
  <si>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</si>
  <si>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</si>
  <si>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</si>
  <si>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</si>
  <si>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</si>
  <si>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</si>
  <si>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</si>
  <si>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</si>
  <si>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</si>
  <si>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</si>
  <si>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</si>
  <si>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</si>
  <si>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</si>
  <si>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</si>
  <si>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</si>
  <si>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</si>
  <si>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</si>
  <si>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</si>
  <si>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</si>
  <si>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</si>
  <si>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</si>
  <si>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</si>
  <si>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</si>
  <si>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</si>
  <si>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</si>
  <si>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</si>
  <si>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</si>
  <si>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</si>
  <si>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</si>
  <si>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</si>
  <si>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</si>
  <si>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</si>
  <si>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</si>
  <si>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</si>
  <si>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</si>
  <si>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</si>
  <si>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</si>
  <si>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</si>
  <si>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</si>
  <si>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</si>
  <si>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</si>
  <si>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</si>
  <si>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</si>
  <si>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</si>
  <si>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</si>
  <si>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</si>
  <si>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</si>
  <si>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</si>
  <si>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</si>
  <si>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</si>
  <si>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</si>
  <si>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</si>
  <si>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</si>
  <si>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</si>
  <si>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</si>
  <si>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</si>
  <si>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</si>
  <si>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</si>
  <si>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</si>
  <si>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</si>
  <si>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</si>
  <si>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</si>
  <si>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</si>
  <si>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</si>
  <si>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</si>
  <si>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</si>
  <si>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</si>
  <si>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</si>
  <si>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</si>
  <si>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</si>
  <si>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</si>
  <si>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</si>
  <si>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</si>
  <si>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</si>
  <si>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</si>
  <si>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</si>
  <si>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</si>
  <si>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</si>
  <si>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</si>
  <si>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</si>
  <si>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</si>
  <si>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</si>
  <si>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</si>
  <si>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</si>
  <si>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</si>
  <si>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</si>
  <si>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</si>
  <si>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</si>
  <si>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</si>
  <si>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</si>
  <si>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</si>
  <si>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</si>
  <si>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</si>
  <si>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</si>
  <si>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</si>
  <si>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</si>
  <si>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</si>
  <si>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</si>
  <si>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</si>
  <si>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</si>
  <si>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</si>
  <si>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</si>
  <si>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</si>
  <si>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</si>
  <si>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</si>
  <si>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</si>
  <si>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</si>
  <si>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</si>
  <si>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</si>
  <si>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</si>
  <si>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</si>
  <si>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</si>
  <si>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</si>
  <si>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</si>
  <si>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</si>
  <si>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</si>
  <si>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</si>
  <si>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</si>
  <si>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</si>
  <si>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</si>
  <si>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</si>
  <si>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</si>
  <si>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</si>
  <si>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</si>
  <si>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</si>
  <si>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</si>
  <si>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</si>
  <si>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</si>
  <si>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</si>
  <si>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</si>
  <si>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</si>
  <si>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</si>
  <si>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</si>
  <si>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</si>
  <si>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</si>
  <si>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</si>
  <si>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</si>
  <si>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</si>
  <si>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</si>
  <si>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</si>
  <si>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</si>
  <si>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</si>
  <si>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</si>
  <si>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</si>
  <si>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</si>
  <si>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</si>
  <si>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</si>
  <si>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</si>
  <si>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</si>
  <si>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</si>
  <si>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</si>
  <si>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</si>
  <si>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</si>
  <si>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</si>
  <si>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</si>
  <si>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</si>
  <si>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</si>
  <si>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</si>
  <si>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</si>
  <si>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</si>
  <si>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</si>
  <si>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</si>
  <si>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</si>
  <si>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</si>
  <si>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</si>
  <si>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</si>
  <si>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</si>
  <si>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</si>
  <si>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</si>
  <si>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</si>
  <si>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</si>
  <si>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</si>
  <si>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</si>
  <si>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</si>
  <si>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</si>
  <si>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</si>
  <si>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</si>
  <si>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</si>
  <si>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</si>
  <si>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</si>
  <si>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</si>
  <si>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</si>
  <si>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</si>
  <si>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</si>
  <si>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</si>
  <si>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</si>
  <si>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</si>
  <si>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</si>
  <si>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</si>
  <si>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</si>
  <si>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</si>
  <si>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</si>
  <si>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</si>
  <si>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</si>
  <si>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</si>
  <si>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</si>
  <si>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</si>
  <si>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</si>
  <si>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</si>
  <si>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</si>
  <si>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</si>
  <si>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</si>
  <si>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</si>
  <si>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</si>
  <si>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</si>
  <si>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</si>
  <si>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</si>
  <si>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</si>
  <si>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</si>
  <si>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</si>
  <si>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</si>
  <si>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</si>
  <si>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</si>
  <si>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</si>
  <si>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</si>
  <si>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</si>
  <si>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</si>
  <si>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</si>
  <si>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</si>
  <si>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</si>
  <si>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</si>
  <si>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</si>
  <si>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</si>
  <si>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</si>
  <si>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</si>
  <si>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</si>
  <si>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</si>
  <si>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</si>
  <si>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</si>
  <si>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</si>
  <si>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</si>
  <si>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</si>
  <si>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</si>
  <si>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</si>
  <si>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</si>
  <si>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</si>
  <si>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</si>
  <si>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</si>
  <si>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</si>
  <si>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</si>
  <si>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</si>
  <si>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</si>
  <si>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</si>
  <si>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</si>
  <si>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</si>
  <si>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</si>
  <si>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</si>
  <si>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</si>
  <si>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</si>
  <si>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</si>
  <si>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</si>
  <si>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</si>
  <si>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</si>
  <si>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</si>
  <si>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</si>
  <si>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</si>
  <si>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</si>
  <si>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</si>
  <si>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</si>
  <si>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</si>
  <si>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</si>
  <si>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</si>
  <si>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</si>
  <si>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</si>
  <si>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</si>
  <si>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</si>
  <si>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</si>
  <si>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</si>
  <si>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</si>
  <si>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</si>
  <si>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</si>
  <si>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</si>
  <si>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</si>
  <si>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</si>
  <si>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</si>
  <si>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</si>
  <si>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</si>
  <si>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</si>
  <si>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</si>
  <si>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</si>
  <si>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</si>
  <si>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</si>
  <si>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</si>
  <si>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</si>
  <si>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</si>
  <si>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</si>
  <si>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</si>
  <si>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</si>
  <si>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</si>
  <si>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</si>
  <si>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</si>
  <si>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</si>
  <si>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</si>
  <si>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</si>
  <si>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</si>
  <si>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</si>
  <si>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</si>
  <si>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</si>
  <si>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</si>
  <si>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</si>
  <si>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</si>
  <si>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</si>
  <si>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</si>
  <si>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</si>
  <si>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</si>
  <si>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</si>
  <si>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</si>
  <si>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</si>
  <si>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</si>
  <si>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</si>
  <si>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</si>
  <si>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</si>
  <si>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</si>
  <si>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</si>
  <si>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</si>
  <si>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</si>
  <si>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</si>
  <si>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</si>
  <si>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</si>
  <si>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</si>
  <si>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</si>
  <si>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</si>
  <si>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</si>
  <si>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</si>
  <si>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</si>
  <si>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</si>
  <si>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</si>
  <si>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</si>
  <si>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</si>
  <si>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</si>
  <si>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</si>
  <si>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</si>
  <si>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</si>
  <si>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</si>
  <si>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</si>
  <si>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</si>
  <si>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</si>
  <si>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</si>
  <si>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</si>
  <si>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</si>
  <si>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</si>
  <si>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</si>
  <si>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</si>
  <si>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</si>
  <si>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</si>
  <si>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</si>
  <si>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</si>
  <si>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</si>
  <si>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</si>
  <si>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</si>
  <si>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</si>
  <si>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</si>
  <si>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</si>
  <si>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</si>
  <si>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</si>
  <si>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</si>
  <si>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</si>
  <si>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</si>
  <si>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</si>
  <si>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</si>
  <si>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</si>
  <si>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</si>
  <si>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</si>
  <si>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</si>
  <si>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</si>
  <si>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</si>
  <si>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</si>
  <si>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</si>
  <si>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</si>
  <si>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</si>
  <si>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</si>
  <si>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</si>
  <si>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</si>
  <si>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</si>
  <si>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</si>
  <si>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</si>
  <si>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</si>
  <si>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</si>
  <si>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</si>
  <si>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</si>
  <si>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</si>
  <si>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</si>
  <si>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</si>
  <si>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</si>
  <si>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</si>
  <si>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</si>
  <si>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</si>
  <si>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</si>
  <si>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</si>
  <si>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</si>
  <si>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</si>
  <si>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</si>
  <si>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</si>
  <si>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</si>
  <si>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</si>
  <si>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</si>
  <si>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</si>
  <si>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</si>
  <si>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</si>
  <si>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</si>
  <si>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</si>
  <si>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</si>
  <si>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</si>
  <si>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</si>
  <si>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</si>
  <si>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</si>
  <si>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</si>
  <si>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</si>
  <si>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</si>
  <si>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</si>
  <si>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</si>
  <si>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</si>
  <si>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</si>
  <si>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</si>
  <si>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</si>
  <si>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</si>
  <si>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</si>
  <si>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</si>
  <si>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</si>
  <si>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</si>
  <si>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</si>
  <si>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</si>
  <si>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</si>
  <si>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</si>
  <si>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</si>
  <si>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</si>
  <si>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</si>
  <si>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</si>
  <si>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</si>
  <si>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</si>
  <si>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</si>
  <si>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</si>
  <si>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</si>
  <si>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</si>
  <si>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</si>
  <si>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</si>
  <si>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</si>
  <si>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</si>
  <si>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</si>
  <si>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</si>
  <si>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</si>
  <si>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</si>
  <si>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</si>
  <si>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</si>
  <si>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</si>
  <si>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</si>
  <si>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</si>
  <si>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</si>
  <si>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</si>
  <si>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</si>
  <si>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</si>
  <si>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</si>
  <si>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</si>
  <si>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</si>
  <si>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</si>
  <si>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</si>
  <si>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</si>
  <si>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</si>
  <si>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</si>
  <si>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</si>
  <si>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</si>
  <si>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</si>
  <si>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</si>
  <si>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</si>
  <si>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</si>
  <si>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</si>
  <si>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</si>
  <si>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</si>
  <si>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</si>
  <si>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</si>
  <si>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</si>
  <si>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</si>
  <si>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</si>
  <si>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</si>
  <si>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</si>
  <si>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</si>
  <si>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</si>
  <si>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</si>
  <si>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</si>
  <si>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</si>
  <si>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</si>
  <si>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</si>
  <si>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</si>
  <si>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</si>
  <si>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</si>
  <si>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</si>
  <si>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</si>
  <si>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</si>
  <si>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</si>
  <si>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</si>
  <si>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</si>
  <si>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</si>
  <si>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</si>
  <si>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</si>
  <si>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</si>
  <si>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</si>
  <si>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</si>
  <si>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</si>
  <si>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</si>
  <si>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</si>
  <si>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</si>
  <si>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</si>
  <si>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</si>
  <si>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</si>
  <si>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</si>
  <si>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</si>
  <si>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</si>
  <si>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</si>
  <si>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</si>
  <si>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</si>
  <si>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</si>
  <si>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</si>
  <si>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</si>
  <si>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</si>
  <si>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</si>
  <si>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</si>
  <si>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</si>
  <si>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</si>
  <si>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</si>
  <si>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</si>
  <si>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</si>
  <si>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</si>
  <si>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</si>
  <si>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</si>
  <si>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</si>
  <si>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</si>
  <si>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</si>
  <si>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</si>
  <si>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</si>
  <si>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</si>
  <si>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</si>
  <si>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</si>
  <si>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</si>
  <si>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</si>
  <si>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</si>
  <si>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</si>
  <si>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</si>
  <si>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</si>
  <si>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</si>
  <si>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</si>
  <si>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</si>
  <si>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</si>
  <si>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</si>
  <si>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</si>
  <si>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</si>
  <si>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</si>
  <si>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</si>
  <si>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</si>
  <si>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</si>
  <si>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</si>
  <si>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</si>
  <si>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</si>
  <si>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</si>
  <si>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</si>
  <si>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</si>
  <si>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</si>
  <si>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</si>
  <si>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</si>
  <si>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</si>
  <si>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</si>
  <si>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</si>
  <si>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</si>
  <si>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</si>
  <si>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</si>
  <si>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</si>
  <si>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</si>
  <si>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</si>
  <si>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</si>
  <si>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</si>
  <si>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</si>
  <si>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</si>
  <si>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</si>
  <si>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</si>
  <si>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</si>
  <si>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</si>
  <si>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</si>
  <si>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</si>
  <si>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</si>
  <si>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</si>
  <si>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</si>
  <si>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</si>
  <si>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</si>
  <si>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</si>
  <si>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</si>
  <si>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</si>
  <si>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</si>
  <si>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</si>
  <si>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</si>
  <si>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</si>
  <si>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</si>
  <si>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</si>
  <si>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</si>
  <si>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</si>
  <si>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</si>
  <si>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</si>
  <si>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</si>
  <si>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</si>
  <si>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</si>
  <si>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</si>
  <si>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</si>
  <si>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</si>
  <si>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</si>
  <si>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</si>
  <si>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</si>
  <si>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</si>
  <si>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</si>
  <si>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</si>
  <si>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</si>
  <si>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</si>
  <si>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</si>
  <si>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</si>
  <si>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</si>
  <si>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</si>
  <si>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</si>
  <si>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</si>
  <si>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</si>
  <si>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</si>
  <si>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</si>
  <si>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</si>
  <si>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</si>
  <si>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</si>
  <si>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</si>
  <si>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</si>
  <si>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</si>
  <si>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</si>
  <si>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</si>
  <si>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</si>
  <si>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</si>
  <si>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</si>
  <si>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</si>
  <si>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</si>
  <si>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</si>
  <si>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</si>
  <si>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</si>
  <si>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</si>
  <si>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</si>
  <si>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</si>
  <si>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</si>
  <si>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</si>
  <si>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</si>
  <si>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</si>
  <si>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</si>
  <si>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</si>
  <si>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</si>
  <si>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</si>
  <si>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</si>
  <si>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</si>
  <si>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</si>
  <si>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</si>
  <si>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</si>
  <si>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</si>
  <si>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</si>
  <si>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</si>
  <si>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</si>
  <si>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</si>
  <si>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</si>
  <si>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</si>
  <si>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</si>
  <si>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</si>
  <si>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</si>
  <si>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</si>
  <si>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</si>
  <si>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</si>
  <si>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</si>
  <si>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</si>
  <si>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</si>
  <si>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</si>
  <si>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</si>
  <si>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</si>
  <si>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</si>
  <si>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</si>
  <si>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</si>
  <si>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</si>
  <si>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</si>
  <si>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</si>
  <si>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</si>
  <si>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</si>
  <si>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</si>
  <si>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</si>
  <si>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</si>
  <si>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</si>
  <si>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</si>
  <si>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</si>
  <si>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</si>
  <si>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</si>
  <si>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</si>
  <si>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</si>
  <si>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</si>
  <si>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</si>
  <si>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</si>
  <si>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</si>
  <si>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</si>
  <si>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</si>
  <si>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</si>
  <si>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</si>
  <si>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</si>
  <si>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</si>
  <si>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</si>
  <si>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</si>
  <si>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</si>
  <si>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</si>
  <si>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</si>
  <si>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</si>
  <si>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</si>
  <si>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</si>
  <si>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</si>
  <si>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</si>
  <si>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</si>
  <si>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</si>
  <si>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</si>
  <si>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</si>
  <si>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</si>
  <si>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</si>
  <si>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</si>
  <si>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</si>
  <si>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</si>
  <si>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</si>
  <si>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</si>
  <si>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</si>
  <si>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</si>
  <si>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</si>
  <si>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</si>
  <si>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</si>
  <si>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</si>
  <si>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</si>
  <si>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</si>
  <si>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</si>
  <si>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</si>
  <si>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</si>
  <si>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</si>
  <si>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</si>
  <si>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</si>
  <si>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</si>
  <si>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</si>
  <si>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</si>
  <si>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</si>
  <si>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</si>
  <si>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</si>
  <si>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</si>
  <si>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</si>
  <si>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</si>
  <si>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</si>
  <si>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</si>
  <si>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</si>
  <si>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</si>
  <si>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</si>
  <si>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</si>
  <si>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</si>
  <si>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</si>
  <si>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</si>
  <si>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</si>
  <si>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</si>
  <si>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</si>
  <si>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</si>
  <si>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</si>
  <si>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</si>
  <si>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</si>
  <si>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</si>
  <si>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</si>
  <si>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</si>
  <si>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</si>
  <si>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</si>
  <si>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</si>
  <si>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</si>
  <si>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</si>
  <si>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</si>
  <si>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</si>
  <si>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</si>
  <si>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</si>
  <si>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</si>
  <si>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</si>
  <si>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</si>
  <si>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</si>
  <si>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</si>
  <si>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</si>
  <si>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</si>
  <si>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</si>
  <si>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</si>
  <si>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</si>
  <si>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</si>
  <si>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</si>
  <si>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</si>
  <si>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</si>
  <si>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</si>
  <si>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</si>
  <si>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</si>
  <si>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</si>
  <si>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</si>
  <si>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</si>
  <si>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</si>
  <si>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</si>
  <si>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</si>
  <si>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</si>
  <si>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</si>
  <si>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</si>
  <si>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</si>
  <si>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</si>
  <si>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</si>
  <si>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</si>
  <si>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</si>
  <si>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</si>
  <si>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</si>
  <si>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</si>
  <si>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</si>
  <si>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</si>
  <si>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</si>
  <si>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</si>
  <si>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</si>
  <si>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</si>
  <si>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</si>
  <si>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</si>
  <si>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</si>
  <si>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</si>
  <si>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</si>
  <si>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</si>
  <si>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</si>
  <si>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</si>
  <si>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</si>
  <si>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</si>
  <si>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</si>
  <si>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</si>
  <si>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</si>
  <si>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</si>
  <si>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</si>
  <si>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</si>
  <si>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</si>
  <si>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</si>
  <si>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</si>
  <si>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</si>
  <si>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</si>
  <si>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</si>
  <si>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</si>
  <si>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</si>
  <si>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</si>
  <si>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</si>
  <si>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</si>
  <si>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</si>
  <si>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</si>
  <si>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</si>
  <si>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</si>
  <si>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</si>
  <si>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</si>
  <si>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</si>
  <si>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</si>
  <si>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</si>
  <si>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</si>
  <si>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</si>
  <si>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</si>
  <si>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</si>
  <si>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</si>
  <si>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</si>
  <si>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</si>
  <si>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</si>
  <si>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</si>
  <si>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</si>
  <si>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</si>
  <si>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</si>
  <si>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</si>
  <si>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</si>
  <si>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</si>
  <si>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</si>
  <si>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</si>
  <si>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</si>
  <si>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</si>
  <si>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</si>
  <si>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</si>
  <si>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</si>
  <si>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</si>
  <si>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</si>
  <si>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</si>
  <si>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</si>
  <si>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</si>
  <si>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</si>
  <si>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</si>
  <si>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</si>
  <si>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</si>
  <si>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</si>
  <si>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</si>
  <si>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</si>
  <si>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</si>
  <si>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</si>
  <si>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</si>
  <si>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</si>
  <si>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</si>
  <si>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</si>
  <si>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</si>
  <si>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</si>
  <si>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</si>
  <si>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</si>
  <si>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</si>
  <si>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</si>
  <si>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</si>
  <si>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</si>
  <si>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</si>
  <si>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</si>
  <si>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</si>
  <si>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</si>
  <si>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</si>
  <si>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</si>
  <si>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</si>
  <si>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</si>
  <si>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</si>
  <si>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</si>
  <si>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</si>
  <si>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</si>
  <si>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</si>
  <si>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</si>
  <si>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</si>
  <si>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</si>
  <si>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</si>
  <si>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</si>
  <si>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</si>
  <si>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</si>
  <si>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</si>
  <si>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</si>
  <si>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</si>
  <si>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</si>
  <si>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</si>
  <si>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</si>
  <si>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</si>
  <si>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</si>
  <si>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</si>
  <si>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</si>
  <si>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</si>
  <si>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</si>
  <si>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</si>
  <si>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</si>
  <si>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</si>
  <si>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</si>
  <si>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</si>
  <si>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</si>
  <si>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</si>
  <si>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</si>
  <si>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</si>
  <si>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</si>
  <si>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</si>
  <si>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</si>
  <si>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</si>
  <si>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</si>
  <si>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</si>
  <si>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</si>
  <si>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</si>
  <si>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</si>
  <si>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</si>
  <si>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</si>
  <si>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</si>
  <si>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</si>
  <si>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</si>
  <si>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</si>
  <si>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</si>
  <si>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</si>
  <si>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</si>
  <si>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</si>
  <si>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</si>
  <si>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</si>
  <si>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</si>
  <si>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</si>
  <si>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</si>
  <si>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</si>
  <si>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</si>
  <si>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</si>
  <si>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</si>
  <si>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</si>
  <si>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</si>
  <si>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</si>
  <si>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</si>
  <si>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</si>
  <si>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</si>
  <si>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</si>
  <si>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</si>
  <si>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</si>
  <si>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</si>
  <si>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</si>
  <si>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</si>
  <si>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</si>
  <si>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</si>
  <si>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</si>
  <si>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</si>
  <si>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</si>
  <si>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</si>
  <si>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</si>
  <si>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</si>
  <si>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</si>
  <si>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</si>
  <si>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</si>
  <si>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</si>
  <si>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</si>
  <si>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</si>
  <si>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</si>
  <si>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</si>
  <si>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</si>
  <si>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</si>
  <si>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</si>
  <si>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</si>
  <si>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</si>
  <si>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</si>
  <si>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</si>
  <si>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</si>
  <si>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</si>
  <si>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</si>
  <si>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</si>
  <si>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</si>
  <si>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</si>
  <si>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</si>
  <si>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</si>
  <si>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</si>
  <si>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</si>
  <si>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</si>
  <si>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</si>
  <si>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</si>
  <si>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</si>
  <si>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</si>
  <si>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</si>
  <si>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</si>
  <si>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</si>
  <si>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</si>
  <si>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</si>
  <si>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</si>
  <si>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</si>
  <si>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</si>
  <si>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</si>
  <si>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</si>
  <si>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</si>
  <si>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</si>
  <si>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</si>
  <si>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</si>
  <si>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</si>
  <si>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</si>
  <si>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</si>
  <si>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</si>
  <si>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</si>
  <si>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</si>
  <si>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</si>
  <si>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</si>
  <si>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</si>
  <si>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</si>
  <si>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</si>
  <si>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</si>
  <si>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</si>
  <si>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</si>
  <si>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</si>
  <si>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</si>
  <si>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</si>
  <si>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</si>
  <si>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</si>
  <si>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</si>
  <si>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</si>
  <si>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</si>
  <si>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</si>
  <si>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</si>
  <si>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</si>
  <si>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</si>
  <si>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</si>
  <si>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</si>
  <si>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</si>
  <si>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</si>
  <si>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</si>
  <si>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</si>
  <si>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</si>
  <si>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</si>
  <si>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</si>
  <si>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</si>
  <si>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</si>
  <si>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</si>
  <si>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</si>
  <si>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</si>
  <si>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</si>
  <si>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</si>
  <si>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</si>
  <si>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</si>
  <si>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</si>
  <si>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</si>
  <si>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</si>
  <si>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</si>
  <si>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</si>
  <si>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</si>
  <si>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</si>
  <si>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</si>
  <si>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</si>
  <si>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</si>
  <si>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</si>
  <si>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</si>
  <si>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</si>
  <si>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</si>
  <si>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</si>
  <si>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</si>
  <si>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</si>
  <si>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</si>
  <si>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</si>
  <si>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</si>
  <si>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</si>
  <si>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</si>
  <si>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</si>
  <si>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</si>
  <si>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</si>
  <si>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</si>
  <si>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</si>
  <si>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</si>
  <si>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</si>
  <si>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</si>
  <si>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</si>
  <si>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</si>
  <si>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</si>
  <si>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</si>
  <si>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</si>
  <si>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</si>
  <si>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</si>
  <si>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</si>
  <si>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</si>
  <si>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</si>
  <si>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</si>
  <si>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</si>
  <si>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</si>
  <si>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</si>
  <si>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</si>
  <si>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</si>
  <si>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</si>
  <si>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</si>
  <si>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</si>
  <si>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</si>
  <si>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</si>
  <si>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</si>
  <si>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</si>
  <si>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</si>
  <si>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</si>
  <si>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</si>
  <si>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</si>
  <si>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</si>
  <si>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</si>
  <si>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</si>
  <si>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</si>
  <si>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</si>
  <si>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</si>
  <si>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</si>
  <si>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</si>
  <si>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</si>
  <si>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</si>
  <si>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</si>
  <si>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</si>
  <si>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</si>
  <si>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</si>
  <si>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</si>
  <si>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</si>
  <si>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</si>
  <si>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</si>
  <si>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</si>
  <si>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</si>
  <si>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</si>
  <si>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</si>
  <si>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</si>
  <si>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</si>
  <si>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</si>
  <si>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</si>
  <si>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</si>
  <si>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</si>
  <si>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</si>
  <si>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</si>
  <si>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</si>
  <si>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</si>
  <si>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</si>
  <si>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</si>
  <si>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</si>
  <si>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</si>
  <si>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</si>
  <si>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</si>
  <si>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</si>
  <si>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</si>
  <si>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</si>
  <si>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</si>
  <si>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</si>
  <si>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</si>
  <si>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</si>
  <si>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</si>
  <si>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</si>
  <si>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</si>
  <si>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</si>
  <si>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</si>
  <si>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</si>
  <si>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</si>
  <si>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</si>
  <si>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</si>
  <si>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</si>
  <si>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</si>
  <si>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</si>
  <si>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</si>
  <si>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</si>
  <si>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</si>
  <si>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</si>
  <si>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</si>
  <si>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</si>
  <si>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</si>
  <si>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</si>
  <si>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</si>
  <si>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</si>
  <si>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</si>
  <si>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</si>
  <si>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</si>
  <si>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</si>
  <si>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</si>
  <si>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</si>
  <si>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</si>
  <si>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</si>
  <si>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</si>
  <si>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</si>
  <si>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</si>
  <si>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</si>
  <si>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</si>
  <si>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</si>
  <si>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</si>
  <si>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</si>
  <si>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</si>
  <si>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</si>
  <si>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</si>
  <si>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</si>
  <si>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</si>
  <si>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</si>
  <si>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</si>
  <si>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</si>
  <si>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</si>
  <si>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</si>
  <si>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</si>
  <si>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</si>
  <si>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</si>
  <si>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</si>
  <si>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</si>
  <si>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</si>
  <si>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</si>
  <si>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</si>
  <si>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</si>
  <si>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</si>
  <si>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</si>
  <si>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</si>
  <si>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</si>
  <si>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</si>
  <si>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</si>
  <si>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</si>
  <si>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</si>
  <si>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</si>
  <si>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</si>
  <si>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</si>
  <si>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</si>
  <si>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</si>
  <si>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</si>
  <si>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</si>
  <si>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</si>
  <si>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</si>
  <si>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</si>
  <si>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</si>
  <si>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</si>
  <si>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</si>
  <si>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</si>
  <si>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</si>
  <si>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</si>
  <si>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</si>
  <si>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</si>
  <si>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</si>
  <si>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</si>
  <si>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</si>
  <si>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</si>
  <si>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</si>
  <si>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</si>
  <si>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</si>
  <si>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</si>
  <si>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</si>
  <si>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</si>
  <si>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</si>
  <si>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</si>
  <si>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</si>
  <si>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</si>
  <si>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</si>
  <si>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</si>
  <si>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</si>
  <si>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</si>
  <si>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</si>
  <si>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</si>
  <si>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</si>
  <si>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</si>
  <si>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</si>
  <si>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</si>
  <si>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</si>
  <si>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</si>
  <si>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</si>
  <si>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</si>
  <si>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</si>
  <si>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</si>
  <si>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</si>
  <si>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</si>
  <si>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</si>
  <si>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</si>
  <si>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</si>
  <si>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</si>
  <si>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</si>
  <si>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</si>
  <si>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</si>
  <si>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</si>
  <si>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</si>
  <si>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</si>
  <si>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</si>
  <si>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</si>
  <si>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</si>
  <si>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</si>
  <si>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</si>
  <si>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</si>
  <si>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</si>
  <si>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</si>
  <si>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</si>
  <si>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</si>
  <si>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</si>
  <si>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</si>
  <si>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</si>
  <si>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</si>
  <si>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</si>
  <si>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</si>
  <si>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</si>
  <si>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</si>
  <si>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</si>
  <si>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</si>
  <si>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</si>
  <si>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</si>
  <si>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</si>
  <si>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</si>
  <si>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</si>
  <si>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</si>
  <si>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</si>
  <si>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</si>
  <si>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</si>
  <si>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</si>
  <si>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</si>
  <si>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</si>
  <si>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</si>
  <si>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</si>
  <si>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</si>
  <si>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</si>
  <si>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</si>
  <si>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</si>
  <si>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</si>
  <si>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</si>
  <si>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</si>
  <si>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</si>
  <si>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</si>
  <si>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</si>
  <si>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</si>
  <si>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</si>
  <si>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</si>
  <si>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</si>
  <si>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</si>
  <si>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</si>
  <si>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</si>
  <si>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</si>
  <si>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</si>
  <si>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</si>
  <si>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</si>
  <si>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</si>
  <si>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</si>
  <si>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</si>
  <si>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</si>
  <si>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</si>
  <si>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</si>
  <si>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</si>
  <si>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</si>
  <si>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</si>
  <si>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</si>
  <si>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</si>
  <si>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</si>
  <si>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</si>
  <si>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</si>
  <si>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</si>
  <si>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</si>
  <si>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</si>
  <si>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</si>
  <si>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</si>
  <si>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</si>
  <si>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</si>
  <si>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</si>
  <si>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</si>
  <si>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</si>
  <si>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</si>
  <si>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</si>
  <si>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</si>
  <si>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</si>
  <si>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</si>
  <si>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</si>
  <si>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</si>
  <si>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</si>
  <si>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</si>
  <si>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</si>
  <si>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</si>
  <si>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</si>
  <si>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</si>
  <si>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</si>
  <si>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</si>
  <si>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</si>
  <si>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</si>
  <si>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</si>
  <si>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</si>
  <si>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</si>
  <si>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</si>
  <si>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</si>
  <si>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</si>
  <si>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</si>
  <si>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</si>
  <si>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</si>
  <si>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</si>
  <si>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</si>
  <si>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</si>
  <si>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</si>
  <si>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</si>
  <si>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</si>
  <si>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</si>
  <si>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</si>
  <si>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</si>
  <si>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</si>
  <si>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</si>
  <si>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</si>
  <si>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</si>
  <si>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</si>
  <si>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</si>
  <si>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</si>
  <si>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</si>
  <si>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</si>
  <si>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</si>
  <si>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</si>
  <si>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</si>
  <si>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</si>
  <si>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</si>
  <si>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</si>
  <si>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</si>
  <si>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</si>
  <si>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</si>
  <si>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</si>
  <si>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</si>
  <si>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</si>
  <si>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</si>
  <si>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</si>
  <si>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</si>
  <si>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</si>
  <si>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</si>
  <si>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</si>
  <si>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</si>
  <si>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</si>
  <si>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</si>
  <si>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</si>
  <si>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</si>
  <si>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</si>
  <si>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</si>
  <si>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</si>
  <si>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</si>
  <si>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</si>
  <si>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</si>
  <si>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</si>
  <si>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</si>
  <si>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</si>
  <si>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</si>
  <si>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</si>
  <si>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</si>
  <si>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</si>
  <si>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</si>
  <si>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</si>
  <si>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</si>
  <si>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</si>
  <si>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</si>
  <si>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</si>
  <si>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</si>
  <si>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</si>
  <si>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</si>
  <si>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</si>
  <si>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</si>
  <si>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</si>
  <si>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</si>
  <si>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</si>
  <si>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</si>
  <si>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</si>
  <si>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</si>
  <si>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</si>
  <si>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</si>
  <si>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</si>
  <si>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</si>
  <si>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</si>
  <si>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</si>
  <si>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</si>
  <si>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</si>
  <si>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</si>
  <si>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</si>
  <si>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</si>
  <si>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</si>
  <si>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</si>
  <si>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</si>
  <si>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</si>
  <si>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</si>
  <si>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</si>
  <si>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</si>
  <si>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</si>
  <si>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</si>
  <si>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</si>
  <si>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</si>
  <si>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</si>
  <si>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</si>
  <si>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</si>
  <si>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</si>
  <si>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</si>
  <si>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</si>
  <si>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</si>
  <si>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</si>
  <si>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</si>
  <si>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</si>
  <si>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</si>
  <si>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</si>
  <si>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</si>
  <si>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</si>
  <si>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</si>
  <si>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</si>
  <si>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</si>
  <si>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</si>
  <si>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</si>
  <si>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</si>
  <si>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</si>
  <si>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</si>
  <si>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</si>
  <si>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</si>
  <si>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</si>
  <si>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</si>
  <si>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</si>
  <si>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</si>
  <si>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</si>
  <si>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</si>
  <si>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</si>
  <si>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</si>
  <si>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</si>
  <si>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</si>
  <si>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</si>
  <si>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</si>
  <si>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</si>
  <si>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</si>
  <si>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</si>
  <si>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</si>
  <si>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</si>
  <si>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</si>
  <si>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</si>
  <si>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</si>
  <si>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</si>
  <si>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</si>
  <si>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</si>
  <si>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</si>
  <si>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</si>
  <si>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</si>
  <si>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</si>
  <si>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</si>
  <si>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</si>
  <si>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</si>
  <si>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</si>
  <si>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</si>
  <si>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</si>
  <si>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</si>
  <si>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</si>
  <si>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</si>
  <si>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</si>
  <si>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</si>
  <si>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</si>
  <si>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</si>
  <si>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</si>
  <si>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</si>
  <si>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</si>
  <si>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</si>
  <si>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</si>
  <si>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</si>
  <si>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</si>
  <si>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</si>
  <si>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</si>
  <si>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</si>
  <si>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</si>
  <si>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</si>
  <si>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</si>
  <si>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</si>
  <si>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</si>
  <si>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</si>
  <si>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</si>
  <si>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</si>
  <si>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</si>
  <si>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</si>
  <si>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</si>
  <si>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</si>
  <si>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</si>
  <si>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</si>
  <si>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</si>
  <si>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</si>
  <si>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</si>
  <si>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</si>
  <si>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</si>
  <si>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</si>
  <si>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</si>
  <si>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</si>
  <si>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</si>
  <si>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</si>
  <si>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</si>
  <si>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</si>
  <si>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</si>
  <si>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</si>
  <si>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</si>
  <si>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</si>
  <si>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</si>
  <si>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</si>
  <si>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</si>
  <si>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</si>
  <si>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</si>
  <si>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</si>
  <si>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</si>
  <si>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</si>
  <si>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</si>
  <si>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</si>
  <si>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</si>
  <si>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</si>
  <si>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</si>
  <si>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</si>
  <si>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</si>
  <si>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</si>
  <si>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</si>
  <si>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</si>
  <si>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</si>
  <si>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</si>
  <si>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</si>
  <si>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</si>
  <si>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</si>
  <si>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</si>
  <si>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</si>
  <si>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</si>
  <si>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</si>
  <si>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</si>
  <si>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</si>
  <si>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</si>
  <si>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</si>
  <si>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</si>
  <si>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</si>
  <si>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</si>
  <si>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</si>
  <si>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</si>
  <si>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</si>
  <si>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</si>
  <si>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</si>
  <si>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</si>
  <si>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</si>
  <si>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</si>
  <si>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</si>
  <si>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</si>
  <si>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</si>
  <si>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</si>
  <si>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</si>
  <si>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</si>
  <si>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</si>
  <si>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</si>
  <si>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</si>
  <si>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</si>
  <si>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</si>
  <si>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</si>
  <si>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</si>
  <si>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</si>
  <si>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</si>
  <si>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</si>
  <si>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</si>
  <si>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</si>
  <si>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</si>
  <si>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</si>
  <si>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</si>
  <si>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</si>
  <si>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</si>
  <si>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</si>
  <si>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</si>
  <si>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</si>
  <si>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</si>
  <si>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</si>
  <si>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</si>
  <si>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</si>
  <si>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</si>
  <si>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</si>
  <si>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</si>
  <si>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</si>
  <si>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</si>
  <si>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</si>
  <si>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</si>
  <si>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</si>
  <si>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</si>
  <si>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</si>
  <si>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</si>
  <si>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</si>
  <si>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</si>
  <si>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</si>
  <si>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</si>
  <si>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</si>
  <si>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</si>
  <si>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</si>
  <si>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</si>
  <si>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</si>
  <si>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</si>
  <si>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</si>
  <si>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</si>
  <si>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</si>
  <si>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</si>
  <si>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</si>
  <si>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</si>
  <si>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</si>
  <si>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</si>
  <si>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</si>
  <si>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</si>
  <si>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</si>
  <si>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</si>
  <si>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</si>
  <si>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</si>
  <si>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</si>
  <si>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</si>
  <si>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</si>
  <si>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</si>
  <si>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</si>
  <si>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</si>
  <si>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</si>
  <si>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</si>
  <si>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</si>
  <si>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</si>
  <si>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</si>
  <si>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</si>
  <si>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</si>
  <si>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</si>
  <si>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</si>
  <si>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</si>
  <si>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</si>
  <si>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</si>
  <si>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</si>
  <si>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</si>
  <si>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</si>
  <si>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</si>
  <si>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</si>
  <si>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</si>
  <si>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</si>
  <si>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</si>
  <si>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</si>
  <si>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</si>
  <si>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</si>
  <si>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</si>
  <si>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</si>
  <si>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</si>
  <si>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</si>
  <si>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</si>
  <si>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</si>
  <si>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</si>
  <si>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</si>
  <si>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</si>
  <si>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</si>
  <si>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</si>
  <si>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</si>
  <si>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</si>
  <si>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</si>
  <si>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</si>
  <si>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</si>
  <si>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</si>
  <si>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</si>
  <si>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</si>
  <si>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</si>
  <si>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</si>
  <si>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</si>
  <si>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</si>
  <si>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</si>
  <si>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</si>
  <si>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</si>
  <si>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</si>
  <si>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</si>
  <si>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</si>
  <si>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</si>
  <si>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</si>
  <si>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</si>
  <si>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</si>
  <si>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</si>
  <si>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</si>
  <si>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</si>
  <si>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</si>
  <si>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</si>
  <si>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</si>
  <si>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</si>
  <si>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</si>
  <si>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</si>
  <si>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</si>
  <si>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</si>
  <si>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</si>
  <si>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</si>
  <si>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</si>
  <si>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</si>
  <si>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</si>
  <si>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</si>
  <si>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</si>
  <si>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</si>
  <si>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</si>
  <si>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</si>
  <si>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</si>
  <si>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</si>
  <si>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</si>
  <si>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</si>
  <si>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</si>
  <si>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</si>
  <si>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</si>
  <si>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</si>
  <si>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</si>
  <si>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</si>
  <si>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</si>
  <si>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</si>
  <si>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</si>
  <si>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</si>
  <si>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</si>
  <si>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</si>
  <si>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</si>
  <si>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</si>
  <si>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</si>
  <si>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</si>
  <si>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</si>
  <si>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</si>
  <si>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</si>
  <si>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</si>
  <si>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</si>
  <si>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</si>
  <si>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</si>
  <si>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</si>
  <si>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</si>
  <si>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</si>
  <si>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</si>
  <si>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</si>
  <si>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</si>
  <si>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</si>
  <si>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</si>
  <si>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</si>
  <si>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</si>
  <si>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</si>
  <si>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</si>
  <si>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</si>
  <si>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</si>
  <si>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</si>
  <si>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</si>
  <si>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</si>
  <si>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</si>
  <si>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</si>
  <si>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</si>
  <si>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</si>
  <si>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</si>
  <si>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</si>
  <si>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</si>
  <si>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</si>
  <si>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</si>
  <si>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</si>
  <si>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</si>
  <si>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</si>
  <si>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</si>
  <si>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</si>
  <si>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</si>
  <si>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</si>
  <si>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</si>
  <si>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</si>
  <si>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</si>
  <si>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</si>
  <si>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</si>
  <si>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</si>
  <si>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</si>
  <si>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</si>
  <si>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</si>
  <si>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</si>
  <si>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</si>
  <si>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</si>
  <si>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</si>
  <si>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</si>
  <si>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</si>
  <si>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</si>
  <si>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</si>
  <si>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</si>
  <si>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</si>
  <si>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</si>
  <si>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</si>
  <si>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</si>
  <si>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</si>
  <si>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</si>
  <si>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</si>
  <si>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</si>
  <si>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</si>
  <si>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</si>
  <si>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</si>
  <si>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</si>
  <si>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</si>
  <si>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</si>
  <si>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</si>
  <si>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</si>
  <si>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</si>
  <si>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</si>
  <si>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</si>
  <si>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</si>
  <si>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</si>
  <si>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</si>
  <si>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</si>
  <si>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</si>
  <si>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</si>
  <si>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</si>
  <si>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</si>
  <si>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</si>
  <si>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</si>
  <si>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</si>
  <si>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</si>
  <si>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</si>
  <si>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</si>
  <si>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</si>
  <si>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</si>
  <si>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</si>
  <si>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</si>
  <si>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</si>
  <si>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</si>
  <si>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</si>
  <si>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</si>
  <si>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</si>
  <si>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</si>
  <si>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</si>
  <si>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</si>
  <si>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</si>
  <si>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</si>
  <si>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</si>
  <si>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</si>
  <si>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</si>
  <si>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</si>
  <si>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</si>
  <si>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</si>
  <si>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</si>
  <si>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</si>
  <si>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</si>
  <si>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</si>
  <si>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</si>
  <si>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</si>
  <si>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</si>
  <si>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</si>
  <si>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</si>
  <si>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</si>
  <si>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</si>
  <si>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</si>
  <si>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</si>
  <si>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</si>
  <si>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</si>
  <si>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</si>
  <si>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</si>
  <si>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</si>
  <si>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</si>
  <si>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</si>
  <si>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</si>
  <si>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</si>
  <si>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</si>
  <si>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</si>
  <si>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</si>
  <si>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</si>
  <si>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</si>
  <si>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</si>
  <si>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</si>
  <si>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</si>
  <si>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</si>
  <si>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</si>
  <si>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</si>
  <si>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</si>
  <si>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</si>
  <si>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</si>
  <si>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</si>
  <si>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</si>
  <si>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</si>
  <si>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</si>
  <si>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</si>
  <si>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</si>
  <si>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</si>
  <si>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</si>
  <si>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</si>
  <si>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</si>
  <si>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</si>
  <si>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</si>
  <si>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</si>
  <si>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</si>
  <si>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</si>
  <si>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</si>
  <si>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</si>
  <si>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</si>
  <si>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</si>
  <si>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</si>
  <si>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</si>
  <si>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</si>
  <si>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</si>
  <si>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</si>
  <si>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</si>
  <si>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</si>
  <si>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</si>
  <si>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</si>
  <si>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</si>
  <si>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</si>
  <si>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</si>
  <si>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</si>
  <si>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</si>
  <si>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</si>
  <si>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</si>
  <si>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</si>
  <si>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</si>
  <si>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</si>
  <si>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</si>
  <si>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</si>
  <si>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</si>
  <si>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</si>
  <si>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</si>
  <si>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</si>
  <si>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</si>
  <si>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</si>
  <si>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</si>
  <si>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</si>
  <si>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</si>
  <si>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</si>
  <si>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</si>
  <si>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</si>
  <si>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</si>
  <si>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</si>
  <si>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</si>
  <si>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</si>
  <si>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</si>
  <si>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</si>
  <si>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</si>
  <si>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</si>
  <si>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</si>
  <si>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</si>
  <si>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</si>
  <si>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</si>
  <si>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</si>
  <si>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</si>
  <si>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</si>
  <si>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</si>
  <si>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</si>
  <si>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</si>
  <si>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</si>
  <si>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</si>
  <si>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</si>
  <si>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</si>
  <si>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</si>
  <si>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</si>
  <si>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</si>
  <si>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</si>
  <si>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</si>
  <si>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</si>
  <si>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</si>
  <si>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</si>
  <si>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</si>
  <si>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</si>
  <si>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</si>
  <si>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</si>
  <si>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</si>
  <si>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</si>
  <si>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</si>
  <si>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</si>
  <si>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</si>
  <si>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</si>
  <si>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</si>
  <si>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</si>
  <si>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</si>
  <si>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</si>
  <si>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</si>
  <si>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</si>
  <si>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</si>
  <si>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</si>
  <si>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</si>
  <si>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</si>
  <si>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</si>
  <si>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</si>
  <si>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</si>
  <si>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</si>
  <si>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</si>
  <si>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</si>
  <si>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</si>
  <si>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</si>
  <si>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</si>
  <si>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</si>
  <si>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</si>
  <si>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</si>
  <si>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</si>
  <si>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</si>
  <si>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</si>
  <si>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</si>
  <si>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</si>
  <si>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</si>
  <si>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</si>
  <si>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</si>
  <si>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</si>
  <si>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</si>
  <si>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</si>
  <si>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</si>
  <si>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</si>
  <si>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</si>
  <si>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</si>
  <si>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</si>
  <si>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</si>
  <si>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</si>
  <si>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</si>
  <si>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</si>
  <si>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</si>
  <si>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</si>
  <si>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</si>
  <si>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</si>
  <si>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</si>
  <si>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</si>
  <si>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</si>
  <si>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</si>
  <si>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</si>
  <si>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</si>
  <si>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</si>
  <si>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</si>
  <si>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</si>
  <si>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</si>
  <si>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</si>
  <si>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</si>
  <si>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</si>
  <si>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</si>
  <si>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</si>
  <si>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</si>
  <si>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</si>
  <si>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</si>
  <si>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</si>
  <si>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</si>
  <si>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</si>
  <si>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</si>
  <si>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</si>
  <si>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</si>
  <si>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</si>
  <si>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</si>
  <si>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</si>
  <si>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</si>
  <si>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</si>
  <si>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</si>
  <si>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</si>
  <si>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</si>
  <si>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</si>
  <si>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</si>
  <si>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</si>
  <si>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</si>
  <si>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</si>
  <si>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</si>
  <si>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</si>
  <si>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</si>
  <si>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</si>
  <si>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</si>
  <si>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</si>
  <si>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</si>
  <si>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</si>
  <si>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</si>
  <si>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</si>
  <si>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</si>
  <si>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</si>
  <si>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</si>
  <si>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</si>
  <si>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</si>
  <si>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</si>
  <si>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</si>
  <si>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</si>
  <si>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</si>
  <si>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</si>
  <si>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</si>
  <si>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</si>
  <si>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</si>
  <si>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</si>
  <si>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</si>
  <si>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</si>
  <si>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</si>
  <si>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</si>
  <si>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</si>
  <si>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</si>
  <si>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</si>
  <si>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</si>
  <si>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</si>
  <si>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</si>
  <si>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</si>
  <si>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</si>
  <si>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</si>
  <si>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</si>
  <si>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</si>
  <si>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</si>
  <si>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</si>
  <si>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</si>
  <si>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</si>
  <si>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</si>
  <si>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</si>
  <si>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</si>
  <si>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</si>
  <si>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</si>
  <si>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</si>
  <si>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</si>
  <si>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</si>
  <si>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</si>
  <si>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</si>
  <si>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</si>
  <si>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</si>
  <si>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</si>
  <si>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</si>
  <si>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</si>
  <si>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</si>
  <si>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</si>
  <si>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</si>
  <si>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</si>
  <si>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</si>
  <si>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</si>
  <si>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</si>
  <si>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</si>
  <si>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</si>
  <si>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</si>
  <si>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</si>
  <si>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</si>
  <si>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</si>
  <si>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</si>
  <si>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</si>
  <si>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</si>
  <si>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</si>
  <si>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</si>
  <si>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</si>
  <si>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</si>
  <si>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</si>
  <si>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</si>
  <si>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</si>
  <si>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</si>
  <si>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</si>
  <si>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</si>
  <si>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</si>
  <si>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</si>
  <si>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</si>
  <si>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</si>
  <si>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</si>
  <si>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</si>
  <si>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</si>
  <si>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</si>
  <si>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</si>
  <si>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</si>
  <si>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</si>
  <si>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</si>
  <si>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</si>
  <si>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</si>
  <si>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</si>
  <si>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</si>
  <si>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</si>
  <si>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</si>
  <si>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</si>
  <si>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</si>
  <si>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</si>
  <si>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</si>
  <si>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</si>
  <si>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</si>
  <si>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</si>
  <si>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</si>
  <si>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</si>
  <si>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</si>
  <si>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</si>
  <si>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</si>
  <si>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</si>
  <si>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</si>
  <si>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</si>
  <si>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</si>
  <si>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</si>
  <si>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</si>
  <si>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</si>
  <si>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</si>
  <si>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</si>
  <si>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</si>
  <si>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</si>
  <si>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</si>
  <si>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</si>
  <si>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</si>
  <si>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</si>
  <si>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</si>
  <si>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</si>
  <si>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</si>
  <si>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</si>
  <si>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</si>
  <si>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</si>
  <si>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</si>
  <si>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</si>
  <si>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</si>
  <si>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</si>
  <si>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</si>
  <si>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</si>
  <si>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</si>
  <si>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</si>
  <si>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</si>
  <si>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</si>
  <si>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</si>
  <si>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</si>
  <si>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</si>
  <si>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</si>
  <si>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</si>
  <si>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</si>
  <si>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</si>
  <si>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</si>
  <si>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</si>
  <si>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</si>
  <si>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</si>
  <si>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</si>
  <si>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</si>
  <si>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</si>
  <si>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</si>
  <si>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</si>
  <si>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</si>
  <si>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</si>
  <si>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</si>
  <si>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</si>
  <si>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</si>
  <si>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</si>
  <si>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</si>
  <si>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</si>
  <si>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</si>
  <si>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</si>
  <si>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</si>
  <si>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</si>
  <si>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</si>
  <si>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</si>
  <si>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</si>
  <si>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</si>
  <si>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</si>
  <si>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</si>
  <si>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</si>
  <si>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</si>
  <si>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</si>
  <si>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</si>
  <si>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</si>
  <si>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</si>
  <si>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</si>
  <si>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</si>
  <si>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</si>
  <si>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</si>
  <si>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</si>
  <si>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</si>
  <si>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</si>
  <si>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</si>
  <si>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</si>
  <si>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</si>
  <si>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</si>
  <si>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</si>
  <si>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</si>
  <si>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</si>
  <si>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</si>
  <si>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</si>
  <si>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</si>
  <si>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</si>
  <si>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</si>
  <si>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</si>
  <si>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</si>
  <si>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</si>
  <si>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</si>
  <si>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</si>
  <si>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</si>
  <si>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</si>
  <si>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</si>
  <si>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</si>
  <si>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</si>
  <si>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</si>
  <si>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</si>
  <si>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</si>
  <si>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</si>
  <si>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</si>
  <si>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</si>
  <si>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</si>
  <si>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</si>
  <si>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</si>
  <si>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</si>
  <si>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</si>
  <si>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</si>
  <si>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</si>
  <si>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</si>
  <si>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</si>
  <si>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</si>
  <si>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</si>
  <si>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</si>
  <si>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</si>
  <si>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</si>
  <si>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</si>
  <si>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</si>
  <si>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</si>
  <si>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</si>
  <si>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</si>
  <si>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</si>
  <si>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</si>
  <si>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</si>
  <si>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</si>
  <si>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</si>
  <si>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</si>
  <si>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</si>
  <si>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</si>
  <si>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</si>
  <si>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</si>
  <si>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</si>
  <si>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</si>
  <si>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</si>
  <si>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</si>
  <si>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</si>
  <si>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</si>
  <si>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</si>
  <si>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</si>
  <si>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</si>
  <si>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</si>
  <si>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</si>
  <si>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</si>
  <si>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</si>
  <si>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</si>
  <si>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</si>
  <si>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</si>
  <si>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</si>
  <si>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</si>
  <si>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</si>
  <si>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</si>
  <si>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</si>
  <si>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</si>
  <si>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</si>
  <si>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</si>
  <si>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</si>
  <si>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</si>
  <si>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</si>
  <si>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</si>
  <si>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</si>
  <si>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</si>
  <si>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</si>
  <si>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</si>
  <si>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</si>
  <si>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</si>
  <si>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</si>
  <si>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</si>
  <si>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</si>
  <si>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</si>
  <si>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</si>
  <si>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</si>
  <si>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</si>
  <si>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</si>
  <si>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</si>
  <si>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</si>
  <si>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</si>
  <si>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</si>
  <si>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</si>
  <si>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</si>
  <si>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</si>
  <si>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</si>
  <si>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</si>
  <si>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</si>
  <si>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</si>
  <si>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</si>
  <si>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</si>
  <si>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</si>
  <si>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</si>
  <si>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</si>
  <si>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</si>
  <si>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</si>
  <si>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</si>
  <si>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</si>
  <si>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</si>
  <si>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</si>
  <si>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</si>
  <si>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</si>
  <si>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</si>
  <si>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</si>
  <si>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</si>
  <si>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</si>
  <si>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</si>
  <si>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</si>
  <si>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</si>
  <si>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</si>
  <si>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</si>
  <si>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</si>
  <si>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</si>
  <si>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</si>
  <si>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</si>
  <si>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</si>
  <si>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</si>
  <si>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</si>
  <si>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</si>
  <si>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</si>
  <si>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</si>
  <si>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</si>
  <si>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</si>
  <si>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</si>
  <si>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</si>
  <si>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</si>
  <si>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</si>
  <si>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</si>
  <si>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</si>
  <si>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</si>
  <si>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</si>
  <si>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</si>
  <si>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</si>
  <si>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</si>
  <si>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</si>
  <si>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</si>
  <si>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</si>
  <si>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</si>
  <si>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</si>
  <si>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</si>
  <si>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</si>
  <si>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</si>
  <si>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</si>
  <si>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</si>
  <si>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</si>
  <si>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</si>
  <si>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</si>
  <si>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</si>
  <si>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</si>
  <si>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</si>
  <si>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</si>
  <si>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</si>
  <si>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</si>
  <si>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</si>
  <si>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</si>
  <si>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</si>
  <si>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</si>
  <si>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</si>
  <si>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</si>
  <si>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</si>
  <si>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</si>
  <si>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</si>
  <si>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</si>
  <si>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</si>
  <si>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</si>
  <si>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</si>
  <si>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</si>
  <si>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</si>
  <si>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</si>
  <si>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</si>
  <si>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</si>
  <si>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</si>
  <si>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</si>
  <si>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</si>
  <si>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</si>
  <si>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</si>
  <si>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</si>
  <si>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</si>
  <si>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</si>
  <si>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</si>
  <si>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</si>
  <si>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</si>
  <si>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</si>
  <si>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</si>
  <si>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</si>
  <si>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</si>
  <si>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</si>
  <si>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</si>
  <si>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</si>
  <si>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</si>
  <si>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</si>
  <si>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</si>
  <si>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</si>
  <si>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</si>
  <si>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</si>
  <si>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</si>
  <si>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</si>
  <si>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</si>
  <si>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</si>
  <si>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</si>
  <si>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</si>
  <si>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</si>
  <si>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</si>
  <si>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</si>
  <si>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</si>
  <si>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</si>
  <si>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</si>
  <si>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</si>
  <si>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</si>
  <si>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</si>
  <si>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</si>
  <si>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</si>
  <si>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</si>
  <si>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</si>
  <si>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</si>
  <si>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</si>
  <si>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</si>
  <si>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</si>
  <si>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</si>
  <si>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</si>
  <si>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</si>
  <si>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</si>
  <si>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</si>
  <si>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</si>
  <si>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</si>
  <si>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</si>
  <si>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</si>
  <si>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</si>
  <si>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</si>
  <si>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</si>
  <si>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</si>
  <si>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</si>
  <si>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</si>
  <si>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</si>
  <si>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</si>
  <si>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</si>
  <si>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</si>
  <si>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</si>
  <si>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</si>
  <si>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</si>
  <si>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</si>
  <si>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</si>
  <si>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</si>
  <si>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</si>
  <si>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</si>
  <si>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</si>
  <si>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</si>
  <si>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</si>
  <si>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</si>
  <si>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</si>
  <si>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</si>
  <si>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</si>
  <si>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</si>
  <si>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</si>
  <si>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</si>
  <si>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</si>
  <si>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</si>
  <si>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</si>
  <si>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</si>
  <si>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</si>
  <si>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</si>
  <si>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</si>
  <si>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</si>
  <si>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</si>
  <si>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</si>
  <si>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</si>
  <si>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</si>
  <si>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</si>
  <si>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</si>
  <si>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</si>
  <si>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</si>
  <si>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</si>
  <si>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</si>
  <si>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</si>
  <si>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</si>
  <si>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</si>
  <si>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</si>
  <si>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</si>
  <si>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</si>
  <si>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</si>
  <si>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</si>
  <si>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</si>
  <si>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</si>
  <si>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</si>
  <si>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</si>
  <si>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</si>
  <si>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</si>
  <si>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</si>
  <si>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</si>
  <si>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</si>
  <si>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</si>
  <si>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</si>
  <si>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</si>
  <si>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</si>
  <si>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</si>
  <si>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</si>
  <si>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</si>
  <si>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</si>
  <si>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</si>
  <si>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</si>
  <si>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</si>
  <si>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</si>
  <si>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</si>
  <si>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</si>
  <si>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</si>
  <si>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</si>
  <si>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</si>
  <si>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</si>
  <si>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</si>
  <si>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</si>
  <si>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</si>
  <si>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</si>
  <si>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</si>
  <si>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</si>
  <si>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</si>
  <si>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</si>
  <si>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</si>
  <si>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</si>
  <si>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</si>
  <si>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</si>
  <si>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</si>
  <si>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</si>
  <si>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</si>
  <si>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</si>
  <si>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</si>
  <si>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</si>
  <si>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</si>
  <si>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</si>
  <si>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</si>
  <si>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</si>
  <si>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</si>
  <si>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</si>
  <si>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</si>
  <si>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</si>
  <si>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</si>
  <si>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</si>
  <si>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</si>
  <si>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</si>
  <si>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</si>
  <si>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</si>
  <si>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</si>
  <si>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</si>
  <si>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</si>
  <si>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</si>
  <si>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</si>
  <si>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</si>
  <si>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</si>
  <si>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</si>
  <si>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</si>
  <si>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</si>
  <si>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</si>
  <si>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</si>
  <si>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</si>
  <si>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</si>
  <si>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</si>
  <si>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</si>
  <si>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</si>
  <si>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</si>
  <si>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</si>
  <si>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</si>
  <si>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</si>
  <si>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</si>
  <si>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</si>
  <si>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</si>
  <si>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</si>
  <si>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</si>
  <si>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</si>
  <si>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</si>
  <si>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</si>
  <si>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</si>
  <si>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</si>
  <si>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</si>
  <si>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</si>
  <si>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</si>
  <si>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</si>
  <si>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</si>
  <si>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</si>
  <si>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</si>
  <si>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</si>
  <si>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</si>
  <si>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</si>
  <si>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</si>
  <si>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</si>
  <si>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</si>
  <si>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</si>
  <si>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</si>
  <si>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</si>
  <si>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</si>
  <si>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</si>
  <si>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</si>
  <si>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</si>
  <si>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</si>
  <si>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</si>
  <si>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</si>
  <si>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</si>
  <si>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</si>
  <si>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</si>
  <si>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</si>
  <si>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</si>
  <si>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</si>
  <si>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</si>
  <si>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</si>
  <si>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</si>
  <si>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</si>
  <si>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</si>
  <si>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</si>
  <si>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</si>
  <si>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</si>
  <si>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</si>
  <si>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</si>
  <si>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</si>
  <si>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</si>
  <si>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</si>
  <si>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</si>
  <si>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</si>
  <si>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</si>
  <si>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</si>
  <si>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</si>
  <si>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</si>
  <si>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</si>
  <si>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</si>
  <si>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</si>
  <si>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</si>
  <si>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</si>
  <si>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</si>
  <si>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</si>
  <si>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</si>
  <si>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</si>
  <si>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</si>
  <si>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</si>
  <si>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</si>
  <si>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</si>
  <si>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</si>
  <si>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</si>
  <si>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</si>
  <si>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</si>
  <si>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</si>
  <si>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</si>
  <si>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</si>
  <si>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</si>
  <si>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</si>
  <si>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</si>
  <si>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</si>
  <si>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</si>
  <si>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</si>
  <si>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</si>
  <si>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</si>
  <si>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</si>
  <si>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</si>
  <si>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</si>
  <si>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</si>
  <si>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</si>
  <si>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</si>
  <si>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</si>
  <si>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</si>
  <si>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</si>
  <si>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</si>
  <si>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</si>
  <si>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</si>
  <si>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</si>
  <si>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</si>
  <si>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</si>
  <si>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</si>
  <si>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</si>
  <si>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</si>
  <si>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</si>
  <si>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</si>
  <si>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</si>
  <si>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</si>
  <si>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</si>
  <si>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</si>
  <si>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</si>
  <si>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</si>
  <si>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</si>
  <si>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</si>
  <si>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</si>
  <si>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</si>
  <si>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</si>
  <si>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</si>
  <si>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</si>
  <si>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</si>
  <si>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</si>
  <si>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</si>
  <si>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</si>
  <si>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</si>
  <si>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</si>
  <si>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</si>
  <si>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</si>
  <si>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</si>
  <si>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</si>
  <si>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</si>
  <si>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</si>
  <si>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</si>
  <si>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</si>
  <si>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</si>
  <si>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</si>
  <si>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</si>
  <si>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</si>
  <si>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</si>
  <si>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</si>
  <si>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</si>
  <si>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</si>
  <si>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</si>
  <si>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</si>
  <si>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</si>
  <si>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</si>
  <si>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</si>
  <si>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</si>
  <si>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</si>
  <si>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</si>
  <si>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</si>
  <si>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</si>
  <si>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</si>
  <si>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</si>
  <si>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</si>
  <si>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</si>
  <si>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</si>
  <si>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</si>
  <si>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</si>
  <si>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</si>
  <si>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</si>
  <si>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</si>
  <si>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</si>
  <si>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</si>
  <si>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</si>
  <si>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</si>
  <si>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</si>
  <si>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</si>
  <si>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</si>
  <si>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</si>
  <si>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</si>
  <si>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</si>
  <si>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</si>
  <si>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</si>
  <si>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</si>
  <si>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</si>
  <si>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</si>
  <si>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</si>
  <si>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</si>
  <si>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</si>
  <si>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</si>
  <si>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</si>
  <si>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</si>
  <si>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</si>
  <si>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</si>
  <si>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</si>
  <si>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</si>
  <si>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</si>
  <si>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</si>
  <si>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</si>
  <si>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</si>
  <si>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</si>
  <si>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</si>
  <si>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</si>
  <si>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</si>
  <si>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</si>
  <si>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</si>
  <si>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</si>
  <si>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</si>
  <si>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</si>
  <si>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</si>
  <si>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</si>
  <si>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</si>
  <si>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</si>
  <si>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</si>
  <si>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</si>
  <si>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</si>
  <si>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</si>
  <si>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</si>
  <si>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</si>
  <si>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</si>
  <si>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</si>
  <si>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</si>
  <si>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</si>
  <si>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</si>
  <si>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</si>
  <si>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</si>
  <si>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</si>
  <si>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</si>
  <si>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</si>
  <si>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</si>
  <si>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</si>
  <si>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</si>
  <si>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</si>
  <si>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</si>
  <si>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</si>
  <si>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</si>
  <si>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</si>
  <si>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</si>
  <si>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</si>
  <si>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</si>
  <si>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</si>
  <si>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</si>
  <si>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</si>
  <si>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</si>
  <si>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</si>
  <si>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</si>
  <si>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</si>
  <si>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</si>
  <si>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</si>
  <si>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</si>
  <si>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</si>
  <si>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</si>
  <si>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</si>
  <si>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</si>
  <si>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</si>
  <si>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</si>
  <si>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</si>
  <si>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</si>
  <si>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</si>
  <si>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</si>
  <si>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</si>
  <si>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</si>
  <si>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</si>
  <si>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</si>
  <si>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</si>
  <si>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</si>
  <si>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</si>
  <si>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</si>
  <si>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</si>
  <si>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</si>
  <si>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</si>
  <si>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</si>
  <si>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</si>
  <si>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</si>
  <si>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</si>
  <si>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</si>
  <si>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</si>
  <si>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</si>
  <si>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</si>
  <si>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</si>
  <si>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</si>
  <si>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</si>
  <si>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</si>
  <si>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</si>
  <si>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</si>
  <si>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</si>
  <si>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</si>
  <si>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</si>
  <si>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</si>
  <si>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</si>
  <si>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</si>
  <si>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</si>
  <si>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</si>
  <si>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</si>
  <si>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</si>
  <si>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</si>
  <si>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</si>
  <si>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</si>
  <si>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</si>
  <si>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</si>
  <si>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</si>
  <si>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</si>
  <si>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</si>
  <si>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</si>
  <si>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</si>
  <si>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</si>
  <si>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</si>
  <si>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</si>
  <si>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</si>
  <si>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</si>
  <si>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</si>
  <si>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</si>
  <si>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</si>
  <si>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</si>
  <si>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</si>
  <si>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</si>
  <si>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</si>
  <si>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</si>
  <si>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</si>
  <si>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</si>
  <si>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</si>
  <si>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</si>
  <si>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</si>
  <si>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</si>
  <si>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</si>
  <si>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</si>
  <si>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</si>
  <si>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</si>
  <si>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</si>
  <si>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</si>
  <si>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</si>
  <si>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</si>
  <si>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</si>
  <si>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</si>
  <si>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</si>
  <si>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</si>
  <si>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</si>
  <si>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</si>
  <si>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</si>
  <si>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</si>
  <si>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</si>
  <si>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</si>
  <si>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</si>
  <si>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</si>
  <si>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</si>
  <si>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</si>
  <si>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</si>
  <si>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</si>
  <si>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</si>
  <si>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</si>
  <si>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</si>
  <si>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</si>
  <si>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</si>
  <si>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</si>
  <si>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</si>
  <si>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</si>
  <si>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</si>
  <si>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</si>
  <si>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</si>
  <si>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</si>
  <si>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</si>
  <si>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</si>
  <si>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</si>
  <si>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</si>
  <si>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</si>
  <si>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</si>
  <si>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</si>
  <si>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</si>
  <si>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</si>
  <si>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</si>
  <si>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</si>
  <si>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</si>
  <si>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</si>
  <si>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</si>
  <si>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</si>
  <si>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</si>
  <si>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</si>
  <si>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</si>
  <si>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</si>
  <si>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</si>
  <si>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</si>
  <si>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</si>
  <si>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</si>
  <si>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</si>
  <si>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</si>
  <si>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</si>
  <si>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</si>
  <si>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</si>
  <si>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</si>
  <si>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</si>
  <si>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</si>
  <si>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</si>
  <si>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</si>
  <si>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</si>
  <si>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</si>
  <si>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</si>
  <si>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</si>
  <si>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</si>
  <si>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</si>
  <si>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</si>
  <si>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</si>
  <si>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</si>
  <si>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</si>
  <si>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</si>
  <si>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</si>
  <si>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</si>
  <si>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</si>
  <si>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</si>
  <si>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</si>
  <si>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</si>
  <si>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</si>
  <si>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</si>
  <si>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</si>
  <si>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</si>
  <si>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</si>
  <si>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</si>
  <si>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</si>
  <si>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</si>
  <si>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</si>
  <si>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</si>
  <si>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</si>
  <si>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</si>
  <si>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</si>
  <si>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</si>
  <si>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</si>
  <si>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</si>
  <si>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</si>
  <si>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</si>
  <si>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</si>
  <si>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</si>
  <si>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</si>
  <si>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</si>
  <si>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</si>
  <si>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</si>
  <si>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</si>
  <si>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</si>
  <si>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</si>
  <si>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</si>
  <si>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</si>
  <si>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</si>
  <si>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</si>
  <si>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</si>
  <si>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</si>
  <si>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</si>
  <si>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</si>
  <si>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</si>
  <si>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</si>
  <si>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</si>
  <si>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</si>
  <si>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</si>
  <si>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</si>
  <si>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</si>
  <si>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</si>
  <si>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</si>
  <si>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</si>
  <si>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</si>
  <si>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</si>
  <si>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</si>
  <si>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</si>
  <si>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</si>
  <si>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</si>
  <si>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</si>
  <si>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</si>
  <si>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</si>
  <si>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</si>
  <si>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</si>
  <si>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</si>
  <si>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</si>
  <si>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</si>
  <si>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</si>
  <si>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</si>
  <si>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</si>
  <si>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</si>
  <si>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</si>
  <si>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</si>
  <si>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</si>
  <si>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</si>
  <si>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</si>
  <si>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</si>
  <si>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</si>
  <si>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</si>
  <si>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</si>
  <si>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</si>
  <si>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</si>
  <si>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</si>
  <si>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</si>
  <si>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</si>
  <si>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</si>
  <si>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</si>
  <si>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</si>
  <si>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</si>
  <si>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</si>
  <si>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</si>
  <si>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</si>
  <si>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</si>
  <si>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</si>
  <si>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</si>
  <si>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</si>
  <si>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</si>
  <si>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</si>
  <si>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</si>
  <si>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</si>
  <si>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</si>
  <si>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</si>
  <si>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</si>
  <si>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</si>
  <si>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</si>
  <si>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</si>
  <si>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</si>
  <si>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</si>
  <si>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</si>
  <si>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</si>
  <si>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</si>
  <si>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</si>
  <si>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</si>
  <si>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</si>
  <si>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</si>
  <si>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</si>
  <si>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</si>
  <si>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</si>
  <si>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</si>
  <si>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</si>
  <si>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</si>
  <si>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</si>
  <si>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</si>
  <si>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</si>
  <si>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</si>
  <si>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</si>
  <si>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</si>
  <si>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</si>
  <si>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</si>
  <si>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</si>
  <si>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</si>
  <si>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</si>
  <si>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</si>
  <si>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</si>
  <si>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</si>
  <si>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</si>
  <si>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</si>
  <si>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</si>
  <si>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</si>
  <si>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</si>
  <si>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</si>
  <si>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</si>
  <si>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</si>
  <si>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</si>
  <si>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</si>
  <si>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</si>
  <si>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</si>
  <si>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</si>
  <si>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</si>
  <si>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</si>
  <si>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</si>
  <si>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</si>
  <si>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</si>
  <si>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</si>
  <si>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</si>
  <si>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</si>
  <si>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</si>
  <si>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</si>
  <si>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</si>
  <si>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</si>
  <si>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</si>
  <si>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</si>
  <si>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</si>
  <si>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</si>
  <si>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</si>
  <si>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</si>
  <si>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</si>
  <si>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</si>
  <si>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</si>
  <si>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</si>
  <si>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</si>
  <si>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</si>
  <si>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</si>
  <si>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</si>
  <si>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</si>
  <si>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</si>
  <si>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</si>
  <si>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</si>
  <si>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</si>
  <si>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</si>
  <si>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</si>
  <si>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</si>
  <si>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</si>
  <si>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</si>
  <si>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</si>
  <si>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</si>
  <si>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</si>
  <si>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</si>
  <si>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</si>
  <si>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</si>
  <si>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</si>
  <si>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</si>
  <si>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</si>
  <si>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</si>
  <si>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</si>
  <si>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</si>
  <si>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</si>
  <si>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</si>
  <si>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</si>
  <si>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</si>
  <si>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</si>
  <si>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</si>
  <si>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</si>
  <si>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</si>
  <si>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</si>
  <si>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</si>
  <si>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</si>
  <si>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</si>
  <si>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</si>
  <si>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</si>
  <si>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</si>
  <si>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</si>
  <si>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</si>
  <si>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</si>
  <si>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</si>
  <si>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</si>
  <si>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</si>
  <si>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</si>
  <si>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</si>
  <si>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</si>
  <si>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</si>
  <si>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</si>
  <si>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</si>
  <si>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</si>
  <si>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</si>
  <si>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</si>
  <si>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</si>
  <si>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</si>
  <si>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</si>
  <si>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</si>
  <si>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</si>
  <si>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</si>
  <si>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</si>
  <si>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</si>
  <si>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</si>
  <si>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</si>
  <si>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</si>
  <si>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</si>
  <si>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</si>
  <si>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</si>
  <si>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</si>
  <si>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</si>
  <si>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</si>
  <si>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</si>
  <si>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</si>
  <si>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</si>
  <si>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</si>
  <si>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</si>
  <si>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</si>
  <si>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</si>
  <si>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</si>
  <si>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</si>
  <si>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</si>
  <si>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</si>
  <si>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</si>
  <si>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</si>
  <si>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</si>
  <si>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</si>
  <si>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</si>
  <si>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</si>
  <si>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</si>
  <si>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</si>
  <si>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</si>
  <si>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</si>
  <si>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</si>
  <si>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</si>
  <si>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</si>
  <si>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</si>
  <si>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</si>
  <si>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</si>
  <si>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</si>
  <si>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</si>
  <si>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</si>
  <si>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</si>
  <si>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</si>
  <si>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</si>
  <si>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</si>
  <si>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</si>
  <si>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</si>
  <si>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</si>
  <si>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</si>
  <si>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</si>
  <si>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</si>
  <si>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</si>
  <si>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</si>
  <si>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</si>
  <si>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</si>
  <si>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</si>
  <si>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</si>
  <si>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</si>
  <si>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</si>
  <si>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</si>
  <si>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</si>
  <si>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</si>
  <si>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</si>
  <si>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</si>
  <si>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</si>
  <si>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</si>
  <si>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</si>
  <si>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</si>
  <si>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</si>
  <si>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</si>
  <si>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</si>
  <si>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</si>
  <si>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</si>
  <si>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</si>
  <si>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</si>
  <si>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</si>
  <si>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</si>
  <si>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</si>
  <si>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</si>
  <si>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</si>
  <si>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</si>
  <si>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</si>
  <si>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</si>
  <si>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</si>
  <si>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</si>
  <si>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</si>
  <si>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</si>
  <si>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</si>
  <si>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</si>
  <si>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</si>
  <si>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</si>
  <si>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</si>
  <si>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</si>
  <si>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</si>
  <si>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</si>
  <si>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</si>
  <si>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</si>
  <si>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</si>
  <si>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</si>
  <si>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</si>
  <si>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</si>
  <si>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</si>
  <si>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</si>
  <si>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</si>
  <si>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</si>
  <si>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</si>
  <si>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</si>
  <si>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</si>
  <si>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</si>
  <si>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</si>
  <si>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</si>
  <si>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</si>
  <si>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</si>
  <si>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</si>
  <si>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</si>
  <si>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</si>
  <si>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</si>
  <si>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</si>
  <si>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</si>
  <si>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</si>
  <si>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</si>
  <si>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</si>
  <si>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</si>
  <si>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</si>
  <si>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</si>
  <si>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</si>
  <si>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</si>
  <si>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</si>
  <si>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</si>
  <si>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</si>
  <si>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</si>
  <si>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</si>
  <si>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</si>
  <si>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</si>
  <si>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</si>
  <si>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</si>
  <si>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</si>
  <si>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</si>
  <si>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</si>
  <si>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</si>
  <si>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</si>
  <si>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</si>
  <si>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</si>
  <si>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</si>
  <si>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</si>
  <si>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</si>
  <si>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</si>
  <si>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</si>
  <si>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</si>
  <si>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</si>
  <si>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</si>
  <si>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</si>
  <si>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</si>
  <si>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</si>
  <si>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</si>
  <si>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</si>
  <si>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</si>
  <si>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</si>
  <si>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</si>
  <si>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</si>
  <si>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</si>
  <si>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</si>
  <si>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</si>
  <si>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</si>
  <si>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</si>
  <si>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</si>
  <si>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</si>
  <si>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</si>
  <si>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</si>
  <si>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</si>
  <si>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</si>
  <si>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</si>
  <si>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</si>
  <si>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</si>
  <si>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</si>
  <si>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</si>
  <si>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</si>
  <si>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</si>
  <si>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</si>
  <si>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</si>
  <si>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</si>
  <si>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</si>
  <si>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</si>
  <si>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</si>
  <si>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</si>
  <si>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</si>
  <si>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</si>
  <si>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</si>
  <si>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</si>
  <si>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</si>
  <si>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</si>
  <si>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</si>
  <si>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</si>
  <si>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</si>
  <si>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</si>
  <si>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</si>
  <si>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</si>
  <si>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</si>
  <si>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</si>
  <si>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</si>
  <si>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</si>
  <si>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</si>
  <si>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</si>
  <si>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</si>
  <si>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</si>
  <si>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</si>
  <si>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</si>
  <si>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</si>
  <si>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</si>
  <si>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</si>
  <si>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</si>
  <si>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</si>
  <si>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</si>
  <si>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</si>
  <si>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</si>
  <si>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</si>
  <si>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</si>
  <si>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</si>
  <si>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</si>
  <si>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</si>
  <si>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</si>
  <si>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</si>
  <si>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</si>
  <si>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</si>
  <si>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</si>
  <si>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</si>
  <si>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</si>
  <si>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</si>
  <si>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</si>
  <si>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</si>
  <si>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</si>
  <si>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</si>
  <si>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</si>
  <si>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</si>
  <si>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</si>
  <si>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</si>
  <si>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</si>
  <si>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</si>
  <si>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</si>
  <si>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</si>
  <si>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</si>
  <si>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</si>
  <si>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</si>
  <si>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</si>
  <si>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</si>
  <si>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</si>
  <si>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</si>
  <si>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</si>
  <si>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</si>
  <si>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</si>
  <si>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</si>
  <si>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</si>
  <si>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</si>
  <si>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</si>
  <si>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</si>
  <si>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</si>
  <si>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</si>
  <si>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</si>
  <si>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</si>
  <si>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</si>
  <si>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</si>
  <si>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</si>
  <si>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</si>
  <si>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</si>
  <si>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</si>
  <si>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</si>
  <si>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</si>
  <si>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</si>
  <si>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</si>
  <si>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</si>
  <si>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</si>
  <si>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</si>
  <si>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</si>
  <si>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</si>
  <si>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</si>
  <si>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</si>
  <si>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</si>
  <si>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</si>
  <si>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</si>
  <si>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</si>
  <si>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</si>
  <si>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</si>
  <si>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</si>
  <si>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</si>
  <si>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</si>
  <si>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</si>
  <si>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</si>
  <si>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</si>
  <si>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</si>
  <si>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</si>
  <si>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</si>
  <si>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</si>
  <si>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</si>
  <si>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</si>
  <si>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</si>
  <si>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</si>
  <si>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</si>
  <si>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</si>
  <si>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</si>
  <si>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</si>
  <si>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</si>
  <si>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</si>
  <si>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</si>
  <si>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</si>
  <si>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</si>
  <si>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</si>
  <si>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</si>
  <si>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</si>
  <si>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</si>
  <si>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</si>
  <si>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</si>
  <si>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</si>
  <si>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</si>
  <si>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</si>
  <si>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</si>
  <si>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</si>
  <si>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</si>
  <si>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</si>
  <si>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</si>
  <si>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</si>
  <si>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</si>
  <si>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</si>
  <si>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</si>
  <si>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</si>
  <si>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</si>
  <si>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</si>
  <si>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</si>
  <si>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</si>
  <si>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</si>
  <si>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</si>
  <si>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</si>
  <si>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</si>
  <si>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</si>
  <si>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</si>
  <si>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</si>
  <si>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</si>
  <si>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</si>
  <si>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</si>
  <si>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</si>
  <si>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</si>
  <si>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</si>
  <si>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</si>
  <si>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</si>
  <si>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</si>
  <si>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</si>
  <si>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</si>
  <si>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</si>
  <si>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</si>
  <si>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</si>
  <si>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</si>
  <si>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</si>
  <si>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</si>
  <si>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</si>
  <si>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</si>
  <si>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</si>
  <si>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</si>
  <si>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</si>
  <si>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</si>
  <si>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</si>
  <si>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</si>
  <si>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</si>
  <si>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</si>
  <si>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</si>
  <si>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</si>
  <si>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</si>
  <si>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</si>
  <si>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</si>
  <si>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</si>
  <si>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</si>
  <si>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</si>
  <si>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</si>
  <si>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</si>
  <si>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</si>
  <si>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</si>
  <si>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</si>
  <si>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</si>
  <si>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</si>
  <si>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</si>
  <si>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</si>
  <si>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</si>
  <si>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</si>
  <si>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</si>
  <si>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</si>
  <si>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</si>
  <si>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</si>
  <si>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</si>
  <si>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</si>
  <si>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</si>
  <si>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</si>
  <si>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</si>
  <si>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</si>
  <si>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</si>
  <si>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</si>
  <si>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</si>
  <si>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</si>
  <si>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</si>
  <si>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</si>
  <si>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</si>
  <si>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</si>
  <si>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</si>
  <si>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</si>
  <si>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</si>
  <si>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</si>
  <si>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</si>
  <si>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</si>
  <si>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</si>
  <si>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</si>
  <si>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</si>
  <si>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</si>
  <si>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</si>
  <si>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</si>
  <si>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</si>
  <si>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</si>
  <si>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</si>
  <si>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</si>
  <si>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</si>
  <si>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</si>
  <si>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</si>
  <si>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</si>
  <si>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</si>
  <si>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</si>
  <si>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</si>
  <si>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</si>
  <si>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</si>
  <si>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</si>
  <si>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</si>
  <si>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</si>
  <si>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</si>
  <si>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</si>
  <si>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</si>
  <si>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</si>
  <si>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</si>
  <si>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</si>
  <si>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</si>
  <si>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</si>
  <si>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</si>
  <si>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</si>
  <si>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</si>
  <si>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</si>
  <si>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</si>
  <si>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</si>
  <si>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</si>
  <si>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</si>
  <si>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</si>
  <si>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</si>
  <si>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</si>
  <si>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</si>
  <si>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</si>
  <si>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</si>
  <si>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</si>
  <si>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</si>
  <si>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</si>
  <si>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</si>
  <si>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</si>
  <si>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</si>
  <si>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</si>
  <si>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</si>
  <si>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</si>
  <si>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</si>
  <si>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</si>
  <si>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</si>
  <si>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</si>
  <si>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</si>
  <si>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</si>
  <si>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</si>
  <si>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</si>
  <si>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</si>
  <si>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</si>
  <si>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</si>
  <si>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</si>
  <si>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</si>
  <si>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</si>
  <si>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</si>
  <si>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</si>
  <si>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</si>
  <si>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</si>
  <si>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</si>
  <si>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</si>
  <si>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</si>
  <si>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</si>
  <si>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</si>
  <si>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</si>
  <si>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</si>
  <si>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</si>
  <si>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</si>
  <si>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</si>
  <si>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</si>
  <si>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</si>
  <si>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</si>
  <si>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</si>
  <si>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</si>
  <si>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</si>
  <si>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</si>
  <si>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</si>
  <si>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</si>
  <si>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</si>
  <si>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</si>
  <si>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</si>
  <si>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</si>
  <si>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</si>
  <si>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</si>
  <si>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</si>
  <si>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</si>
  <si>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</si>
  <si>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</si>
  <si>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</si>
  <si>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</si>
  <si>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</si>
  <si>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</si>
  <si>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</si>
  <si>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</si>
  <si>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</si>
  <si>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</si>
  <si>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</si>
  <si>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</si>
  <si>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</si>
  <si>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</si>
  <si>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</si>
  <si>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</si>
  <si>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</si>
  <si>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</si>
  <si>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</si>
  <si>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</si>
  <si>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</si>
  <si>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</si>
  <si>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</si>
  <si>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</si>
  <si>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</si>
  <si>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</si>
  <si>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</si>
  <si>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</si>
  <si>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</si>
  <si>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</si>
  <si>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</si>
  <si>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</si>
  <si>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</si>
  <si>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</si>
  <si>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</si>
  <si>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</si>
  <si>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</si>
  <si>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</si>
  <si>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</si>
  <si>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</si>
  <si>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</si>
  <si>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</si>
  <si>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</si>
  <si>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</si>
  <si>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</si>
  <si>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</si>
  <si>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</si>
  <si>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</si>
  <si>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</si>
  <si>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</si>
  <si>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</si>
  <si>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</si>
  <si>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</si>
  <si>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</si>
  <si>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</si>
  <si>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</si>
  <si>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</si>
  <si>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</si>
  <si>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</si>
  <si>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</si>
  <si>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</si>
  <si>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</si>
  <si>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</si>
  <si>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</si>
  <si>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</si>
  <si>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</si>
  <si>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</si>
  <si>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</si>
  <si>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</si>
  <si>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</si>
  <si>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</si>
  <si>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</si>
  <si>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</si>
  <si>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</si>
  <si>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</si>
  <si>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</si>
  <si>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</si>
  <si>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</si>
  <si>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</si>
  <si>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</si>
  <si>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</si>
  <si>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</si>
  <si>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</si>
  <si>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</si>
  <si>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</si>
  <si>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</si>
  <si>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</si>
  <si>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</si>
  <si>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</si>
  <si>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</si>
  <si>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</si>
  <si>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</si>
  <si>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</si>
  <si>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</si>
  <si>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</si>
  <si>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</si>
  <si>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</si>
  <si>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</si>
  <si>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</si>
  <si>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</si>
  <si>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</si>
  <si>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</si>
  <si>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</si>
  <si>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</si>
  <si>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</si>
  <si>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</si>
  <si>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</si>
  <si>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</si>
  <si>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</si>
  <si>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</si>
  <si>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</si>
  <si>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</si>
  <si>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</si>
  <si>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</si>
  <si>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</si>
  <si>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</si>
  <si>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</si>
  <si>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</si>
  <si>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</si>
  <si>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</si>
  <si>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</si>
  <si>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</si>
  <si>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</si>
  <si>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</si>
  <si>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</si>
  <si>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</si>
  <si>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</si>
  <si>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</si>
  <si>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</si>
  <si>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</si>
  <si>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</si>
  <si>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</si>
  <si>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</si>
  <si>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</si>
  <si>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</si>
  <si>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</si>
  <si>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</si>
  <si>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</si>
  <si>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</si>
  <si>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</si>
  <si>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</si>
  <si>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</si>
  <si>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</si>
  <si>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</si>
  <si>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</si>
  <si>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</si>
  <si>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</si>
  <si>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</si>
  <si>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</si>
  <si>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</si>
  <si>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</si>
  <si>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</si>
  <si>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</si>
  <si>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</si>
  <si>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</si>
  <si>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</si>
  <si>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</si>
  <si>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</si>
  <si>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</si>
  <si>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</si>
  <si>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</si>
  <si>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</si>
  <si>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</si>
  <si>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</si>
  <si>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</si>
  <si>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</si>
  <si>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</si>
  <si>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</si>
  <si>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</si>
  <si>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</si>
  <si>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</si>
  <si>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</si>
  <si>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</si>
  <si>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</si>
  <si>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</si>
  <si>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</si>
  <si>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</si>
  <si>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</si>
  <si>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</si>
  <si>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</si>
  <si>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</si>
  <si>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</si>
  <si>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</si>
  <si>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</si>
  <si>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</si>
  <si>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</si>
  <si>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</si>
  <si>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</si>
  <si>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</si>
  <si>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</si>
  <si>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</si>
  <si>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</si>
  <si>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</si>
  <si>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</si>
  <si>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</si>
  <si>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</si>
  <si>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</si>
  <si>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</si>
  <si>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</si>
  <si>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</si>
  <si>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</si>
  <si>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</si>
  <si>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</si>
  <si>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</si>
  <si>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</si>
  <si>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</si>
  <si>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</si>
  <si>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</si>
  <si>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</si>
  <si>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</si>
  <si>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</si>
  <si>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</si>
  <si>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</si>
  <si>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</si>
  <si>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</si>
  <si>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</si>
  <si>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</si>
  <si>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</si>
  <si>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</si>
  <si>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</si>
  <si>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</si>
  <si>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</si>
  <si>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</si>
  <si>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</si>
  <si>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</si>
  <si>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</si>
  <si>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</si>
  <si>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</si>
  <si>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</si>
  <si>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</si>
  <si>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</si>
  <si>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</si>
  <si>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</si>
  <si>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</si>
  <si>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</si>
  <si>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</si>
  <si>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</si>
  <si>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</si>
  <si>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</si>
  <si>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</si>
  <si>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</si>
  <si>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</si>
  <si>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</si>
  <si>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</si>
  <si>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</si>
  <si>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</si>
  <si>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</si>
  <si>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</si>
  <si>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</si>
  <si>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</si>
  <si>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</si>
  <si>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</si>
  <si>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</si>
  <si>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</si>
  <si>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</si>
  <si>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</si>
  <si>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</si>
  <si>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</si>
  <si>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</si>
  <si>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</si>
  <si>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</si>
  <si>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</si>
  <si>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</si>
  <si>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</si>
  <si>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</si>
  <si>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</si>
  <si>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</si>
  <si>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</si>
  <si>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</si>
  <si>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</si>
  <si>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</si>
  <si>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</si>
  <si>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</si>
  <si>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</si>
  <si>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</si>
  <si>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</si>
  <si>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</si>
  <si>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</si>
  <si>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</si>
  <si>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</si>
  <si>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</si>
  <si>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</si>
  <si>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</si>
  <si>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</si>
  <si>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</si>
  <si>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</si>
  <si>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</si>
  <si>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</si>
  <si>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</si>
  <si>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</si>
  <si>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</si>
  <si>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</si>
  <si>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</si>
  <si>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</si>
  <si>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</si>
  <si>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</si>
  <si>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</si>
  <si>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</si>
  <si>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</si>
  <si>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</si>
  <si>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</si>
  <si>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</si>
  <si>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</si>
  <si>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</si>
  <si>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</si>
  <si>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</si>
  <si>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</si>
  <si>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</si>
  <si>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</si>
  <si>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</si>
  <si>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</si>
  <si>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</si>
  <si>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</si>
  <si>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</si>
  <si>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</si>
  <si>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</si>
  <si>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</si>
  <si>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</si>
  <si>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</si>
  <si>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</si>
  <si>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</si>
  <si>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</si>
  <si>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</si>
  <si>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</si>
  <si>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</si>
  <si>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</si>
  <si>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</si>
  <si>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</si>
  <si>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</si>
  <si>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</si>
  <si>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</si>
  <si>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</si>
  <si>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</si>
  <si>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</si>
  <si>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</si>
  <si>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</si>
  <si>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</si>
  <si>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</si>
  <si>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</si>
  <si>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</si>
  <si>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</si>
  <si>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</si>
  <si>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</si>
  <si>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</si>
  <si>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</si>
  <si>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</si>
  <si>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</si>
  <si>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</si>
  <si>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</si>
  <si>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</si>
  <si>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</si>
  <si>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</si>
  <si>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</si>
  <si>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</si>
  <si>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</si>
  <si>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</si>
  <si>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</si>
  <si>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</si>
  <si>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</si>
  <si>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</si>
  <si>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</si>
  <si>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</si>
  <si>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</si>
  <si>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</si>
  <si>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</si>
  <si>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</si>
  <si>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</si>
  <si>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</si>
  <si>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</si>
  <si>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</si>
  <si>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</si>
  <si>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</si>
  <si>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</si>
  <si>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</si>
  <si>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</si>
  <si>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</si>
  <si>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</si>
  <si>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</si>
  <si>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</si>
  <si>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</si>
  <si>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</si>
  <si>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</si>
  <si>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</si>
  <si>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</si>
  <si>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</si>
  <si>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</si>
  <si>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</si>
  <si>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</si>
  <si>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</si>
  <si>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</si>
  <si>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</si>
  <si>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</si>
  <si>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</si>
  <si>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</si>
  <si>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</si>
  <si>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</si>
  <si>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</si>
  <si>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</si>
  <si>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</si>
  <si>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</si>
  <si>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</si>
  <si>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</si>
  <si>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</si>
  <si>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</si>
  <si>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</si>
  <si>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</si>
  <si>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</si>
  <si>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</si>
  <si>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</si>
  <si>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</si>
  <si>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</si>
  <si>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</si>
  <si>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</si>
  <si>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</si>
  <si>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</si>
  <si>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</si>
  <si>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</si>
  <si>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</si>
  <si>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</si>
  <si>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</si>
  <si>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</si>
  <si>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</si>
  <si>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</si>
  <si>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</si>
  <si>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</si>
  <si>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</si>
  <si>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</si>
  <si>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</si>
  <si>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</si>
  <si>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</si>
  <si>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</si>
  <si>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</si>
  <si>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</si>
  <si>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</si>
  <si>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</si>
  <si>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</si>
  <si>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</si>
  <si>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</si>
  <si>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</si>
  <si>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</si>
  <si>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</si>
  <si>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</si>
  <si>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</si>
  <si>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</si>
  <si>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</si>
  <si>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</si>
  <si>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</si>
  <si>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</si>
  <si>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</si>
  <si>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</si>
  <si>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</si>
  <si>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</si>
  <si>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</si>
  <si>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</si>
  <si>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</si>
  <si>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</si>
  <si>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</si>
  <si>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</si>
  <si>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</si>
  <si>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</si>
  <si>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</si>
  <si>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</si>
  <si>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</si>
  <si>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</si>
  <si>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</si>
  <si>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</si>
  <si>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</si>
  <si>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</si>
  <si>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</si>
  <si>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</si>
  <si>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</si>
  <si>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</si>
  <si>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</si>
  <si>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</si>
  <si>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</si>
  <si>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</si>
  <si>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</si>
  <si>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</si>
  <si>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</si>
  <si>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</si>
  <si>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</si>
  <si>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</si>
  <si>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</si>
  <si>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</si>
  <si>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</si>
  <si>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</si>
  <si>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</si>
  <si>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</si>
  <si>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</si>
  <si>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</si>
  <si>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</si>
  <si>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</si>
  <si>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</si>
  <si>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</si>
  <si>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</si>
  <si>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</si>
  <si>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</si>
  <si>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</si>
  <si>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</si>
  <si>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</si>
  <si>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</si>
  <si>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</si>
  <si>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</si>
  <si>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</si>
  <si>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</si>
  <si>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</si>
  <si>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</si>
  <si>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</si>
  <si>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</si>
  <si>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</si>
  <si>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</si>
  <si>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</si>
  <si>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</si>
  <si>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</si>
  <si>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</si>
  <si>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</si>
  <si>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</si>
  <si>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</si>
  <si>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</si>
  <si>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</si>
  <si>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</si>
  <si>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</si>
  <si>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</si>
  <si>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</si>
  <si>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</si>
  <si>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</si>
  <si>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</si>
  <si>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</si>
  <si>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</si>
  <si>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</si>
  <si>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</si>
  <si>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</si>
  <si>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</si>
  <si>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</si>
  <si>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</si>
  <si>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</si>
  <si>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</si>
  <si>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</si>
  <si>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</si>
  <si>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</si>
  <si>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</si>
  <si>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</si>
  <si>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</si>
  <si>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</si>
  <si>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</si>
  <si>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</si>
  <si>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</si>
  <si>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</si>
  <si>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</si>
  <si>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</si>
  <si>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</si>
  <si>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</si>
  <si>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</si>
  <si>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</si>
  <si>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</si>
  <si>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</si>
  <si>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</si>
  <si>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</si>
  <si>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</si>
  <si>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</si>
  <si>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</si>
  <si>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</si>
  <si>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</si>
  <si>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</si>
  <si>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</si>
  <si>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</si>
  <si>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</si>
  <si>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</si>
  <si>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</si>
  <si>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</si>
  <si>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</si>
  <si>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</si>
  <si>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</si>
  <si>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</si>
  <si>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</si>
  <si>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</si>
  <si>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</si>
  <si>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</si>
  <si>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</si>
  <si>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</si>
  <si>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</si>
  <si>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</si>
  <si>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</si>
  <si>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</si>
  <si>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</si>
  <si>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</si>
  <si>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</si>
  <si>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</si>
  <si>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</si>
  <si>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</si>
  <si>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</si>
  <si>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</si>
  <si>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</si>
  <si>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</si>
  <si>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</si>
  <si>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</si>
  <si>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</si>
  <si>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</si>
  <si>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</si>
  <si>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</si>
  <si>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</si>
  <si>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</si>
  <si>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</si>
  <si>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</si>
  <si>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</si>
  <si>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</si>
  <si>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</si>
  <si>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</si>
  <si>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</si>
  <si>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</si>
  <si>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</si>
  <si>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</si>
  <si>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</si>
  <si>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</si>
  <si>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</si>
  <si>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</si>
  <si>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</si>
  <si>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</si>
  <si>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</si>
  <si>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</si>
  <si>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</si>
  <si>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</si>
  <si>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</si>
  <si>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</si>
  <si>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</si>
  <si>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</si>
  <si>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</si>
  <si>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</si>
  <si>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</si>
  <si>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</si>
  <si>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</si>
  <si>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</si>
  <si>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</si>
  <si>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</si>
  <si>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</si>
  <si>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</si>
  <si>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</si>
  <si>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</si>
  <si>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</si>
  <si>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</si>
  <si>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</si>
  <si>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</si>
  <si>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</si>
  <si>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</si>
  <si>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</si>
  <si>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</si>
  <si>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</si>
  <si>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</si>
  <si>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</si>
  <si>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</si>
  <si>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</si>
  <si>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</si>
  <si>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</si>
  <si>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</si>
  <si>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</si>
  <si>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</si>
  <si>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</si>
  <si>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</si>
  <si>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</si>
  <si>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</si>
  <si>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</si>
  <si>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</si>
  <si>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</si>
  <si>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</si>
  <si>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</si>
  <si>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</si>
  <si>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</si>
  <si>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</si>
  <si>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</si>
  <si>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</si>
  <si>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</si>
  <si>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</si>
  <si>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</si>
  <si>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</si>
  <si>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</si>
  <si>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</si>
  <si>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</si>
  <si>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</si>
  <si>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</si>
  <si>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</si>
  <si>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</si>
  <si>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</si>
  <si>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</si>
  <si>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</si>
  <si>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</si>
  <si>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</si>
  <si>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</si>
  <si>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</si>
  <si>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</si>
  <si>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</si>
  <si>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</si>
  <si>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</si>
  <si>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</si>
  <si>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</si>
  <si>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</si>
  <si>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</si>
  <si>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</si>
  <si>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</si>
  <si>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</si>
  <si>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</si>
  <si>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</si>
  <si>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</si>
  <si>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</si>
  <si>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</si>
  <si>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</si>
  <si>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</si>
  <si>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</si>
  <si>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</si>
  <si>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</si>
  <si>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</si>
  <si>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</si>
  <si>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</si>
  <si>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</si>
  <si>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</si>
  <si>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</si>
  <si>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</si>
  <si>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</si>
  <si>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</si>
  <si>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</si>
  <si>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</si>
  <si>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</si>
  <si>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</si>
  <si>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</si>
  <si>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</si>
  <si>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</si>
  <si>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</si>
  <si>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</si>
  <si>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</si>
  <si>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</si>
  <si>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</si>
  <si>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</si>
  <si>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</si>
  <si>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</si>
  <si>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</si>
  <si>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</si>
  <si>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</si>
  <si>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</si>
  <si>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</si>
  <si>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</si>
  <si>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</si>
  <si>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</si>
  <si>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</si>
  <si>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</si>
  <si>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</si>
  <si>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</si>
  <si>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</si>
  <si>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</si>
  <si>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</si>
  <si>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</si>
  <si>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</si>
  <si>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</si>
  <si>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</si>
  <si>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</si>
  <si>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</si>
  <si>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</si>
  <si>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</si>
  <si>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</si>
  <si>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</si>
  <si>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</si>
  <si>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</si>
  <si>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</si>
  <si>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</si>
  <si>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</si>
  <si>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</si>
  <si>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</si>
  <si>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</si>
  <si>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</si>
  <si>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</si>
  <si>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</si>
  <si>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</si>
  <si>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</si>
  <si>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</si>
  <si>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</si>
  <si>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</si>
  <si>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</si>
  <si>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</si>
  <si>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</si>
  <si>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</si>
  <si>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</si>
  <si>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</si>
  <si>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</si>
  <si>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</si>
  <si>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</si>
  <si>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</si>
  <si>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</si>
  <si>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</si>
  <si>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</si>
  <si>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</si>
  <si>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</si>
  <si>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</si>
  <si>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</si>
  <si>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</si>
  <si>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</si>
  <si>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</si>
  <si>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</si>
  <si>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</si>
  <si>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</si>
  <si>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</si>
  <si>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</si>
  <si>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</si>
  <si>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</si>
  <si>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</si>
  <si>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</si>
  <si>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</si>
  <si>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</si>
  <si>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</si>
  <si>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</si>
  <si>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</si>
  <si>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</si>
  <si>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</si>
  <si>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</si>
  <si>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</si>
  <si>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</si>
  <si>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</si>
  <si>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</si>
  <si>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</si>
  <si>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</si>
  <si>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</si>
  <si>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</si>
  <si>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</si>
  <si>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</si>
  <si>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</si>
  <si>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</si>
  <si>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</si>
  <si>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</si>
  <si>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</si>
  <si>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</si>
  <si>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</si>
  <si>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</si>
  <si>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</si>
  <si>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</si>
  <si>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</si>
  <si>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</si>
  <si>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</si>
  <si>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</si>
  <si>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</si>
  <si>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</si>
  <si>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</si>
  <si>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</si>
  <si>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</si>
  <si>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</si>
  <si>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</si>
  <si>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</si>
  <si>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</si>
  <si>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</si>
  <si>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</si>
  <si>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</si>
  <si>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</si>
  <si>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</si>
  <si>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</si>
  <si>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</si>
  <si>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</si>
  <si>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</si>
  <si>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</si>
  <si>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</si>
  <si>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</si>
  <si>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</si>
  <si>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</si>
  <si>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</si>
  <si>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</si>
  <si>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</si>
  <si>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</si>
  <si>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</si>
  <si>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</si>
  <si>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</si>
  <si>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</si>
  <si>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</si>
  <si>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</si>
  <si>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</si>
  <si>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</si>
  <si>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</si>
  <si>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</si>
  <si>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</si>
  <si>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</si>
  <si>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</si>
  <si>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</si>
  <si>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</si>
  <si>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</si>
  <si>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</si>
  <si>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</si>
  <si>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</si>
  <si>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</si>
  <si>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</si>
  <si>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</si>
  <si>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</si>
  <si>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</si>
  <si>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</si>
  <si>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</si>
  <si>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</si>
  <si>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</si>
  <si>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</si>
  <si>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</si>
  <si>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</si>
  <si>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</si>
  <si>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</si>
  <si>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</si>
  <si>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</si>
  <si>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</si>
  <si>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</si>
  <si>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</si>
  <si>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</si>
  <si>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</si>
  <si>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</si>
  <si>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</si>
  <si>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</si>
  <si>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</si>
  <si>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</si>
  <si>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</si>
  <si>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</si>
  <si>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</si>
  <si>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</si>
  <si>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</si>
  <si>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</si>
  <si>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</si>
  <si>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</si>
  <si>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</si>
  <si>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</si>
  <si>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</si>
  <si>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</si>
  <si>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</si>
  <si>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</si>
  <si>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</si>
  <si>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</si>
  <si>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</si>
  <si>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</si>
  <si>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</si>
  <si>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</si>
  <si>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</si>
  <si>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</si>
  <si>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</si>
  <si>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</si>
  <si>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</si>
  <si>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</si>
  <si>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</si>
  <si>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</si>
  <si>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</si>
  <si>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</si>
  <si>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</si>
  <si>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</si>
  <si>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</si>
  <si>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</si>
  <si>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</si>
  <si>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</si>
  <si>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</si>
  <si>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</si>
  <si>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</si>
  <si>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</si>
  <si>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</si>
  <si>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</si>
  <si>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</si>
  <si>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</si>
  <si>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</si>
  <si>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</si>
  <si>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</si>
  <si>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</si>
  <si>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</si>
  <si>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</si>
  <si>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</si>
  <si>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</si>
  <si>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</si>
  <si>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</si>
  <si>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</si>
  <si>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</si>
  <si>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</si>
  <si>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</si>
  <si>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</si>
  <si>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</si>
  <si>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</si>
  <si>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</si>
  <si>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</si>
  <si>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</si>
  <si>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</si>
  <si>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</si>
  <si>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</si>
  <si>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</si>
  <si>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</si>
  <si>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</si>
  <si>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</si>
  <si>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</si>
  <si>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</si>
  <si>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</si>
  <si>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</si>
  <si>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</si>
  <si>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</si>
  <si>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</si>
  <si>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</si>
  <si>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</si>
  <si>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</si>
  <si>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</si>
  <si>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</si>
  <si>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</si>
  <si>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</si>
  <si>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</si>
  <si>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</si>
  <si>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</si>
  <si>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</si>
  <si>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</si>
  <si>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</si>
  <si>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</si>
  <si>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</si>
  <si>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</si>
  <si>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</si>
  <si>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</si>
  <si>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</si>
  <si>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</si>
  <si>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</si>
  <si>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</si>
  <si>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</si>
  <si>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</si>
  <si>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</si>
  <si>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</si>
  <si>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</si>
  <si>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</si>
  <si>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</si>
  <si>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</si>
  <si>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</si>
  <si>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</si>
  <si>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</si>
  <si>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</si>
  <si>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</si>
  <si>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</si>
  <si>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</si>
  <si>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</si>
  <si>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</si>
  <si>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</si>
  <si>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</si>
  <si>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</si>
  <si>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</si>
  <si>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</si>
  <si>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</si>
  <si>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</si>
  <si>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</si>
  <si>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</si>
  <si>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</si>
  <si>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</si>
  <si>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</si>
  <si>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</si>
  <si>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</si>
  <si>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</si>
  <si>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</si>
  <si>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</si>
  <si>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</si>
  <si>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</si>
  <si>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</si>
  <si>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</si>
  <si>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</si>
  <si>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</si>
  <si>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</si>
  <si>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</si>
  <si>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</si>
  <si>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</si>
  <si>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</si>
  <si>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</si>
  <si>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</si>
  <si>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</si>
  <si>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</si>
  <si>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</si>
  <si>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</si>
  <si>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</si>
  <si>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</si>
  <si>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</si>
  <si>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</si>
  <si>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</si>
  <si>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</si>
  <si>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</si>
  <si>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</si>
  <si>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</si>
  <si>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</si>
  <si>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</si>
  <si>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</si>
  <si>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</si>
  <si>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</si>
  <si>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</si>
  <si>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</si>
  <si>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</si>
  <si>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</si>
  <si>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</si>
  <si>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</si>
  <si>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</si>
  <si>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</si>
  <si>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</si>
  <si>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</si>
  <si>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</si>
  <si>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</si>
  <si>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</si>
  <si>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</si>
  <si>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</si>
  <si>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</si>
  <si>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</si>
  <si>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</si>
  <si>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</si>
  <si>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</si>
  <si>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</si>
  <si>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</si>
  <si>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</si>
  <si>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</si>
  <si>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</si>
  <si>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</si>
  <si>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</si>
  <si>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</si>
  <si>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</si>
  <si>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</si>
  <si>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</si>
  <si>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</si>
  <si>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</si>
  <si>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</si>
  <si>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</si>
  <si>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</si>
  <si>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</si>
  <si>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</si>
  <si>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</si>
  <si>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</si>
  <si>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</si>
  <si>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</si>
  <si>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</si>
  <si>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</si>
  <si>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</si>
  <si>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</si>
  <si>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</si>
  <si>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</si>
  <si>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</si>
  <si>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</si>
  <si>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</si>
  <si>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</si>
  <si>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</si>
  <si>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</si>
  <si>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</si>
  <si>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</si>
  <si>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</si>
  <si>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</si>
  <si>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</si>
  <si>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</si>
  <si>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</si>
  <si>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</si>
  <si>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</si>
  <si>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</si>
  <si>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</si>
  <si>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</si>
  <si>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</si>
  <si>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</si>
  <si>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</si>
  <si>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</si>
  <si>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</si>
  <si>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</si>
  <si>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</si>
  <si>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</si>
  <si>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</si>
  <si>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</si>
  <si>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</si>
  <si>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</si>
  <si>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</si>
  <si>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</si>
  <si>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</si>
  <si>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</si>
  <si>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</si>
  <si>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</si>
  <si>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</si>
  <si>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</si>
  <si>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</si>
  <si>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</si>
  <si>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</si>
  <si>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</si>
  <si>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</si>
  <si>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</si>
  <si>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</si>
  <si>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</si>
  <si>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</si>
  <si>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</si>
  <si>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</si>
  <si>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</si>
  <si>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</si>
  <si>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</si>
  <si>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</si>
  <si>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</si>
  <si>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</si>
  <si>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</si>
  <si>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</si>
  <si>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</si>
  <si>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</si>
  <si>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</si>
  <si>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</si>
  <si>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</si>
  <si>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</si>
  <si>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</si>
  <si>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</si>
  <si>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</si>
  <si>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</si>
  <si>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</si>
  <si>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</si>
  <si>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</si>
  <si>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</si>
  <si>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</si>
  <si>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</si>
  <si>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</si>
  <si>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</si>
  <si>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</si>
  <si>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</si>
  <si>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</si>
  <si>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</si>
  <si>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</si>
  <si>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</si>
  <si>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</si>
  <si>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</si>
  <si>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</si>
  <si>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</si>
  <si>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</si>
  <si>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</si>
  <si>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</si>
  <si>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</si>
  <si>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</si>
  <si>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</si>
  <si>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</si>
  <si>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</si>
  <si>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</si>
  <si>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</si>
  <si>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</si>
  <si>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</si>
  <si>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</si>
  <si>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</si>
  <si>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</si>
  <si>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</si>
  <si>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</si>
  <si>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</si>
  <si>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</si>
  <si>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</si>
  <si>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</si>
  <si>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</si>
  <si>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</si>
  <si>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</si>
  <si>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</si>
  <si>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</si>
  <si>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</si>
  <si>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</si>
  <si>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</si>
  <si>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</si>
  <si>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</si>
  <si>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</si>
  <si>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</si>
  <si>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</si>
  <si>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</si>
  <si>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</si>
  <si>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</si>
  <si>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</si>
  <si>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</si>
  <si>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</si>
  <si>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</si>
  <si>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</si>
  <si>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</si>
  <si>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</si>
  <si>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</si>
  <si>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</si>
  <si>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</si>
  <si>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</si>
  <si>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</si>
  <si>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</si>
  <si>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</si>
  <si>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Years</t>
  </si>
  <si>
    <t>(All)</t>
  </si>
  <si>
    <t>Canceled</t>
  </si>
  <si>
    <t>Months</t>
  </si>
  <si>
    <t>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</si>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</sst>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3" xfId="0" pivotButton="1" applyBorder="1"/>
    <xf numFmtId="0" fontId="0" fillId="0" borderId="4" xfId="0" applyBorder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7-4979-B057-326FD16BB07E}"/>
            </c:ext>
          </c:extLst>
        </c:ser>
        <c:ser>
          <c:idx val="1"/>
          <c:order val="1"/>
          <c:tx>
            <c:strRef>
              <c:f>'Parent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7-4979-B057-326FD16BB07E}"/>
            </c:ext>
          </c:extLst>
        </c:ser>
        <c:ser>
          <c:idx val="2"/>
          <c:order val="2"/>
          <c:tx>
            <c:strRef>
              <c:f>'Parent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7-4979-B057-326FD16BB07E}"/>
            </c:ext>
          </c:extLst>
        </c:ser>
        <c:ser>
          <c:idx val="3"/>
          <c:order val="3"/>
          <c:tx>
            <c:strRef>
              <c:f>'Parent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7-4979-B057-326FD16BB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105727"/>
        <c:axId val="339107391"/>
      </c:barChart>
      <c:catAx>
        <c:axId val="3391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7391"/>
        <c:crosses val="autoZero"/>
        <c:auto val="1"/>
        <c:lblAlgn val="ctr"/>
        <c:lblOffset val="100"/>
        <c:noMultiLvlLbl val="0"/>
      </c:catAx>
      <c:valAx>
        <c:axId val="3391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F-49A8-A34D-1695002220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F-49A8-A34D-1695002220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2F-49A8-A34D-1695002220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2F-49A8-A34D-169500222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1254576"/>
        <c:axId val="1761255408"/>
      </c:barChart>
      <c:catAx>
        <c:axId val="17612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5408"/>
        <c:crosses val="autoZero"/>
        <c:auto val="1"/>
        <c:lblAlgn val="ctr"/>
        <c:lblOffset val="100"/>
        <c:noMultiLvlLbl val="0"/>
      </c:catAx>
      <c:valAx>
        <c:axId val="17612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733066850877171"/>
          <c:y val="0.117124687477306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9-4C41-A3FB-554A6373C2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9-4C41-A3FB-554A6373C2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9-4C41-A3FB-554A6373C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185424"/>
        <c:axId val="1896188336"/>
      </c:lineChart>
      <c:catAx>
        <c:axId val="18961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8336"/>
        <c:crosses val="autoZero"/>
        <c:auto val="1"/>
        <c:lblAlgn val="ctr"/>
        <c:lblOffset val="100"/>
        <c:noMultiLvlLbl val="0"/>
      </c:catAx>
      <c:valAx>
        <c:axId val="18961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6743857660659931"/>
          <c:y val="7.2945160870131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1-479A-A84E-959E32DAFC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1-479A-A84E-959E32DAFC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1-479A-A84E-959E32DAF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070832"/>
        <c:axId val="799018528"/>
      </c:lineChart>
      <c:catAx>
        <c:axId val="15970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018528"/>
        <c:crosses val="autoZero"/>
        <c:auto val="1"/>
        <c:lblAlgn val="ctr"/>
        <c:lblOffset val="100"/>
        <c:noMultiLvlLbl val="0"/>
      </c:catAx>
      <c:valAx>
        <c:axId val="799018528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270179285113327"/>
          <c:y val="5.8187863674147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D-4971-A968-A64BABF0D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D-4971-A968-A64BABF0D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D-4971-A968-A64BABF0D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901536"/>
        <c:axId val="1357903616"/>
      </c:lineChart>
      <c:catAx>
        <c:axId val="13579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3616"/>
        <c:crosses val="autoZero"/>
        <c:auto val="1"/>
        <c:lblAlgn val="ctr"/>
        <c:lblOffset val="100"/>
        <c:noMultiLvlLbl val="0"/>
      </c:catAx>
      <c:valAx>
        <c:axId val="13579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8DC7DD6-9D70-4FDA-A020-3BCEF8AA627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13237F-0E81-4B0E-9A69-84D00B33636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A6B307-5A58-4DAA-A4E8-B12EF144AA6B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102870</xdr:rowOff>
    </xdr:from>
    <xdr:to>
      <xdr:col>17</xdr:col>
      <xdr:colOff>411480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CE633-834B-49A3-99BA-2E92C596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203835</xdr:colOff>
      <xdr:row>6</xdr:row>
      <xdr:rowOff>121920</xdr:rowOff>
    </xdr:from>
    <xdr:to>
      <xdr:col>21</xdr:col>
      <xdr:colOff>523875</xdr:colOff>
      <xdr:row>27</xdr:row>
      <xdr:rowOff>81915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1EFBF-C34A-4E3A-ACDB-CD9EBD86F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424815</xdr:colOff>
      <xdr:row>0</xdr:row>
      <xdr:rowOff>152400</xdr:rowOff>
    </xdr:from>
    <xdr:to>
      <xdr:col>15</xdr:col>
      <xdr:colOff>400050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2DBCD-C28A-4978-A0A2-94C3EC162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15484" cy="78453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6B191D-3EF5-4E69-96A4-14811917BE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27CD42-DA46-4669-B371-F1E77AC9C9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5484" cy="78453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74289</xdr:colOff>
      <xdr:row>18</xdr:row>
      <xdr:rowOff>146684</xdr:rowOff>
    </xdr:from>
    <xdr:to>
      <xdr:col>12</xdr:col>
      <xdr:colOff>49524</xdr:colOff>
      <xdr:row>44</xdr:row>
      <xdr:rowOff>20954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232F7-D6E9-4288-8908-057A7C536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616257</xdr:colOff>
      <xdr:row>13</xdr:row>
      <xdr:rowOff>60959</xdr:rowOff>
    </xdr:from>
    <xdr:to>
      <xdr:col>7</xdr:col>
      <xdr:colOff>770562</xdr:colOff>
      <xdr:row>38</xdr:row>
      <xdr:rowOff>116204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4E68A-826B-4C64-BCF4-845861C94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1.872731597221" createdVersion="7" refreshedVersion="7" minRefreshableVersion="3" recordCount="4114" xr:uid="{DB8F398D-260B-4D6B-938E-DE19A6E341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4.277402430555" createdVersion="7" refreshedVersion="7" minRefreshableVersion="3" recordCount="4114" xr:uid="{D1B0CB4A-C0CE-4FEA-8EDF-52264E536C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5.957541550924" createdVersion="7" refreshedVersion="7" minRefreshableVersion="3" recordCount="4114" xr:uid="{F643A19E-AC81-468C-80CD-6E362F110D6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B155A-AC21-463B-9B68-B9645BEE122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2108E-EA5C-47B6-BB73-03A2A600492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98E53-4DA7-40D3-BA0F-2BBC4406545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D0B94-E263-4569-ABAD-293AA3583DA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 rowHeaderCaption="Months" colHeaderCaption="Outcomes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n="Successful" x="0"/>
        <item n="Failed" x="2"/>
        <item n="Canceled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14">
      <pivotArea outline="0" collapsedLevelsAreSubtotals="1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9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BAA6-6BEB-43F6-BB69-42CF0A6214E3}">
  <dimension ref="A1:F14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8326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8310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8339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8312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8323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8321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A998-67DB-470B-9CB2-951EF5165F89}">
  <dimension ref="A1:F9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8336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5">
      <c r="A7" s="15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5">
      <c r="A8" s="15" t="s">
        <v>8328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5">
      <c r="A9" s="15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50D47-B81A-4550-A198-0638CF0181E6}">
  <dimension ref="A2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4" t="s">
        <v>8358</v>
      </c>
      <c r="B2" t="s">
        <v>8308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8372</v>
      </c>
      <c r="B6" s="11">
        <v>17</v>
      </c>
      <c r="C6" s="11">
        <v>23</v>
      </c>
      <c r="D6" s="11">
        <v>9</v>
      </c>
      <c r="E6" s="11">
        <v>49</v>
      </c>
    </row>
    <row r="7" spans="1:5" x14ac:dyDescent="0.25">
      <c r="A7" s="17" t="s">
        <v>8373</v>
      </c>
      <c r="B7" s="11">
        <v>13</v>
      </c>
      <c r="C7" s="11">
        <v>14</v>
      </c>
      <c r="D7" s="11">
        <v>20</v>
      </c>
      <c r="E7" s="11">
        <v>47</v>
      </c>
    </row>
    <row r="8" spans="1:5" x14ac:dyDescent="0.25">
      <c r="A8" s="17" t="s">
        <v>8374</v>
      </c>
      <c r="B8" s="11">
        <v>12</v>
      </c>
      <c r="C8" s="11">
        <v>13</v>
      </c>
      <c r="D8" s="11">
        <v>17</v>
      </c>
      <c r="E8" s="11">
        <v>42</v>
      </c>
    </row>
    <row r="9" spans="1:5" x14ac:dyDescent="0.25">
      <c r="A9" s="17" t="s">
        <v>8375</v>
      </c>
      <c r="B9" s="11">
        <v>11</v>
      </c>
      <c r="C9" s="11">
        <v>7</v>
      </c>
      <c r="D9" s="11">
        <v>26</v>
      </c>
      <c r="E9" s="11">
        <v>44</v>
      </c>
    </row>
    <row r="10" spans="1:5" x14ac:dyDescent="0.25">
      <c r="A10" s="17" t="s">
        <v>8366</v>
      </c>
      <c r="B10" s="11">
        <v>11</v>
      </c>
      <c r="C10" s="11">
        <v>11</v>
      </c>
      <c r="D10" s="11">
        <v>14</v>
      </c>
      <c r="E10" s="11">
        <v>36</v>
      </c>
    </row>
    <row r="11" spans="1:5" x14ac:dyDescent="0.25">
      <c r="A11" s="17" t="s">
        <v>8376</v>
      </c>
      <c r="B11" s="11">
        <v>17</v>
      </c>
      <c r="C11" s="11">
        <v>22</v>
      </c>
      <c r="D11" s="11">
        <v>17</v>
      </c>
      <c r="E11" s="11">
        <v>56</v>
      </c>
    </row>
    <row r="12" spans="1:5" x14ac:dyDescent="0.25">
      <c r="A12" s="17" t="s">
        <v>8367</v>
      </c>
      <c r="B12" s="11">
        <v>18</v>
      </c>
      <c r="C12" s="11">
        <v>17</v>
      </c>
      <c r="D12" s="11">
        <v>18</v>
      </c>
      <c r="E12" s="11">
        <v>53</v>
      </c>
    </row>
    <row r="13" spans="1:5" x14ac:dyDescent="0.25">
      <c r="A13" s="17" t="s">
        <v>8368</v>
      </c>
      <c r="B13" s="11">
        <v>12</v>
      </c>
      <c r="C13" s="11">
        <v>14</v>
      </c>
      <c r="D13" s="11">
        <v>18</v>
      </c>
      <c r="E13" s="11">
        <v>44</v>
      </c>
    </row>
    <row r="14" spans="1:5" x14ac:dyDescent="0.25">
      <c r="A14" s="17" t="s">
        <v>8369</v>
      </c>
      <c r="B14" s="11">
        <v>13</v>
      </c>
      <c r="C14" s="11">
        <v>24</v>
      </c>
      <c r="D14" s="11">
        <v>15</v>
      </c>
      <c r="E14" s="11">
        <v>52</v>
      </c>
    </row>
    <row r="15" spans="1:5" x14ac:dyDescent="0.25">
      <c r="A15" s="17" t="s">
        <v>8370</v>
      </c>
      <c r="B15" s="11">
        <v>12</v>
      </c>
      <c r="C15" s="11">
        <v>23</v>
      </c>
      <c r="D15" s="11">
        <v>20</v>
      </c>
      <c r="E15" s="11">
        <v>55</v>
      </c>
    </row>
    <row r="16" spans="1:5" x14ac:dyDescent="0.25">
      <c r="A16" s="17" t="s">
        <v>8371</v>
      </c>
      <c r="B16" s="11">
        <v>26</v>
      </c>
      <c r="C16" s="11">
        <v>23</v>
      </c>
      <c r="D16" s="11">
        <v>24</v>
      </c>
      <c r="E16" s="11">
        <v>73</v>
      </c>
    </row>
    <row r="17" spans="1:5" x14ac:dyDescent="0.25">
      <c r="A17" s="17" t="s">
        <v>8377</v>
      </c>
      <c r="B17" s="11">
        <v>16</v>
      </c>
      <c r="C17" s="11">
        <v>22</v>
      </c>
      <c r="D17" s="11">
        <v>11</v>
      </c>
      <c r="E17" s="11">
        <v>49</v>
      </c>
    </row>
    <row r="18" spans="1:5" x14ac:dyDescent="0.25">
      <c r="A18" s="17" t="s">
        <v>8361</v>
      </c>
      <c r="B18" s="11">
        <v>178</v>
      </c>
      <c r="C18" s="11">
        <v>213</v>
      </c>
      <c r="D18" s="11">
        <v>209</v>
      </c>
      <c r="E18" s="11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E651-C861-4416-8863-FE1C0B6FF0A6}">
  <dimension ref="A1:E18"/>
  <sheetViews>
    <sheetView workbookViewId="0">
      <selection activeCell="M11" sqref="M11"/>
    </sheetView>
  </sheetViews>
  <sheetFormatPr defaultRowHeight="15" x14ac:dyDescent="0.25"/>
  <cols>
    <col min="1" max="1" width="17.140625" customWidth="1"/>
    <col min="2" max="5" width="13" customWidth="1"/>
    <col min="6" max="6" width="11" bestFit="1" customWidth="1"/>
  </cols>
  <sheetData>
    <row r="1" spans="1:5" x14ac:dyDescent="0.25">
      <c r="A1" s="19" t="s">
        <v>8358</v>
      </c>
      <c r="B1" s="20" t="s">
        <v>8315</v>
      </c>
    </row>
    <row r="2" spans="1:5" ht="15.75" thickBot="1" x14ac:dyDescent="0.3">
      <c r="A2" s="21" t="s">
        <v>8392</v>
      </c>
      <c r="B2" s="22" t="s">
        <v>8393</v>
      </c>
    </row>
    <row r="4" spans="1:5" x14ac:dyDescent="0.25">
      <c r="A4" s="14" t="s">
        <v>8363</v>
      </c>
      <c r="B4" s="14" t="s">
        <v>8396</v>
      </c>
    </row>
    <row r="5" spans="1:5" x14ac:dyDescent="0.25">
      <c r="A5" s="14" t="s">
        <v>8395</v>
      </c>
      <c r="B5" s="23" t="s">
        <v>8382</v>
      </c>
      <c r="C5" s="23" t="s">
        <v>8383</v>
      </c>
      <c r="D5" s="23" t="s">
        <v>8394</v>
      </c>
      <c r="E5" s="23" t="s">
        <v>8361</v>
      </c>
    </row>
    <row r="6" spans="1:5" x14ac:dyDescent="0.25">
      <c r="A6" s="17" t="s">
        <v>8372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25">
      <c r="A7" s="17" t="s">
        <v>8373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25">
      <c r="A8" s="17" t="s">
        <v>8374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25">
      <c r="A9" s="17" t="s">
        <v>8375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25">
      <c r="A10" s="17" t="s">
        <v>8366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25">
      <c r="A11" s="17" t="s">
        <v>8376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25">
      <c r="A12" s="17" t="s">
        <v>8367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25">
      <c r="A13" s="17" t="s">
        <v>8368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25">
      <c r="A14" s="17" t="s">
        <v>8369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25">
      <c r="A15" s="17" t="s">
        <v>8370</v>
      </c>
      <c r="B15" s="24">
        <v>65</v>
      </c>
      <c r="C15" s="24">
        <v>50</v>
      </c>
      <c r="D15" s="24"/>
      <c r="E15" s="24">
        <v>115</v>
      </c>
    </row>
    <row r="16" spans="1:5" x14ac:dyDescent="0.25">
      <c r="A16" s="17" t="s">
        <v>8371</v>
      </c>
      <c r="B16" s="24">
        <v>54</v>
      </c>
      <c r="C16" s="24">
        <v>31</v>
      </c>
      <c r="D16" s="24">
        <v>3</v>
      </c>
      <c r="E16" s="24">
        <v>88</v>
      </c>
    </row>
    <row r="17" spans="1:5" x14ac:dyDescent="0.25">
      <c r="A17" s="17" t="s">
        <v>8377</v>
      </c>
      <c r="B17" s="24">
        <v>37</v>
      </c>
      <c r="C17" s="24">
        <v>35</v>
      </c>
      <c r="D17" s="24">
        <v>3</v>
      </c>
      <c r="E17" s="24">
        <v>75</v>
      </c>
    </row>
    <row r="18" spans="1:5" x14ac:dyDescent="0.25">
      <c r="A18" s="17" t="s">
        <v>8361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8A1A-E474-4A53-B3AF-DECBC4DD4A6E}">
  <dimension ref="A1:H13"/>
  <sheetViews>
    <sheetView workbookViewId="0">
      <selection activeCell="B41" sqref="B41"/>
    </sheetView>
  </sheetViews>
  <sheetFormatPr defaultRowHeight="15" x14ac:dyDescent="0.25"/>
  <cols>
    <col min="1" max="5" width="18.42578125" customWidth="1"/>
    <col min="6" max="6" width="20.28515625" bestFit="1" customWidth="1"/>
    <col min="7" max="7" width="18.42578125" customWidth="1"/>
    <col min="8" max="8" width="20.42578125" customWidth="1"/>
  </cols>
  <sheetData>
    <row r="1" spans="1:8" x14ac:dyDescent="0.25">
      <c r="A1" t="s">
        <v>8397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"failed",Kickstarter!R:R,"plays")</f>
        <v>45</v>
      </c>
      <c r="D2">
        <f>COUNTIFS(Kickstarter!$D:$D,"&lt;1000",Kickstarter!$F:$F, "canceled",Kickstarter!R:R,"plays")</f>
        <v>0</v>
      </c>
      <c r="E2">
        <f>+SUM(B2:D2)</f>
        <v>186</v>
      </c>
      <c r="F2" s="25">
        <f>+B2/$E2</f>
        <v>0.75806451612903225</v>
      </c>
      <c r="G2" s="25">
        <f t="shared" ref="G2:H2" si="0">+C2/$E2</f>
        <v>0.24193548387096775</v>
      </c>
      <c r="H2" s="25">
        <f t="shared" si="0"/>
        <v>0</v>
      </c>
    </row>
    <row r="3" spans="1:8" x14ac:dyDescent="0.25">
      <c r="A3" t="s">
        <v>8406</v>
      </c>
      <c r="B3">
        <f>COUNTIFS(Kickstarter!$D:$D,"&gt;=1000",Kickstarter!$D:$D,"&lt;5000",Kickstarter!$F:$F, "successful",Kickstarter!$R:$R,"plays")</f>
        <v>388</v>
      </c>
      <c r="C3">
        <f>COUNTIFS(Kickstarter!$D:$D,"&gt;=1000",Kickstarter!$D:$D,"&lt;5000",Kickstarter!$F:$F, "failed",Kickstarter!R:R,"plays")</f>
        <v>146</v>
      </c>
      <c r="D3">
        <f>COUNTIFS(Kickstarter!$D:$D,"&gt;=1000",Kickstarter!$D:$D,"&lt;5000",Kickstarter!$F:$F, "canceled",Kickstarter!R:R,"plays")</f>
        <v>0</v>
      </c>
      <c r="E3">
        <f t="shared" ref="E3:E13" si="1">+SUM(B3:D3)</f>
        <v>534</v>
      </c>
      <c r="F3" s="25">
        <f t="shared" ref="F3:F13" si="2">+B3/$E3</f>
        <v>0.72659176029962547</v>
      </c>
      <c r="G3" s="25">
        <f t="shared" ref="G3:G13" si="3">+C3/$E3</f>
        <v>0.27340823970037453</v>
      </c>
      <c r="H3" s="25">
        <f t="shared" ref="H3:H13" si="4">+D3/$E3</f>
        <v>0</v>
      </c>
    </row>
    <row r="4" spans="1:8" x14ac:dyDescent="0.25">
      <c r="A4" t="s">
        <v>8407</v>
      </c>
      <c r="B4">
        <f>COUNTIFS(Kickstarter!$D:$D,"&gt;=5000",Kickstarter!$D:$D,"&lt;10000",Kickstarter!$F:$F, "successful",Kickstarter!$R:$R,"plays")</f>
        <v>93</v>
      </c>
      <c r="C4">
        <f>COUNTIFS(Kickstarter!$D:$D,"&gt;=5000",Kickstarter!$D:$D,"&lt;10000",Kickstarter!$F:$F, "failed",Kickstarter!R:R,"plays")</f>
        <v>76</v>
      </c>
      <c r="D4">
        <f>COUNTIFS(Kickstarter!$D:$D,"&gt;=5000",Kickstarter!$D:$D,"&lt;10000",Kickstarter!$F:$F, "canceled",Kickstarter!R:R,"plays")</f>
        <v>0</v>
      </c>
      <c r="E4">
        <f t="shared" si="1"/>
        <v>169</v>
      </c>
      <c r="F4" s="25">
        <f t="shared" si="2"/>
        <v>0.55029585798816572</v>
      </c>
      <c r="G4" s="25">
        <f t="shared" si="3"/>
        <v>0.44970414201183434</v>
      </c>
      <c r="H4" s="25">
        <f t="shared" si="4"/>
        <v>0</v>
      </c>
    </row>
    <row r="5" spans="1:8" x14ac:dyDescent="0.25">
      <c r="A5" t="s">
        <v>8408</v>
      </c>
      <c r="B5">
        <f>COUNTIFS(Kickstarter!$D:$D,"&gt;=10000",Kickstarter!$D:$D,"&lt;15000",Kickstarter!$F:$F, "successful",Kickstarter!$R:$R,"plays")</f>
        <v>39</v>
      </c>
      <c r="C5">
        <f>COUNTIFS(Kickstarter!$D:$D,"&gt;=10000",Kickstarter!$D:$D,"&lt;15000",Kickstarter!$F:$F, "failed",Kickstarter!R:R,"plays")</f>
        <v>33</v>
      </c>
      <c r="D5">
        <f>COUNTIFS(Kickstarter!$D:$D,"&gt;=10000",Kickstarter!$D:$D,"&lt;15000",Kickstarter!$F:$F, "canceled",Kickstarter!R:R,"plays")</f>
        <v>0</v>
      </c>
      <c r="E5">
        <f t="shared" si="1"/>
        <v>72</v>
      </c>
      <c r="F5" s="25">
        <f t="shared" si="2"/>
        <v>0.54166666666666663</v>
      </c>
      <c r="G5" s="25">
        <f t="shared" si="3"/>
        <v>0.45833333333333331</v>
      </c>
      <c r="H5" s="25">
        <f t="shared" si="4"/>
        <v>0</v>
      </c>
    </row>
    <row r="6" spans="1:8" x14ac:dyDescent="0.25">
      <c r="A6" t="s">
        <v>8409</v>
      </c>
      <c r="B6">
        <f>COUNTIFS(Kickstarter!$D:$D,"&gt;=15000",Kickstarter!$D:$D,"&lt;20000",Kickstarter!$F:$F, "successful",Kickstarter!$R:$R,"plays")</f>
        <v>12</v>
      </c>
      <c r="C6">
        <f>COUNTIFS(Kickstarter!$D:$D,"&gt;=15000",Kickstarter!$D:$D,"&lt;20000",Kickstarter!$F:$F, "failed",Kickstarter!R:R,"plays")</f>
        <v>12</v>
      </c>
      <c r="D6">
        <f>COUNTIFS(Kickstarter!$D:$D,"&gt;=15000",Kickstarter!$D:$D,"&lt;20000",Kickstarter!$F:$F, "canceled",Kickstarter!R:R,"plays")</f>
        <v>0</v>
      </c>
      <c r="E6">
        <f t="shared" si="1"/>
        <v>24</v>
      </c>
      <c r="F6" s="25">
        <f t="shared" si="2"/>
        <v>0.5</v>
      </c>
      <c r="G6" s="25">
        <f t="shared" si="3"/>
        <v>0.5</v>
      </c>
      <c r="H6" s="25">
        <f t="shared" si="4"/>
        <v>0</v>
      </c>
    </row>
    <row r="7" spans="1:8" x14ac:dyDescent="0.25">
      <c r="A7" t="s">
        <v>8410</v>
      </c>
      <c r="B7">
        <f>COUNTIFS(Kickstarter!$D:$D,"&gt;=20000",Kickstarter!$D:$D,"&lt;25000",Kickstarter!$F:$F, "successful",Kickstarter!$R:$R,"plays")</f>
        <v>9</v>
      </c>
      <c r="C7">
        <f>COUNTIFS(Kickstarter!$D:$D,"&gt;=20000",Kickstarter!$D:$D,"&lt;25000",Kickstarter!$F:$F, "failed",Kickstarter!R:R,"plays")</f>
        <v>11</v>
      </c>
      <c r="D7">
        <f>COUNTIFS(Kickstarter!$D:$D,"&gt;=20000",Kickstarter!$D:$D,"&lt;25000",Kickstarter!$F:$F, "canceled",Kickstarter!R:R,"plays")</f>
        <v>0</v>
      </c>
      <c r="E7">
        <f t="shared" si="1"/>
        <v>20</v>
      </c>
      <c r="F7" s="25">
        <f t="shared" si="2"/>
        <v>0.45</v>
      </c>
      <c r="G7" s="25">
        <f t="shared" si="3"/>
        <v>0.55000000000000004</v>
      </c>
      <c r="H7" s="25">
        <f t="shared" si="4"/>
        <v>0</v>
      </c>
    </row>
    <row r="8" spans="1:8" x14ac:dyDescent="0.25">
      <c r="A8" t="s">
        <v>8411</v>
      </c>
      <c r="B8">
        <f>COUNTIFS(Kickstarter!$D:$D,"&gt;=25000",Kickstarter!$D:$D,"&lt;30000",Kickstarter!$F:$F, "successful",Kickstarter!$R:$R,"plays")</f>
        <v>1</v>
      </c>
      <c r="C8">
        <f>COUNTIFS(Kickstarter!$D:$D,"&gt;=25000",Kickstarter!$D:$D,"&lt;30000",Kickstarter!$F:$F, "failed",Kickstarter!R:R,"plays")</f>
        <v>4</v>
      </c>
      <c r="D8">
        <f>COUNTIFS(Kickstarter!$D:$D,"&gt;=25000",Kickstarter!$D:$D,"&lt;30000",Kickstarter!$F:$F, "canceled",Kickstarter!R:R,"plays")</f>
        <v>0</v>
      </c>
      <c r="E8">
        <f t="shared" si="1"/>
        <v>5</v>
      </c>
      <c r="F8" s="25">
        <f t="shared" si="2"/>
        <v>0.2</v>
      </c>
      <c r="G8" s="25">
        <f t="shared" si="3"/>
        <v>0.8</v>
      </c>
      <c r="H8" s="25">
        <f t="shared" si="4"/>
        <v>0</v>
      </c>
    </row>
    <row r="9" spans="1:8" x14ac:dyDescent="0.25">
      <c r="A9" t="s">
        <v>8412</v>
      </c>
      <c r="B9">
        <f>COUNTIFS(Kickstarter!$D:$D,"&gt;=30000",Kickstarter!$D:$D,"&lt;35000",Kickstarter!$F:$F, "successful",Kickstarter!$R:$R,"plays")</f>
        <v>3</v>
      </c>
      <c r="C9">
        <f>COUNTIFS(Kickstarter!$D:$D,"&gt;=30000",Kickstarter!$D:$D,"&lt;35000",Kickstarter!$F:$F, "failed",Kickstarter!R:R,"plays")</f>
        <v>8</v>
      </c>
      <c r="D9">
        <f>COUNTIFS(Kickstarter!$D:$D,"&gt;=30000",Kickstarter!$D:$D,"&lt;35000",Kickstarter!$F:$F, "canceled",Kickstarter!R:R,"plays")</f>
        <v>0</v>
      </c>
      <c r="E9">
        <f t="shared" si="1"/>
        <v>11</v>
      </c>
      <c r="F9" s="25">
        <f t="shared" si="2"/>
        <v>0.27272727272727271</v>
      </c>
      <c r="G9" s="25">
        <f t="shared" si="3"/>
        <v>0.72727272727272729</v>
      </c>
      <c r="H9" s="25">
        <f t="shared" si="4"/>
        <v>0</v>
      </c>
    </row>
    <row r="10" spans="1:8" x14ac:dyDescent="0.25">
      <c r="A10" t="s">
        <v>8413</v>
      </c>
      <c r="B10">
        <f>COUNTIFS(Kickstarter!$D:$D,"&gt;=35000",Kickstarter!$D:$D,"&lt;40000",Kickstarter!$F:$F, "successful",Kickstarter!$R:$R,"plays")</f>
        <v>4</v>
      </c>
      <c r="C10">
        <f>COUNTIFS(Kickstarter!$D:$D,"&gt;=35000",Kickstarter!$D:$D,"&lt;40000",Kickstarter!$F:$F, "failed",Kickstarter!R:R,"plays")</f>
        <v>2</v>
      </c>
      <c r="D10">
        <f>COUNTIFS(Kickstarter!$D:$D,"&gt;=35000",Kickstarter!$D:$D,"&lt;40000",Kickstarter!$F:$F, "canceled",Kickstarter!R:R,"plays")</f>
        <v>0</v>
      </c>
      <c r="E10">
        <f t="shared" si="1"/>
        <v>6</v>
      </c>
      <c r="F10" s="25">
        <f t="shared" si="2"/>
        <v>0.66666666666666663</v>
      </c>
      <c r="G10" s="25">
        <f t="shared" si="3"/>
        <v>0.33333333333333331</v>
      </c>
      <c r="H10" s="25">
        <f t="shared" si="4"/>
        <v>0</v>
      </c>
    </row>
    <row r="11" spans="1:8" x14ac:dyDescent="0.25">
      <c r="A11" t="s">
        <v>8414</v>
      </c>
      <c r="B11">
        <f>COUNTIFS(Kickstarter!$D:$D,"&gt;=40000",Kickstarter!$D:$D,"&lt;45000",Kickstarter!$F:$F, "successful",Kickstarter!$R:$R,"plays")</f>
        <v>2</v>
      </c>
      <c r="C11">
        <f>COUNTIFS(Kickstarter!$D:$D,"&gt;=40000",Kickstarter!$D:$D,"&lt;45000",Kickstarter!$F:$F, "failed",Kickstarter!R:R,"plays")</f>
        <v>1</v>
      </c>
      <c r="D11">
        <f>COUNTIFS(Kickstarter!$D:$D,"&gt;=40000",Kickstarter!$D:$D,"&lt;45000",Kickstarter!$F:$F, "canceled",Kickstarter!R:R,"plays")</f>
        <v>0</v>
      </c>
      <c r="E11">
        <f t="shared" si="1"/>
        <v>3</v>
      </c>
      <c r="F11" s="25">
        <f t="shared" si="2"/>
        <v>0.66666666666666663</v>
      </c>
      <c r="G11" s="25">
        <f t="shared" si="3"/>
        <v>0.33333333333333331</v>
      </c>
      <c r="H11" s="25">
        <f t="shared" si="4"/>
        <v>0</v>
      </c>
    </row>
    <row r="12" spans="1:8" x14ac:dyDescent="0.25">
      <c r="A12" t="s">
        <v>8415</v>
      </c>
      <c r="B12">
        <f>COUNTIFS(Kickstarter!$D:$D,"&gt;=45000",Kickstarter!$D:$D,"&lt;50000",Kickstarter!$F:$F, "successful",Kickstarter!$R:$R,"plays")</f>
        <v>0</v>
      </c>
      <c r="C12">
        <f>COUNTIFS(Kickstarter!$D:$D,"&gt;=45000",Kickstarter!$D:$D,"&lt;50000",Kickstarter!$F:$F, "failed",Kickstarter!R:R,"plays")</f>
        <v>1</v>
      </c>
      <c r="D12">
        <f>COUNTIFS(Kickstarter!$D:$D,"&gt;=45000",Kickstarter!$D:$D,"&lt;50000",Kickstarter!$F:$F, "canceled",Kickstarter!R:R,"plays")</f>
        <v>0</v>
      </c>
      <c r="E12">
        <f t="shared" si="1"/>
        <v>1</v>
      </c>
      <c r="F12" s="25">
        <f t="shared" si="2"/>
        <v>0</v>
      </c>
      <c r="G12" s="25">
        <f t="shared" si="3"/>
        <v>1</v>
      </c>
      <c r="H12" s="25">
        <f t="shared" si="4"/>
        <v>0</v>
      </c>
    </row>
    <row r="13" spans="1:8" x14ac:dyDescent="0.25">
      <c r="A13" t="s">
        <v>8416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"failed",Kickstarter!R:R,"plays")</f>
        <v>14</v>
      </c>
      <c r="D13">
        <f>COUNTIFS(Kickstarter!$D:$D,"&gt;=50000",Kickstarter!$F:$F, "canceled",Kickstarter!R:R,"plays")</f>
        <v>0</v>
      </c>
      <c r="E13">
        <f t="shared" si="1"/>
        <v>16</v>
      </c>
      <c r="F13" s="25">
        <f t="shared" si="2"/>
        <v>0.125</v>
      </c>
      <c r="G13" s="25">
        <f t="shared" si="3"/>
        <v>0.875</v>
      </c>
      <c r="H13" s="25">
        <f t="shared" si="4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P1" zoomScale="82" zoomScaleNormal="82" workbookViewId="0">
      <selection activeCell="V522" sqref="V52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20.28515625" style="6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7109375" style="11" customWidth="1"/>
    <col min="16" max="16" width="16.140625" bestFit="1" customWidth="1"/>
    <col min="17" max="17" width="41.140625" customWidth="1"/>
    <col min="18" max="18" width="20" customWidth="1"/>
    <col min="19" max="19" width="23" style="16" customWidth="1"/>
    <col min="20" max="20" width="22" bestFit="1" customWidth="1"/>
    <col min="22" max="22" width="15.42578125" style="1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  <c r="U1" t="s">
        <v>8392</v>
      </c>
      <c r="V1" s="11" t="s">
        <v>8417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3" t="s">
        <v>8318</v>
      </c>
      <c r="R2" s="13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+YEAR(S2)</f>
        <v>2015</v>
      </c>
      <c r="V2"/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8318</v>
      </c>
      <c r="R3" s="13" t="s">
        <v>8332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  <c r="V3"/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8318</v>
      </c>
      <c r="R4" s="13" t="s">
        <v>8332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/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8318</v>
      </c>
      <c r="R5" s="13" t="s">
        <v>8332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/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8318</v>
      </c>
      <c r="R6" s="13" t="s">
        <v>8332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/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8318</v>
      </c>
      <c r="R7" s="13" t="s">
        <v>8332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/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8318</v>
      </c>
      <c r="R8" s="13" t="s">
        <v>8332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/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8318</v>
      </c>
      <c r="R9" s="13" t="s">
        <v>8332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/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8318</v>
      </c>
      <c r="R10" s="13" t="s">
        <v>8332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/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8318</v>
      </c>
      <c r="R11" s="13" t="s">
        <v>8332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/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8318</v>
      </c>
      <c r="R12" s="13" t="s">
        <v>8332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/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8318</v>
      </c>
      <c r="R13" s="13" t="s">
        <v>8332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/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8318</v>
      </c>
      <c r="R14" s="13" t="s">
        <v>8332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/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8318</v>
      </c>
      <c r="R15" s="13" t="s">
        <v>8332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/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8318</v>
      </c>
      <c r="R16" s="13" t="s">
        <v>8332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/>
    </row>
    <row r="17" spans="1:21" customFormat="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8318</v>
      </c>
      <c r="R17" s="13" t="s">
        <v>8332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customFormat="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8318</v>
      </c>
      <c r="R18" s="13" t="s">
        <v>8332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customFormat="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8318</v>
      </c>
      <c r="R19" s="13" t="s">
        <v>8332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customFormat="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8318</v>
      </c>
      <c r="R20" s="13" t="s">
        <v>8332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customFormat="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8318</v>
      </c>
      <c r="R21" s="13" t="s">
        <v>8332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customFormat="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8318</v>
      </c>
      <c r="R22" s="13" t="s">
        <v>8332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customFormat="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8318</v>
      </c>
      <c r="R23" s="13" t="s">
        <v>8332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customFormat="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8318</v>
      </c>
      <c r="R24" s="13" t="s">
        <v>8332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customFormat="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8318</v>
      </c>
      <c r="R25" s="13" t="s">
        <v>8332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customFormat="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8318</v>
      </c>
      <c r="R26" s="13" t="s">
        <v>8332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customFormat="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8318</v>
      </c>
      <c r="R27" s="13" t="s">
        <v>8332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customFormat="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8318</v>
      </c>
      <c r="R28" s="13" t="s">
        <v>8332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customFormat="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8318</v>
      </c>
      <c r="R29" s="13" t="s">
        <v>8332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customFormat="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8318</v>
      </c>
      <c r="R30" s="13" t="s">
        <v>8332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customFormat="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8318</v>
      </c>
      <c r="R31" s="13" t="s">
        <v>8332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customFormat="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8318</v>
      </c>
      <c r="R32" s="13" t="s">
        <v>8332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customFormat="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8318</v>
      </c>
      <c r="R33" s="13" t="s">
        <v>8332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customFormat="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8318</v>
      </c>
      <c r="R34" s="13" t="s">
        <v>8332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customFormat="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8318</v>
      </c>
      <c r="R35" s="13" t="s">
        <v>8332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customFormat="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8318</v>
      </c>
      <c r="R36" s="13" t="s">
        <v>8332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customFormat="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8318</v>
      </c>
      <c r="R37" s="13" t="s">
        <v>8332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customFormat="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8318</v>
      </c>
      <c r="R38" s="13" t="s">
        <v>8332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customFormat="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8318</v>
      </c>
      <c r="R39" s="13" t="s">
        <v>8332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customFormat="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8318</v>
      </c>
      <c r="R40" s="13" t="s">
        <v>8332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customFormat="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8318</v>
      </c>
      <c r="R41" s="13" t="s">
        <v>8332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customFormat="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8318</v>
      </c>
      <c r="R42" s="13" t="s">
        <v>8332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customFormat="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8318</v>
      </c>
      <c r="R43" s="13" t="s">
        <v>8332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customFormat="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8318</v>
      </c>
      <c r="R44" s="13" t="s">
        <v>8332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customFormat="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8318</v>
      </c>
      <c r="R45" s="13" t="s">
        <v>8332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customFormat="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8318</v>
      </c>
      <c r="R46" s="13" t="s">
        <v>8332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customFormat="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8318</v>
      </c>
      <c r="R47" s="13" t="s">
        <v>8332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customFormat="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8318</v>
      </c>
      <c r="R48" s="13" t="s">
        <v>8332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customFormat="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8318</v>
      </c>
      <c r="R49" s="13" t="s">
        <v>8332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customFormat="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8318</v>
      </c>
      <c r="R50" s="13" t="s">
        <v>8332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customFormat="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8318</v>
      </c>
      <c r="R51" s="13" t="s">
        <v>8332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customFormat="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8318</v>
      </c>
      <c r="R52" s="13" t="s">
        <v>8332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customFormat="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8318</v>
      </c>
      <c r="R53" s="13" t="s">
        <v>8332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customFormat="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8318</v>
      </c>
      <c r="R54" s="13" t="s">
        <v>8332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customFormat="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8318</v>
      </c>
      <c r="R55" s="13" t="s">
        <v>8332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customFormat="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8318</v>
      </c>
      <c r="R56" s="13" t="s">
        <v>8332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customFormat="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8318</v>
      </c>
      <c r="R57" s="13" t="s">
        <v>8332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customFormat="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8318</v>
      </c>
      <c r="R58" s="13" t="s">
        <v>8332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customFormat="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8318</v>
      </c>
      <c r="R59" s="13" t="s">
        <v>8332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customFormat="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8318</v>
      </c>
      <c r="R60" s="13" t="s">
        <v>8332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customFormat="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8318</v>
      </c>
      <c r="R61" s="13" t="s">
        <v>8332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customFormat="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8318</v>
      </c>
      <c r="R62" s="13" t="s">
        <v>8319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customFormat="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8318</v>
      </c>
      <c r="R63" s="13" t="s">
        <v>8319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customFormat="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8318</v>
      </c>
      <c r="R64" s="13" t="s">
        <v>8319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customFormat="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8318</v>
      </c>
      <c r="R65" s="13" t="s">
        <v>8319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customFormat="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3" t="s">
        <v>8318</v>
      </c>
      <c r="R66" s="13" t="s">
        <v>8319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+YEAR(S66)</f>
        <v>2013</v>
      </c>
    </row>
    <row r="67" spans="1:21" customFormat="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3" t="s">
        <v>8318</v>
      </c>
      <c r="R67" s="13" t="s">
        <v>8319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customFormat="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8318</v>
      </c>
      <c r="R68" s="13" t="s">
        <v>8319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customFormat="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8318</v>
      </c>
      <c r="R69" s="13" t="s">
        <v>8319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customFormat="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8318</v>
      </c>
      <c r="R70" s="13" t="s">
        <v>8319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customFormat="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8318</v>
      </c>
      <c r="R71" s="13" t="s">
        <v>8319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customFormat="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8318</v>
      </c>
      <c r="R72" s="13" t="s">
        <v>8319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customFormat="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8318</v>
      </c>
      <c r="R73" s="13" t="s">
        <v>8319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customFormat="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8318</v>
      </c>
      <c r="R74" s="13" t="s">
        <v>8319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customFormat="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8318</v>
      </c>
      <c r="R75" s="13" t="s">
        <v>8319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customFormat="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8318</v>
      </c>
      <c r="R76" s="13" t="s">
        <v>8319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customFormat="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8318</v>
      </c>
      <c r="R77" s="13" t="s">
        <v>8319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customFormat="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8318</v>
      </c>
      <c r="R78" s="13" t="s">
        <v>8319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customFormat="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8318</v>
      </c>
      <c r="R79" s="13" t="s">
        <v>8319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customFormat="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8318</v>
      </c>
      <c r="R80" s="13" t="s">
        <v>8319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customFormat="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8318</v>
      </c>
      <c r="R81" s="13" t="s">
        <v>8319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customFormat="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8318</v>
      </c>
      <c r="R82" s="13" t="s">
        <v>8319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customFormat="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8318</v>
      </c>
      <c r="R83" s="13" t="s">
        <v>8319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customFormat="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8318</v>
      </c>
      <c r="R84" s="13" t="s">
        <v>8319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customFormat="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8318</v>
      </c>
      <c r="R85" s="13" t="s">
        <v>8319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customFormat="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8318</v>
      </c>
      <c r="R86" s="13" t="s">
        <v>8319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customFormat="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8318</v>
      </c>
      <c r="R87" s="13" t="s">
        <v>8319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customFormat="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8318</v>
      </c>
      <c r="R88" s="13" t="s">
        <v>8319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customFormat="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8318</v>
      </c>
      <c r="R89" s="13" t="s">
        <v>8319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customFormat="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8318</v>
      </c>
      <c r="R90" s="13" t="s">
        <v>8319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customFormat="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8318</v>
      </c>
      <c r="R91" s="13" t="s">
        <v>8319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customFormat="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8318</v>
      </c>
      <c r="R92" s="13" t="s">
        <v>8319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customFormat="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8318</v>
      </c>
      <c r="R93" s="13" t="s">
        <v>8319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customFormat="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8318</v>
      </c>
      <c r="R94" s="13" t="s">
        <v>8319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customFormat="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8318</v>
      </c>
      <c r="R95" s="13" t="s">
        <v>8319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customFormat="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8318</v>
      </c>
      <c r="R96" s="13" t="s">
        <v>8319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customFormat="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8318</v>
      </c>
      <c r="R97" s="13" t="s">
        <v>8319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customFormat="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8318</v>
      </c>
      <c r="R98" s="13" t="s">
        <v>8319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customFormat="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8318</v>
      </c>
      <c r="R99" s="13" t="s">
        <v>8319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customFormat="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8318</v>
      </c>
      <c r="R100" s="13" t="s">
        <v>8319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customFormat="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8318</v>
      </c>
      <c r="R101" s="13" t="s">
        <v>8319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customFormat="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8318</v>
      </c>
      <c r="R102" s="13" t="s">
        <v>8319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customFormat="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8318</v>
      </c>
      <c r="R103" s="13" t="s">
        <v>8319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customFormat="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8318</v>
      </c>
      <c r="R104" s="13" t="s">
        <v>8319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customFormat="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8318</v>
      </c>
      <c r="R105" s="13" t="s">
        <v>8319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customFormat="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8318</v>
      </c>
      <c r="R106" s="13" t="s">
        <v>8319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customFormat="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8318</v>
      </c>
      <c r="R107" s="13" t="s">
        <v>8319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customFormat="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8318</v>
      </c>
      <c r="R108" s="13" t="s">
        <v>8319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customFormat="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8318</v>
      </c>
      <c r="R109" s="13" t="s">
        <v>8319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customFormat="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8318</v>
      </c>
      <c r="R110" s="13" t="s">
        <v>8319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customFormat="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8318</v>
      </c>
      <c r="R111" s="13" t="s">
        <v>8319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customFormat="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8318</v>
      </c>
      <c r="R112" s="13" t="s">
        <v>8319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customFormat="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8318</v>
      </c>
      <c r="R113" s="13" t="s">
        <v>8319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customFormat="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8318</v>
      </c>
      <c r="R114" s="13" t="s">
        <v>8319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customFormat="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8318</v>
      </c>
      <c r="R115" s="13" t="s">
        <v>8319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customFormat="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8318</v>
      </c>
      <c r="R116" s="13" t="s">
        <v>8319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customFormat="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8318</v>
      </c>
      <c r="R117" s="13" t="s">
        <v>8319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customFormat="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8318</v>
      </c>
      <c r="R118" s="13" t="s">
        <v>8319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customFormat="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8318</v>
      </c>
      <c r="R119" s="13" t="s">
        <v>8319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customFormat="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8318</v>
      </c>
      <c r="R120" s="13" t="s">
        <v>8319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customFormat="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8318</v>
      </c>
      <c r="R121" s="13" t="s">
        <v>8319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customFormat="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8318</v>
      </c>
      <c r="R122" s="13" t="s">
        <v>8338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customFormat="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8318</v>
      </c>
      <c r="R123" s="13" t="s">
        <v>8338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customFormat="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8318</v>
      </c>
      <c r="R124" s="13" t="s">
        <v>8338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customFormat="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8318</v>
      </c>
      <c r="R125" s="13" t="s">
        <v>8338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customFormat="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8318</v>
      </c>
      <c r="R126" s="13" t="s">
        <v>8338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customFormat="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8318</v>
      </c>
      <c r="R127" s="13" t="s">
        <v>8338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customFormat="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8318</v>
      </c>
      <c r="R128" s="13" t="s">
        <v>8338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customFormat="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8318</v>
      </c>
      <c r="R129" s="13" t="s">
        <v>8338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customFormat="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8318</v>
      </c>
      <c r="R130" s="13" t="s">
        <v>8338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+YEAR(S130)</f>
        <v>2016</v>
      </c>
    </row>
    <row r="131" spans="1:21" customFormat="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3" t="s">
        <v>8318</v>
      </c>
      <c r="R131" s="13" t="s">
        <v>8338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customFormat="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8318</v>
      </c>
      <c r="R132" s="13" t="s">
        <v>8338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customFormat="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8318</v>
      </c>
      <c r="R133" s="13" t="s">
        <v>8338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customFormat="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8318</v>
      </c>
      <c r="R134" s="13" t="s">
        <v>8338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customFormat="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8318</v>
      </c>
      <c r="R135" s="13" t="s">
        <v>8338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customFormat="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8318</v>
      </c>
      <c r="R136" s="13" t="s">
        <v>8338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customFormat="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8318</v>
      </c>
      <c r="R137" s="13" t="s">
        <v>8338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customFormat="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8318</v>
      </c>
      <c r="R138" s="13" t="s">
        <v>8338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customFormat="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8318</v>
      </c>
      <c r="R139" s="13" t="s">
        <v>8338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customFormat="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8318</v>
      </c>
      <c r="R140" s="13" t="s">
        <v>8338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customFormat="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8318</v>
      </c>
      <c r="R141" s="13" t="s">
        <v>8338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customFormat="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8318</v>
      </c>
      <c r="R142" s="13" t="s">
        <v>8338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customFormat="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8318</v>
      </c>
      <c r="R143" s="13" t="s">
        <v>8338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customFormat="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8318</v>
      </c>
      <c r="R144" s="13" t="s">
        <v>8338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customFormat="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8318</v>
      </c>
      <c r="R145" s="13" t="s">
        <v>8338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customFormat="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8318</v>
      </c>
      <c r="R146" s="13" t="s">
        <v>8338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customFormat="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8318</v>
      </c>
      <c r="R147" s="13" t="s">
        <v>8338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customFormat="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8318</v>
      </c>
      <c r="R148" s="13" t="s">
        <v>8338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customFormat="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8318</v>
      </c>
      <c r="R149" s="13" t="s">
        <v>8338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customFormat="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8318</v>
      </c>
      <c r="R150" s="13" t="s">
        <v>8338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customFormat="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8318</v>
      </c>
      <c r="R151" s="13" t="s">
        <v>8338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customFormat="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8318</v>
      </c>
      <c r="R152" s="13" t="s">
        <v>8338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customFormat="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8318</v>
      </c>
      <c r="R153" s="13" t="s">
        <v>8338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customFormat="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8318</v>
      </c>
      <c r="R154" s="13" t="s">
        <v>8338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customFormat="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8318</v>
      </c>
      <c r="R155" s="13" t="s">
        <v>8338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customFormat="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8318</v>
      </c>
      <c r="R156" s="13" t="s">
        <v>8338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customFormat="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8318</v>
      </c>
      <c r="R157" s="13" t="s">
        <v>8338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customFormat="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8318</v>
      </c>
      <c r="R158" s="13" t="s">
        <v>8338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customFormat="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8318</v>
      </c>
      <c r="R159" s="13" t="s">
        <v>8338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customFormat="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8318</v>
      </c>
      <c r="R160" s="13" t="s">
        <v>8338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customFormat="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8318</v>
      </c>
      <c r="R161" s="13" t="s">
        <v>8338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customFormat="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8318</v>
      </c>
      <c r="R162" s="13" t="s">
        <v>8347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customFormat="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8318</v>
      </c>
      <c r="R163" s="13" t="s">
        <v>8347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customFormat="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8318</v>
      </c>
      <c r="R164" s="13" t="s">
        <v>8347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customFormat="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8318</v>
      </c>
      <c r="R165" s="13" t="s">
        <v>8347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customFormat="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8318</v>
      </c>
      <c r="R166" s="13" t="s">
        <v>8347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customFormat="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8318</v>
      </c>
      <c r="R167" s="13" t="s">
        <v>8347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customFormat="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8318</v>
      </c>
      <c r="R168" s="13" t="s">
        <v>8347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customFormat="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8318</v>
      </c>
      <c r="R169" s="13" t="s">
        <v>8347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customFormat="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8318</v>
      </c>
      <c r="R170" s="13" t="s">
        <v>8347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customFormat="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8318</v>
      </c>
      <c r="R171" s="13" t="s">
        <v>8347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customFormat="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8318</v>
      </c>
      <c r="R172" s="13" t="s">
        <v>8347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customFormat="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8318</v>
      </c>
      <c r="R173" s="13" t="s">
        <v>8347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customFormat="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8318</v>
      </c>
      <c r="R174" s="13" t="s">
        <v>8347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customFormat="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8318</v>
      </c>
      <c r="R175" s="13" t="s">
        <v>8347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customFormat="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8318</v>
      </c>
      <c r="R176" s="13" t="s">
        <v>8347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customFormat="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8318</v>
      </c>
      <c r="R177" s="13" t="s">
        <v>8347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customFormat="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8318</v>
      </c>
      <c r="R178" s="13" t="s">
        <v>8347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customFormat="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8318</v>
      </c>
      <c r="R179" s="13" t="s">
        <v>8347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customFormat="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8318</v>
      </c>
      <c r="R180" s="13" t="s">
        <v>8347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customFormat="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8318</v>
      </c>
      <c r="R181" s="13" t="s">
        <v>8347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customFormat="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8318</v>
      </c>
      <c r="R182" s="13" t="s">
        <v>8347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customFormat="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8318</v>
      </c>
      <c r="R183" s="13" t="s">
        <v>8347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customFormat="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8318</v>
      </c>
      <c r="R184" s="13" t="s">
        <v>8347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customFormat="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8318</v>
      </c>
      <c r="R185" s="13" t="s">
        <v>8347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customFormat="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8318</v>
      </c>
      <c r="R186" s="13" t="s">
        <v>8347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customFormat="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8318</v>
      </c>
      <c r="R187" s="13" t="s">
        <v>8347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customFormat="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8318</v>
      </c>
      <c r="R188" s="13" t="s">
        <v>8347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customFormat="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8318</v>
      </c>
      <c r="R189" s="13" t="s">
        <v>8347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customFormat="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8318</v>
      </c>
      <c r="R190" s="13" t="s">
        <v>8347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customFormat="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8318</v>
      </c>
      <c r="R191" s="13" t="s">
        <v>8347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customFormat="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8318</v>
      </c>
      <c r="R192" s="13" t="s">
        <v>8347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customFormat="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8318</v>
      </c>
      <c r="R193" s="13" t="s">
        <v>8347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customFormat="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3" t="s">
        <v>8318</v>
      </c>
      <c r="R194" s="13" t="s">
        <v>8347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+YEAR(S194)</f>
        <v>2014</v>
      </c>
    </row>
    <row r="195" spans="1:21" customFormat="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3" t="s">
        <v>8318</v>
      </c>
      <c r="R195" s="13" t="s">
        <v>8347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customFormat="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8318</v>
      </c>
      <c r="R196" s="13" t="s">
        <v>8347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customFormat="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8318</v>
      </c>
      <c r="R197" s="13" t="s">
        <v>8347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customFormat="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8318</v>
      </c>
      <c r="R198" s="13" t="s">
        <v>8347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customFormat="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8318</v>
      </c>
      <c r="R199" s="13" t="s">
        <v>8347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customFormat="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8318</v>
      </c>
      <c r="R200" s="13" t="s">
        <v>8347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customFormat="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8318</v>
      </c>
      <c r="R201" s="13" t="s">
        <v>8347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customFormat="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8318</v>
      </c>
      <c r="R202" s="13" t="s">
        <v>8347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customFormat="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8318</v>
      </c>
      <c r="R203" s="13" t="s">
        <v>8347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customFormat="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8318</v>
      </c>
      <c r="R204" s="13" t="s">
        <v>8347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customFormat="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8318</v>
      </c>
      <c r="R205" s="13" t="s">
        <v>8347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customFormat="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8318</v>
      </c>
      <c r="R206" s="13" t="s">
        <v>8347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customFormat="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8318</v>
      </c>
      <c r="R207" s="13" t="s">
        <v>8347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customFormat="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8318</v>
      </c>
      <c r="R208" s="13" t="s">
        <v>8347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customFormat="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8318</v>
      </c>
      <c r="R209" s="13" t="s">
        <v>8347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customFormat="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8318</v>
      </c>
      <c r="R210" s="13" t="s">
        <v>8347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customFormat="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8318</v>
      </c>
      <c r="R211" s="13" t="s">
        <v>8347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customFormat="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8318</v>
      </c>
      <c r="R212" s="13" t="s">
        <v>8347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customFormat="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8318</v>
      </c>
      <c r="R213" s="13" t="s">
        <v>8347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customFormat="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8318</v>
      </c>
      <c r="R214" s="13" t="s">
        <v>8347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customFormat="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8318</v>
      </c>
      <c r="R215" s="13" t="s">
        <v>8347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customFormat="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8318</v>
      </c>
      <c r="R216" s="13" t="s">
        <v>8347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customFormat="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8318</v>
      </c>
      <c r="R217" s="13" t="s">
        <v>8347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customFormat="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8318</v>
      </c>
      <c r="R218" s="13" t="s">
        <v>8347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customFormat="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8318</v>
      </c>
      <c r="R219" s="13" t="s">
        <v>8347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customFormat="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8318</v>
      </c>
      <c r="R220" s="13" t="s">
        <v>8347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customFormat="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8318</v>
      </c>
      <c r="R221" s="13" t="s">
        <v>8347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customFormat="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8318</v>
      </c>
      <c r="R222" s="13" t="s">
        <v>8347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customFormat="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8318</v>
      </c>
      <c r="R223" s="13" t="s">
        <v>8347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customFormat="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8318</v>
      </c>
      <c r="R224" s="13" t="s">
        <v>8347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customFormat="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8318</v>
      </c>
      <c r="R225" s="13" t="s">
        <v>8347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customFormat="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8318</v>
      </c>
      <c r="R226" s="13" t="s">
        <v>8347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customFormat="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8318</v>
      </c>
      <c r="R227" s="13" t="s">
        <v>8347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customFormat="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8318</v>
      </c>
      <c r="R228" s="13" t="s">
        <v>8347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customFormat="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8318</v>
      </c>
      <c r="R229" s="13" t="s">
        <v>8347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customFormat="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8318</v>
      </c>
      <c r="R230" s="13" t="s">
        <v>8347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customFormat="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8318</v>
      </c>
      <c r="R231" s="13" t="s">
        <v>8347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customFormat="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8318</v>
      </c>
      <c r="R232" s="13" t="s">
        <v>8347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customFormat="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8318</v>
      </c>
      <c r="R233" s="13" t="s">
        <v>8347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customFormat="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8318</v>
      </c>
      <c r="R234" s="13" t="s">
        <v>8347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customFormat="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8318</v>
      </c>
      <c r="R235" s="13" t="s">
        <v>8347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customFormat="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8318</v>
      </c>
      <c r="R236" s="13" t="s">
        <v>8347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customFormat="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8318</v>
      </c>
      <c r="R237" s="13" t="s">
        <v>8347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customFormat="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8318</v>
      </c>
      <c r="R238" s="13" t="s">
        <v>8347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customFormat="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8318</v>
      </c>
      <c r="R239" s="13" t="s">
        <v>8347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customFormat="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8318</v>
      </c>
      <c r="R240" s="13" t="s">
        <v>8347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customFormat="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8318</v>
      </c>
      <c r="R241" s="13" t="s">
        <v>8347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customFormat="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8318</v>
      </c>
      <c r="R242" s="13" t="s">
        <v>8330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customFormat="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8318</v>
      </c>
      <c r="R243" s="13" t="s">
        <v>8330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customFormat="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8318</v>
      </c>
      <c r="R244" s="13" t="s">
        <v>8330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customFormat="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8318</v>
      </c>
      <c r="R245" s="13" t="s">
        <v>8330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customFormat="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8318</v>
      </c>
      <c r="R246" s="13" t="s">
        <v>8330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customFormat="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8318</v>
      </c>
      <c r="R247" s="13" t="s">
        <v>8330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customFormat="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8318</v>
      </c>
      <c r="R248" s="13" t="s">
        <v>8330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customFormat="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8318</v>
      </c>
      <c r="R249" s="13" t="s">
        <v>8330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customFormat="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8318</v>
      </c>
      <c r="R250" s="13" t="s">
        <v>8330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customFormat="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8318</v>
      </c>
      <c r="R251" s="13" t="s">
        <v>8330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customFormat="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8318</v>
      </c>
      <c r="R252" s="13" t="s">
        <v>8330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customFormat="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8318</v>
      </c>
      <c r="R253" s="13" t="s">
        <v>8330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customFormat="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8318</v>
      </c>
      <c r="R254" s="13" t="s">
        <v>8330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customFormat="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8318</v>
      </c>
      <c r="R255" s="13" t="s">
        <v>8330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customFormat="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8318</v>
      </c>
      <c r="R256" s="13" t="s">
        <v>8330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customFormat="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8318</v>
      </c>
      <c r="R257" s="13" t="s">
        <v>8330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customFormat="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8318</v>
      </c>
      <c r="R258" s="13" t="s">
        <v>8330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+YEAR(S258)</f>
        <v>2013</v>
      </c>
    </row>
    <row r="259" spans="1:21" customFormat="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3" t="s">
        <v>8318</v>
      </c>
      <c r="R259" s="13" t="s">
        <v>8330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customFormat="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8318</v>
      </c>
      <c r="R260" s="13" t="s">
        <v>8330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customFormat="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8318</v>
      </c>
      <c r="R261" s="13" t="s">
        <v>8330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customFormat="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8318</v>
      </c>
      <c r="R262" s="13" t="s">
        <v>8330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customFormat="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8318</v>
      </c>
      <c r="R263" s="13" t="s">
        <v>8330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customFormat="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8318</v>
      </c>
      <c r="R264" s="13" t="s">
        <v>8330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customFormat="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8318</v>
      </c>
      <c r="R265" s="13" t="s">
        <v>8330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customFormat="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8318</v>
      </c>
      <c r="R266" s="13" t="s">
        <v>8330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customFormat="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8318</v>
      </c>
      <c r="R267" s="13" t="s">
        <v>8330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customFormat="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8318</v>
      </c>
      <c r="R268" s="13" t="s">
        <v>8330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customFormat="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8318</v>
      </c>
      <c r="R269" s="13" t="s">
        <v>8330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customFormat="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8318</v>
      </c>
      <c r="R270" s="13" t="s">
        <v>8330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customFormat="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8318</v>
      </c>
      <c r="R271" s="13" t="s">
        <v>8330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customFormat="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8318</v>
      </c>
      <c r="R272" s="13" t="s">
        <v>8330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customFormat="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8318</v>
      </c>
      <c r="R273" s="13" t="s">
        <v>8330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customFormat="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8318</v>
      </c>
      <c r="R274" s="13" t="s">
        <v>8330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customFormat="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8318</v>
      </c>
      <c r="R275" s="13" t="s">
        <v>8330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customFormat="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8318</v>
      </c>
      <c r="R276" s="13" t="s">
        <v>8330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customFormat="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8318</v>
      </c>
      <c r="R277" s="13" t="s">
        <v>8330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customFormat="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8318</v>
      </c>
      <c r="R278" s="13" t="s">
        <v>8330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customFormat="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8318</v>
      </c>
      <c r="R279" s="13" t="s">
        <v>8330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customFormat="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8318</v>
      </c>
      <c r="R280" s="13" t="s">
        <v>8330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customFormat="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8318</v>
      </c>
      <c r="R281" s="13" t="s">
        <v>8330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customFormat="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8318</v>
      </c>
      <c r="R282" s="13" t="s">
        <v>8330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customFormat="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8318</v>
      </c>
      <c r="R283" s="13" t="s">
        <v>8330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customFormat="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8318</v>
      </c>
      <c r="R284" s="13" t="s">
        <v>8330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customFormat="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8318</v>
      </c>
      <c r="R285" s="13" t="s">
        <v>8330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customFormat="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8318</v>
      </c>
      <c r="R286" s="13" t="s">
        <v>8330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customFormat="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8318</v>
      </c>
      <c r="R287" s="13" t="s">
        <v>8330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customFormat="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8318</v>
      </c>
      <c r="R288" s="13" t="s">
        <v>8330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customFormat="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8318</v>
      </c>
      <c r="R289" s="13" t="s">
        <v>8330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customFormat="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8318</v>
      </c>
      <c r="R290" s="13" t="s">
        <v>8330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customFormat="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8318</v>
      </c>
      <c r="R291" s="13" t="s">
        <v>8330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customFormat="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8318</v>
      </c>
      <c r="R292" s="13" t="s">
        <v>8330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customFormat="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8318</v>
      </c>
      <c r="R293" s="13" t="s">
        <v>8330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customFormat="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8318</v>
      </c>
      <c r="R294" s="13" t="s">
        <v>8330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customFormat="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8318</v>
      </c>
      <c r="R295" s="13" t="s">
        <v>8330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customFormat="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8318</v>
      </c>
      <c r="R296" s="13" t="s">
        <v>8330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customFormat="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8318</v>
      </c>
      <c r="R297" s="13" t="s">
        <v>8330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customFormat="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8318</v>
      </c>
      <c r="R298" s="13" t="s">
        <v>8330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customFormat="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8318</v>
      </c>
      <c r="R299" s="13" t="s">
        <v>8330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customFormat="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8318</v>
      </c>
      <c r="R300" s="13" t="s">
        <v>8330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customFormat="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8318</v>
      </c>
      <c r="R301" s="13" t="s">
        <v>8330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customFormat="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8318</v>
      </c>
      <c r="R302" s="13" t="s">
        <v>8330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customFormat="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8318</v>
      </c>
      <c r="R303" s="13" t="s">
        <v>8330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customFormat="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8318</v>
      </c>
      <c r="R304" s="13" t="s">
        <v>8330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customFormat="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8318</v>
      </c>
      <c r="R305" s="13" t="s">
        <v>8330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customFormat="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8318</v>
      </c>
      <c r="R306" s="13" t="s">
        <v>8330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customFormat="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8318</v>
      </c>
      <c r="R307" s="13" t="s">
        <v>8330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customFormat="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8318</v>
      </c>
      <c r="R308" s="13" t="s">
        <v>8330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customFormat="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8318</v>
      </c>
      <c r="R309" s="13" t="s">
        <v>8330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customFormat="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8318</v>
      </c>
      <c r="R310" s="13" t="s">
        <v>8330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customFormat="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8318</v>
      </c>
      <c r="R311" s="13" t="s">
        <v>8330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customFormat="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8318</v>
      </c>
      <c r="R312" s="13" t="s">
        <v>8330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customFormat="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8318</v>
      </c>
      <c r="R313" s="13" t="s">
        <v>8330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customFormat="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8318</v>
      </c>
      <c r="R314" s="13" t="s">
        <v>8330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customFormat="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8318</v>
      </c>
      <c r="R315" s="13" t="s">
        <v>8330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customFormat="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8318</v>
      </c>
      <c r="R316" s="13" t="s">
        <v>8330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customFormat="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8318</v>
      </c>
      <c r="R317" s="13" t="s">
        <v>8330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customFormat="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8318</v>
      </c>
      <c r="R318" s="13" t="s">
        <v>8330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customFormat="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8318</v>
      </c>
      <c r="R319" s="13" t="s">
        <v>8330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customFormat="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8318</v>
      </c>
      <c r="R320" s="13" t="s">
        <v>8330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customFormat="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8318</v>
      </c>
      <c r="R321" s="13" t="s">
        <v>8330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customFormat="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8318</v>
      </c>
      <c r="R322" s="13" t="s">
        <v>8330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+YEAR(S322)</f>
        <v>2015</v>
      </c>
    </row>
    <row r="323" spans="1:21" customFormat="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3" t="s">
        <v>8318</v>
      </c>
      <c r="R323" s="13" t="s">
        <v>8330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customFormat="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8318</v>
      </c>
      <c r="R324" s="13" t="s">
        <v>8330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customFormat="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8318</v>
      </c>
      <c r="R325" s="13" t="s">
        <v>8330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customFormat="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8318</v>
      </c>
      <c r="R326" s="13" t="s">
        <v>8330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customFormat="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8318</v>
      </c>
      <c r="R327" s="13" t="s">
        <v>8330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customFormat="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8318</v>
      </c>
      <c r="R328" s="13" t="s">
        <v>8330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customFormat="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8318</v>
      </c>
      <c r="R329" s="13" t="s">
        <v>8330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customFormat="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8318</v>
      </c>
      <c r="R330" s="13" t="s">
        <v>8330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customFormat="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8318</v>
      </c>
      <c r="R331" s="13" t="s">
        <v>8330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customFormat="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8318</v>
      </c>
      <c r="R332" s="13" t="s">
        <v>8330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customFormat="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8318</v>
      </c>
      <c r="R333" s="13" t="s">
        <v>8330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customFormat="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8318</v>
      </c>
      <c r="R334" s="13" t="s">
        <v>8330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customFormat="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8318</v>
      </c>
      <c r="R335" s="13" t="s">
        <v>8330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customFormat="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8318</v>
      </c>
      <c r="R336" s="13" t="s">
        <v>8330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customFormat="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8318</v>
      </c>
      <c r="R337" s="13" t="s">
        <v>8330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customFormat="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8318</v>
      </c>
      <c r="R338" s="13" t="s">
        <v>8330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customFormat="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8318</v>
      </c>
      <c r="R339" s="13" t="s">
        <v>8330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customFormat="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8318</v>
      </c>
      <c r="R340" s="13" t="s">
        <v>8330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customFormat="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8318</v>
      </c>
      <c r="R341" s="13" t="s">
        <v>8330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customFormat="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8318</v>
      </c>
      <c r="R342" s="13" t="s">
        <v>8330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customFormat="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8318</v>
      </c>
      <c r="R343" s="13" t="s">
        <v>8330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customFormat="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8318</v>
      </c>
      <c r="R344" s="13" t="s">
        <v>8330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customFormat="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8318</v>
      </c>
      <c r="R345" s="13" t="s">
        <v>8330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customFormat="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8318</v>
      </c>
      <c r="R346" s="13" t="s">
        <v>8330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customFormat="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8318</v>
      </c>
      <c r="R347" s="13" t="s">
        <v>8330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customFormat="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8318</v>
      </c>
      <c r="R348" s="13" t="s">
        <v>8330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customFormat="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8318</v>
      </c>
      <c r="R349" s="13" t="s">
        <v>8330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customFormat="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8318</v>
      </c>
      <c r="R350" s="13" t="s">
        <v>8330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customFormat="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8318</v>
      </c>
      <c r="R351" s="13" t="s">
        <v>8330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customFormat="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8318</v>
      </c>
      <c r="R352" s="13" t="s">
        <v>8330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customFormat="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8318</v>
      </c>
      <c r="R353" s="13" t="s">
        <v>8330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customFormat="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8318</v>
      </c>
      <c r="R354" s="13" t="s">
        <v>8330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customFormat="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8318</v>
      </c>
      <c r="R355" s="13" t="s">
        <v>8330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customFormat="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8318</v>
      </c>
      <c r="R356" s="13" t="s">
        <v>8330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customFormat="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8318</v>
      </c>
      <c r="R357" s="13" t="s">
        <v>8330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customFormat="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8318</v>
      </c>
      <c r="R358" s="13" t="s">
        <v>8330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customFormat="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8318</v>
      </c>
      <c r="R359" s="13" t="s">
        <v>8330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customFormat="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8318</v>
      </c>
      <c r="R360" s="13" t="s">
        <v>8330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customFormat="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8318</v>
      </c>
      <c r="R361" s="13" t="s">
        <v>8330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customFormat="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8318</v>
      </c>
      <c r="R362" s="13" t="s">
        <v>8330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customFormat="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8318</v>
      </c>
      <c r="R363" s="13" t="s">
        <v>8330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customFormat="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8318</v>
      </c>
      <c r="R364" s="13" t="s">
        <v>8330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customFormat="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8318</v>
      </c>
      <c r="R365" s="13" t="s">
        <v>8330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customFormat="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8318</v>
      </c>
      <c r="R366" s="13" t="s">
        <v>8330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customFormat="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8318</v>
      </c>
      <c r="R367" s="13" t="s">
        <v>8330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customFormat="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8318</v>
      </c>
      <c r="R368" s="13" t="s">
        <v>8330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customFormat="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8318</v>
      </c>
      <c r="R369" s="13" t="s">
        <v>8330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customFormat="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8318</v>
      </c>
      <c r="R370" s="13" t="s">
        <v>8330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customFormat="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8318</v>
      </c>
      <c r="R371" s="13" t="s">
        <v>8330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customFormat="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8318</v>
      </c>
      <c r="R372" s="13" t="s">
        <v>8330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customFormat="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8318</v>
      </c>
      <c r="R373" s="13" t="s">
        <v>8330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customFormat="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8318</v>
      </c>
      <c r="R374" s="13" t="s">
        <v>8330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customFormat="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8318</v>
      </c>
      <c r="R375" s="13" t="s">
        <v>8330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customFormat="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8318</v>
      </c>
      <c r="R376" s="13" t="s">
        <v>8330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customFormat="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8318</v>
      </c>
      <c r="R377" s="13" t="s">
        <v>8330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customFormat="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8318</v>
      </c>
      <c r="R378" s="13" t="s">
        <v>8330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customFormat="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8318</v>
      </c>
      <c r="R379" s="13" t="s">
        <v>8330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customFormat="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8318</v>
      </c>
      <c r="R380" s="13" t="s">
        <v>8330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customFormat="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8318</v>
      </c>
      <c r="R381" s="13" t="s">
        <v>8330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customFormat="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8318</v>
      </c>
      <c r="R382" s="13" t="s">
        <v>8330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customFormat="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8318</v>
      </c>
      <c r="R383" s="13" t="s">
        <v>8330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customFormat="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8318</v>
      </c>
      <c r="R384" s="13" t="s">
        <v>8330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customFormat="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8318</v>
      </c>
      <c r="R385" s="13" t="s">
        <v>8330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customFormat="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8318</v>
      </c>
      <c r="R386" s="13" t="s">
        <v>8330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+YEAR(S386)</f>
        <v>2014</v>
      </c>
    </row>
    <row r="387" spans="1:21" customFormat="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3" t="s">
        <v>8318</v>
      </c>
      <c r="R387" s="13" t="s">
        <v>8330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customFormat="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8318</v>
      </c>
      <c r="R388" s="13" t="s">
        <v>8330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customFormat="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8318</v>
      </c>
      <c r="R389" s="13" t="s">
        <v>8330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customFormat="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8318</v>
      </c>
      <c r="R390" s="13" t="s">
        <v>8330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customFormat="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8318</v>
      </c>
      <c r="R391" s="13" t="s">
        <v>8330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customFormat="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8318</v>
      </c>
      <c r="R392" s="13" t="s">
        <v>8330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customFormat="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8318</v>
      </c>
      <c r="R393" s="13" t="s">
        <v>8330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customFormat="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8318</v>
      </c>
      <c r="R394" s="13" t="s">
        <v>8330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customFormat="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8318</v>
      </c>
      <c r="R395" s="13" t="s">
        <v>8330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customFormat="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8318</v>
      </c>
      <c r="R396" s="13" t="s">
        <v>8330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customFormat="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8318</v>
      </c>
      <c r="R397" s="13" t="s">
        <v>8330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customFormat="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8318</v>
      </c>
      <c r="R398" s="13" t="s">
        <v>8330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customFormat="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8318</v>
      </c>
      <c r="R399" s="13" t="s">
        <v>8330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customFormat="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8318</v>
      </c>
      <c r="R400" s="13" t="s">
        <v>8330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customFormat="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8318</v>
      </c>
      <c r="R401" s="13" t="s">
        <v>8330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customFormat="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8318</v>
      </c>
      <c r="R402" s="13" t="s">
        <v>8330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customFormat="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8318</v>
      </c>
      <c r="R403" s="13" t="s">
        <v>8330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customFormat="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8318</v>
      </c>
      <c r="R404" s="13" t="s">
        <v>8330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customFormat="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8318</v>
      </c>
      <c r="R405" s="13" t="s">
        <v>8330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customFormat="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8318</v>
      </c>
      <c r="R406" s="13" t="s">
        <v>8330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customFormat="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8318</v>
      </c>
      <c r="R407" s="13" t="s">
        <v>8330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customFormat="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8318</v>
      </c>
      <c r="R408" s="13" t="s">
        <v>8330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customFormat="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8318</v>
      </c>
      <c r="R409" s="13" t="s">
        <v>8330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customFormat="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8318</v>
      </c>
      <c r="R410" s="13" t="s">
        <v>8330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customFormat="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8318</v>
      </c>
      <c r="R411" s="13" t="s">
        <v>8330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customFormat="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8318</v>
      </c>
      <c r="R412" s="13" t="s">
        <v>8330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customFormat="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8318</v>
      </c>
      <c r="R413" s="13" t="s">
        <v>8330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customFormat="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8318</v>
      </c>
      <c r="R414" s="13" t="s">
        <v>8330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customFormat="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8318</v>
      </c>
      <c r="R415" s="13" t="s">
        <v>8330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customFormat="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8318</v>
      </c>
      <c r="R416" s="13" t="s">
        <v>8330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customFormat="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8318</v>
      </c>
      <c r="R417" s="13" t="s">
        <v>8330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customFormat="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8318</v>
      </c>
      <c r="R418" s="13" t="s">
        <v>8330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customFormat="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8318</v>
      </c>
      <c r="R419" s="13" t="s">
        <v>8330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customFormat="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8318</v>
      </c>
      <c r="R420" s="13" t="s">
        <v>8330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customFormat="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8318</v>
      </c>
      <c r="R421" s="13" t="s">
        <v>8330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customFormat="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8318</v>
      </c>
      <c r="R422" s="13" t="s">
        <v>8345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customFormat="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8318</v>
      </c>
      <c r="R423" s="13" t="s">
        <v>8345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customFormat="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8318</v>
      </c>
      <c r="R424" s="13" t="s">
        <v>8345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customFormat="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8318</v>
      </c>
      <c r="R425" s="13" t="s">
        <v>8345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customFormat="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8318</v>
      </c>
      <c r="R426" s="13" t="s">
        <v>8345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customFormat="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8318</v>
      </c>
      <c r="R427" s="13" t="s">
        <v>8345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customFormat="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8318</v>
      </c>
      <c r="R428" s="13" t="s">
        <v>8345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customFormat="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8318</v>
      </c>
      <c r="R429" s="13" t="s">
        <v>8345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customFormat="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8318</v>
      </c>
      <c r="R430" s="13" t="s">
        <v>8345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customFormat="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8318</v>
      </c>
      <c r="R431" s="13" t="s">
        <v>8345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customFormat="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8318</v>
      </c>
      <c r="R432" s="13" t="s">
        <v>8345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customFormat="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8318</v>
      </c>
      <c r="R433" s="13" t="s">
        <v>8345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customFormat="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8318</v>
      </c>
      <c r="R434" s="13" t="s">
        <v>8345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customFormat="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8318</v>
      </c>
      <c r="R435" s="13" t="s">
        <v>8345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customFormat="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8318</v>
      </c>
      <c r="R436" s="13" t="s">
        <v>8345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customFormat="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8318</v>
      </c>
      <c r="R437" s="13" t="s">
        <v>8345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customFormat="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8318</v>
      </c>
      <c r="R438" s="13" t="s">
        <v>8345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customFormat="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8318</v>
      </c>
      <c r="R439" s="13" t="s">
        <v>8345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customFormat="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8318</v>
      </c>
      <c r="R440" s="13" t="s">
        <v>8345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customFormat="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8318</v>
      </c>
      <c r="R441" s="13" t="s">
        <v>8345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customFormat="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8318</v>
      </c>
      <c r="R442" s="13" t="s">
        <v>8345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customFormat="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8318</v>
      </c>
      <c r="R443" s="13" t="s">
        <v>8345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customFormat="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8318</v>
      </c>
      <c r="R444" s="13" t="s">
        <v>8345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customFormat="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8318</v>
      </c>
      <c r="R445" s="13" t="s">
        <v>8345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customFormat="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8318</v>
      </c>
      <c r="R446" s="13" t="s">
        <v>8345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customFormat="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8318</v>
      </c>
      <c r="R447" s="13" t="s">
        <v>8345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customFormat="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8318</v>
      </c>
      <c r="R448" s="13" t="s">
        <v>8345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customFormat="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8318</v>
      </c>
      <c r="R449" s="13" t="s">
        <v>8345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customFormat="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8318</v>
      </c>
      <c r="R450" s="13" t="s">
        <v>8345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+YEAR(S450)</f>
        <v>2014</v>
      </c>
    </row>
    <row r="451" spans="1:21" customFormat="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3" t="s">
        <v>8318</v>
      </c>
      <c r="R451" s="13" t="s">
        <v>8345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customFormat="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8318</v>
      </c>
      <c r="R452" s="13" t="s">
        <v>8345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customFormat="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8318</v>
      </c>
      <c r="R453" s="13" t="s">
        <v>8345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customFormat="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8318</v>
      </c>
      <c r="R454" s="13" t="s">
        <v>8345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customFormat="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8318</v>
      </c>
      <c r="R455" s="13" t="s">
        <v>8345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customFormat="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8318</v>
      </c>
      <c r="R456" s="13" t="s">
        <v>8345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customFormat="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8318</v>
      </c>
      <c r="R457" s="13" t="s">
        <v>8345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customFormat="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8318</v>
      </c>
      <c r="R458" s="13" t="s">
        <v>8345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customFormat="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8318</v>
      </c>
      <c r="R459" s="13" t="s">
        <v>8345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customFormat="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8318</v>
      </c>
      <c r="R460" s="13" t="s">
        <v>8345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customFormat="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8318</v>
      </c>
      <c r="R461" s="13" t="s">
        <v>8345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customFormat="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8318</v>
      </c>
      <c r="R462" s="13" t="s">
        <v>8345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customFormat="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8318</v>
      </c>
      <c r="R463" s="13" t="s">
        <v>8345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customFormat="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8318</v>
      </c>
      <c r="R464" s="13" t="s">
        <v>8345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customFormat="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8318</v>
      </c>
      <c r="R465" s="13" t="s">
        <v>8345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customFormat="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8318</v>
      </c>
      <c r="R466" s="13" t="s">
        <v>8345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customFormat="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8318</v>
      </c>
      <c r="R467" s="13" t="s">
        <v>8345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customFormat="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8318</v>
      </c>
      <c r="R468" s="13" t="s">
        <v>8345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customFormat="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8318</v>
      </c>
      <c r="R469" s="13" t="s">
        <v>8345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customFormat="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8318</v>
      </c>
      <c r="R470" s="13" t="s">
        <v>8345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customFormat="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8318</v>
      </c>
      <c r="R471" s="13" t="s">
        <v>8345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customFormat="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8318</v>
      </c>
      <c r="R472" s="13" t="s">
        <v>8345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customFormat="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8318</v>
      </c>
      <c r="R473" s="13" t="s">
        <v>8345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customFormat="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8318</v>
      </c>
      <c r="R474" s="13" t="s">
        <v>8345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customFormat="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8318</v>
      </c>
      <c r="R475" s="13" t="s">
        <v>8345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customFormat="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8318</v>
      </c>
      <c r="R476" s="13" t="s">
        <v>8345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customFormat="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8318</v>
      </c>
      <c r="R477" s="13" t="s">
        <v>8345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customFormat="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8318</v>
      </c>
      <c r="R478" s="13" t="s">
        <v>8345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customFormat="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8318</v>
      </c>
      <c r="R479" s="13" t="s">
        <v>8345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customFormat="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8318</v>
      </c>
      <c r="R480" s="13" t="s">
        <v>8345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customFormat="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8318</v>
      </c>
      <c r="R481" s="13" t="s">
        <v>8345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customFormat="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8318</v>
      </c>
      <c r="R482" s="13" t="s">
        <v>8345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customFormat="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8318</v>
      </c>
      <c r="R483" s="13" t="s">
        <v>8345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customFormat="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8318</v>
      </c>
      <c r="R484" s="13" t="s">
        <v>8345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customFormat="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8318</v>
      </c>
      <c r="R485" s="13" t="s">
        <v>8345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customFormat="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8318</v>
      </c>
      <c r="R486" s="13" t="s">
        <v>8345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customFormat="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8318</v>
      </c>
      <c r="R487" s="13" t="s">
        <v>8345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customFormat="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8318</v>
      </c>
      <c r="R488" s="13" t="s">
        <v>8345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customFormat="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8318</v>
      </c>
      <c r="R489" s="13" t="s">
        <v>8345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customFormat="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8318</v>
      </c>
      <c r="R490" s="13" t="s">
        <v>8345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customFormat="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8318</v>
      </c>
      <c r="R491" s="13" t="s">
        <v>8345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customFormat="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8318</v>
      </c>
      <c r="R492" s="13" t="s">
        <v>8345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customFormat="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8318</v>
      </c>
      <c r="R493" s="13" t="s">
        <v>8345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customFormat="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8318</v>
      </c>
      <c r="R494" s="13" t="s">
        <v>8345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customFormat="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8318</v>
      </c>
      <c r="R495" s="13" t="s">
        <v>8345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customFormat="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8318</v>
      </c>
      <c r="R496" s="13" t="s">
        <v>8345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customFormat="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8318</v>
      </c>
      <c r="R497" s="13" t="s">
        <v>8345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customFormat="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8318</v>
      </c>
      <c r="R498" s="13" t="s">
        <v>8345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customFormat="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8318</v>
      </c>
      <c r="R499" s="13" t="s">
        <v>8345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customFormat="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8318</v>
      </c>
      <c r="R500" s="13" t="s">
        <v>8345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customFormat="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8318</v>
      </c>
      <c r="R501" s="13" t="s">
        <v>8345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customFormat="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8318</v>
      </c>
      <c r="R502" s="13" t="s">
        <v>8345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customFormat="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8318</v>
      </c>
      <c r="R503" s="13" t="s">
        <v>8345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customFormat="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8318</v>
      </c>
      <c r="R504" s="13" t="s">
        <v>8345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customFormat="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8318</v>
      </c>
      <c r="R505" s="13" t="s">
        <v>8345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customFormat="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8318</v>
      </c>
      <c r="R506" s="13" t="s">
        <v>8345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customFormat="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8318</v>
      </c>
      <c r="R507" s="13" t="s">
        <v>8345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customFormat="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8318</v>
      </c>
      <c r="R508" s="13" t="s">
        <v>8345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customFormat="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8318</v>
      </c>
      <c r="R509" s="13" t="s">
        <v>8345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customFormat="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8318</v>
      </c>
      <c r="R510" s="13" t="s">
        <v>8345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customFormat="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8318</v>
      </c>
      <c r="R511" s="13" t="s">
        <v>8345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customFormat="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8318</v>
      </c>
      <c r="R512" s="13" t="s">
        <v>8345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8318</v>
      </c>
      <c r="R513" s="13" t="s">
        <v>8345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  <c r="V513"/>
    </row>
    <row r="514" spans="1:22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3" t="s">
        <v>8318</v>
      </c>
      <c r="R514" s="13" t="s">
        <v>8345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ref="U514:U577" si="44">+YEAR(S514)</f>
        <v>2016</v>
      </c>
      <c r="V514"/>
    </row>
    <row r="515" spans="1:22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3" t="s">
        <v>8318</v>
      </c>
      <c r="R515" s="13" t="s">
        <v>8345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  <c r="V515"/>
    </row>
    <row r="516" spans="1:22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8318</v>
      </c>
      <c r="R516" s="13" t="s">
        <v>8345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  <c r="V516"/>
    </row>
    <row r="517" spans="1:22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8318</v>
      </c>
      <c r="R517" s="13" t="s">
        <v>8345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  <c r="V517"/>
    </row>
    <row r="518" spans="1:22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8318</v>
      </c>
      <c r="R518" s="13" t="s">
        <v>8345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  <c r="V518"/>
    </row>
    <row r="519" spans="1:22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8318</v>
      </c>
      <c r="R519" s="13" t="s">
        <v>8345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  <c r="V519"/>
    </row>
    <row r="520" spans="1:22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8318</v>
      </c>
      <c r="R520" s="13" t="s">
        <v>8345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  <c r="V520"/>
    </row>
    <row r="521" spans="1:22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8318</v>
      </c>
      <c r="R521" s="13" t="s">
        <v>8345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  <c r="V521"/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s="13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  <c r="V522" s="11">
        <f>+T522-S522</f>
        <v>30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s="1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s="13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s="13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s="13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s="13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s="13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s="13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s="13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s="13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s="13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s="1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s="13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s="13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s="13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s="13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s="13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s="13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s="13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s="13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8308</v>
      </c>
      <c r="R542" s="13" t="s">
        <v>8355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  <c r="V542"/>
    </row>
    <row r="543" spans="1:22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8308</v>
      </c>
      <c r="R543" s="13" t="s">
        <v>8355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  <c r="V543"/>
    </row>
    <row r="544" spans="1:22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8308</v>
      </c>
      <c r="R544" s="13" t="s">
        <v>8355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  <c r="V544"/>
    </row>
    <row r="545" spans="1:21" customFormat="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8308</v>
      </c>
      <c r="R545" s="13" t="s">
        <v>8355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customFormat="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8308</v>
      </c>
      <c r="R546" s="13" t="s">
        <v>8355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customFormat="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8308</v>
      </c>
      <c r="R547" s="13" t="s">
        <v>8355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customFormat="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8308</v>
      </c>
      <c r="R548" s="13" t="s">
        <v>8355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customFormat="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8308</v>
      </c>
      <c r="R549" s="13" t="s">
        <v>8355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customFormat="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8308</v>
      </c>
      <c r="R550" s="13" t="s">
        <v>8355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customFormat="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8308</v>
      </c>
      <c r="R551" s="13" t="s">
        <v>8355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customFormat="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8308</v>
      </c>
      <c r="R552" s="13" t="s">
        <v>8355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customFormat="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8308</v>
      </c>
      <c r="R553" s="13" t="s">
        <v>8355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customFormat="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8308</v>
      </c>
      <c r="R554" s="13" t="s">
        <v>8355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customFormat="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8308</v>
      </c>
      <c r="R555" s="13" t="s">
        <v>8355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customFormat="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8308</v>
      </c>
      <c r="R556" s="13" t="s">
        <v>8355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customFormat="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8308</v>
      </c>
      <c r="R557" s="13" t="s">
        <v>8355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customFormat="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8308</v>
      </c>
      <c r="R558" s="13" t="s">
        <v>8355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customFormat="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8308</v>
      </c>
      <c r="R559" s="13" t="s">
        <v>8355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customFormat="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8308</v>
      </c>
      <c r="R560" s="13" t="s">
        <v>8355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customFormat="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8308</v>
      </c>
      <c r="R561" s="13" t="s">
        <v>8355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customFormat="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8308</v>
      </c>
      <c r="R562" s="13" t="s">
        <v>8355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customFormat="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8308</v>
      </c>
      <c r="R563" s="13" t="s">
        <v>8355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customFormat="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8308</v>
      </c>
      <c r="R564" s="13" t="s">
        <v>8355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customFormat="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8308</v>
      </c>
      <c r="R565" s="13" t="s">
        <v>8355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customFormat="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8308</v>
      </c>
      <c r="R566" s="13" t="s">
        <v>8355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customFormat="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8308</v>
      </c>
      <c r="R567" s="13" t="s">
        <v>8355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customFormat="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8308</v>
      </c>
      <c r="R568" s="13" t="s">
        <v>8355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customFormat="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8308</v>
      </c>
      <c r="R569" s="13" t="s">
        <v>8355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customFormat="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8308</v>
      </c>
      <c r="R570" s="13" t="s">
        <v>8355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customFormat="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8308</v>
      </c>
      <c r="R571" s="13" t="s">
        <v>8355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customFormat="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8308</v>
      </c>
      <c r="R572" s="13" t="s">
        <v>8355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customFormat="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8308</v>
      </c>
      <c r="R573" s="13" t="s">
        <v>8355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customFormat="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8308</v>
      </c>
      <c r="R574" s="13" t="s">
        <v>8355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customFormat="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8308</v>
      </c>
      <c r="R575" s="13" t="s">
        <v>8355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customFormat="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8308</v>
      </c>
      <c r="R576" s="13" t="s">
        <v>8355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customFormat="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8308</v>
      </c>
      <c r="R577" s="13" t="s">
        <v>8355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customFormat="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3" t="s">
        <v>8308</v>
      </c>
      <c r="R578" s="13" t="s">
        <v>8355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ref="U578:U641" si="49">+YEAR(S578)</f>
        <v>2015</v>
      </c>
    </row>
    <row r="579" spans="1:21" customFormat="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8308</v>
      </c>
      <c r="R579" s="13" t="s">
        <v>8355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customFormat="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8308</v>
      </c>
      <c r="R580" s="13" t="s">
        <v>8355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customFormat="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8308</v>
      </c>
      <c r="R581" s="13" t="s">
        <v>8355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customFormat="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8308</v>
      </c>
      <c r="R582" s="13" t="s">
        <v>8355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customFormat="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8308</v>
      </c>
      <c r="R583" s="13" t="s">
        <v>8355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customFormat="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8308</v>
      </c>
      <c r="R584" s="13" t="s">
        <v>8355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customFormat="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8308</v>
      </c>
      <c r="R585" s="13" t="s">
        <v>8355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customFormat="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8308</v>
      </c>
      <c r="R586" s="13" t="s">
        <v>8355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customFormat="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8308</v>
      </c>
      <c r="R587" s="13" t="s">
        <v>8355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customFormat="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8308</v>
      </c>
      <c r="R588" s="13" t="s">
        <v>8355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customFormat="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8308</v>
      </c>
      <c r="R589" s="13" t="s">
        <v>8355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customFormat="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8308</v>
      </c>
      <c r="R590" s="13" t="s">
        <v>8355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customFormat="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8308</v>
      </c>
      <c r="R591" s="13" t="s">
        <v>8355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customFormat="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8308</v>
      </c>
      <c r="R592" s="13" t="s">
        <v>8355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customFormat="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8308</v>
      </c>
      <c r="R593" s="13" t="s">
        <v>8355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customFormat="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8308</v>
      </c>
      <c r="R594" s="13" t="s">
        <v>8355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customFormat="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8308</v>
      </c>
      <c r="R595" s="13" t="s">
        <v>8355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customFormat="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8308</v>
      </c>
      <c r="R596" s="13" t="s">
        <v>8355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customFormat="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8308</v>
      </c>
      <c r="R597" s="13" t="s">
        <v>8355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customFormat="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8308</v>
      </c>
      <c r="R598" s="13" t="s">
        <v>8355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customFormat="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8308</v>
      </c>
      <c r="R599" s="13" t="s">
        <v>8355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customFormat="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8308</v>
      </c>
      <c r="R600" s="13" t="s">
        <v>8355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customFormat="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8308</v>
      </c>
      <c r="R601" s="13" t="s">
        <v>8355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customFormat="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8308</v>
      </c>
      <c r="R602" s="13" t="s">
        <v>8355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customFormat="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8308</v>
      </c>
      <c r="R603" s="13" t="s">
        <v>8355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customFormat="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8308</v>
      </c>
      <c r="R604" s="13" t="s">
        <v>8355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customFormat="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8308</v>
      </c>
      <c r="R605" s="13" t="s">
        <v>8355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customFormat="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8308</v>
      </c>
      <c r="R606" s="13" t="s">
        <v>8355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customFormat="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8308</v>
      </c>
      <c r="R607" s="13" t="s">
        <v>8355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customFormat="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8308</v>
      </c>
      <c r="R608" s="13" t="s">
        <v>8355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customFormat="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8308</v>
      </c>
      <c r="R609" s="13" t="s">
        <v>8355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customFormat="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8308</v>
      </c>
      <c r="R610" s="13" t="s">
        <v>8355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customFormat="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8308</v>
      </c>
      <c r="R611" s="13" t="s">
        <v>8355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customFormat="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8308</v>
      </c>
      <c r="R612" s="13" t="s">
        <v>8355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customFormat="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8308</v>
      </c>
      <c r="R613" s="13" t="s">
        <v>8355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customFormat="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8308</v>
      </c>
      <c r="R614" s="13" t="s">
        <v>8355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customFormat="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8308</v>
      </c>
      <c r="R615" s="13" t="s">
        <v>8355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customFormat="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8308</v>
      </c>
      <c r="R616" s="13" t="s">
        <v>8355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customFormat="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8308</v>
      </c>
      <c r="R617" s="13" t="s">
        <v>8355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customFormat="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8308</v>
      </c>
      <c r="R618" s="13" t="s">
        <v>8355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customFormat="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8308</v>
      </c>
      <c r="R619" s="13" t="s">
        <v>8355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customFormat="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8308</v>
      </c>
      <c r="R620" s="13" t="s">
        <v>8355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customFormat="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8308</v>
      </c>
      <c r="R621" s="13" t="s">
        <v>8355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customFormat="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8308</v>
      </c>
      <c r="R622" s="13" t="s">
        <v>8355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customFormat="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8308</v>
      </c>
      <c r="R623" s="13" t="s">
        <v>8355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customFormat="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8308</v>
      </c>
      <c r="R624" s="13" t="s">
        <v>8355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customFormat="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8308</v>
      </c>
      <c r="R625" s="13" t="s">
        <v>8355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customFormat="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8308</v>
      </c>
      <c r="R626" s="13" t="s">
        <v>8355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customFormat="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8308</v>
      </c>
      <c r="R627" s="13" t="s">
        <v>8355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customFormat="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8308</v>
      </c>
      <c r="R628" s="13" t="s">
        <v>8355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customFormat="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8308</v>
      </c>
      <c r="R629" s="13" t="s">
        <v>8355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customFormat="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8308</v>
      </c>
      <c r="R630" s="13" t="s">
        <v>8355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customFormat="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8308</v>
      </c>
      <c r="R631" s="13" t="s">
        <v>8355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customFormat="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8308</v>
      </c>
      <c r="R632" s="13" t="s">
        <v>8355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customFormat="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8308</v>
      </c>
      <c r="R633" s="13" t="s">
        <v>8355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customFormat="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8308</v>
      </c>
      <c r="R634" s="13" t="s">
        <v>8355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customFormat="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8308</v>
      </c>
      <c r="R635" s="13" t="s">
        <v>8355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customFormat="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8308</v>
      </c>
      <c r="R636" s="13" t="s">
        <v>8355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customFormat="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8308</v>
      </c>
      <c r="R637" s="13" t="s">
        <v>8355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customFormat="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8308</v>
      </c>
      <c r="R638" s="13" t="s">
        <v>8355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customFormat="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8308</v>
      </c>
      <c r="R639" s="13" t="s">
        <v>8355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customFormat="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8308</v>
      </c>
      <c r="R640" s="13" t="s">
        <v>8355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customFormat="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8308</v>
      </c>
      <c r="R641" s="13" t="s">
        <v>8355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customFormat="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8308</v>
      </c>
      <c r="R642" s="13" t="s">
        <v>8314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ref="U642:U705" si="54">+YEAR(S642)</f>
        <v>2016</v>
      </c>
    </row>
    <row r="643" spans="1:21" customFormat="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8308</v>
      </c>
      <c r="R643" s="13" t="s">
        <v>8314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customFormat="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8308</v>
      </c>
      <c r="R644" s="13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customFormat="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8308</v>
      </c>
      <c r="R645" s="13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customFormat="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8308</v>
      </c>
      <c r="R646" s="13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customFormat="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8308</v>
      </c>
      <c r="R647" s="13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customFormat="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8308</v>
      </c>
      <c r="R648" s="13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customFormat="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8308</v>
      </c>
      <c r="R649" s="13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customFormat="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8308</v>
      </c>
      <c r="R650" s="13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customFormat="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8308</v>
      </c>
      <c r="R651" s="13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customFormat="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8308</v>
      </c>
      <c r="R652" s="13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customFormat="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8308</v>
      </c>
      <c r="R653" s="1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customFormat="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8308</v>
      </c>
      <c r="R654" s="13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customFormat="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8308</v>
      </c>
      <c r="R655" s="13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customFormat="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8308</v>
      </c>
      <c r="R656" s="13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customFormat="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8308</v>
      </c>
      <c r="R657" s="13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customFormat="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8308</v>
      </c>
      <c r="R658" s="13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customFormat="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8308</v>
      </c>
      <c r="R659" s="13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customFormat="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8308</v>
      </c>
      <c r="R660" s="13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customFormat="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8308</v>
      </c>
      <c r="R661" s="13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customFormat="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8308</v>
      </c>
      <c r="R662" s="13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customFormat="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8308</v>
      </c>
      <c r="R663" s="1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customFormat="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8308</v>
      </c>
      <c r="R664" s="13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customFormat="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8308</v>
      </c>
      <c r="R665" s="13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customFormat="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8308</v>
      </c>
      <c r="R666" s="13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customFormat="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8308</v>
      </c>
      <c r="R667" s="13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customFormat="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8308</v>
      </c>
      <c r="R668" s="13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customFormat="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8308</v>
      </c>
      <c r="R669" s="13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customFormat="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8308</v>
      </c>
      <c r="R670" s="13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customFormat="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8308</v>
      </c>
      <c r="R671" s="13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customFormat="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8308</v>
      </c>
      <c r="R672" s="13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customFormat="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8308</v>
      </c>
      <c r="R673" s="1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customFormat="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8308</v>
      </c>
      <c r="R674" s="13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customFormat="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8308</v>
      </c>
      <c r="R675" s="13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customFormat="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8308</v>
      </c>
      <c r="R676" s="13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customFormat="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8308</v>
      </c>
      <c r="R677" s="13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customFormat="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8308</v>
      </c>
      <c r="R678" s="13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customFormat="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8308</v>
      </c>
      <c r="R679" s="13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customFormat="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8308</v>
      </c>
      <c r="R680" s="13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customFormat="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8308</v>
      </c>
      <c r="R681" s="13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customFormat="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8308</v>
      </c>
      <c r="R682" s="13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customFormat="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8308</v>
      </c>
      <c r="R683" s="1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customFormat="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8308</v>
      </c>
      <c r="R684" s="13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customFormat="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8308</v>
      </c>
      <c r="R685" s="13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customFormat="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8308</v>
      </c>
      <c r="R686" s="13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customFormat="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8308</v>
      </c>
      <c r="R687" s="13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customFormat="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8308</v>
      </c>
      <c r="R688" s="13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customFormat="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8308</v>
      </c>
      <c r="R689" s="13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customFormat="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8308</v>
      </c>
      <c r="R690" s="13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customFormat="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8308</v>
      </c>
      <c r="R691" s="13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customFormat="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8308</v>
      </c>
      <c r="R692" s="13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customFormat="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8308</v>
      </c>
      <c r="R693" s="1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customFormat="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8308</v>
      </c>
      <c r="R694" s="13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customFormat="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8308</v>
      </c>
      <c r="R695" s="13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customFormat="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8308</v>
      </c>
      <c r="R696" s="13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customFormat="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8308</v>
      </c>
      <c r="R697" s="13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customFormat="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8308</v>
      </c>
      <c r="R698" s="13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customFormat="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8308</v>
      </c>
      <c r="R699" s="13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customFormat="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8308</v>
      </c>
      <c r="R700" s="13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customFormat="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8308</v>
      </c>
      <c r="R701" s="13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customFormat="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8308</v>
      </c>
      <c r="R702" s="13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customFormat="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8308</v>
      </c>
      <c r="R703" s="1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customFormat="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8308</v>
      </c>
      <c r="R704" s="13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customFormat="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8308</v>
      </c>
      <c r="R705" s="13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customFormat="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8308</v>
      </c>
      <c r="R706" s="13" t="s">
        <v>8314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ref="U706:U769" si="59">+YEAR(S706)</f>
        <v>2016</v>
      </c>
    </row>
    <row r="707" spans="1:21" customFormat="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8308</v>
      </c>
      <c r="R707" s="13" t="s">
        <v>8314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customFormat="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8308</v>
      </c>
      <c r="R708" s="13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customFormat="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8308</v>
      </c>
      <c r="R709" s="13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customFormat="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8308</v>
      </c>
      <c r="R710" s="13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customFormat="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8308</v>
      </c>
      <c r="R711" s="13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customFormat="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8308</v>
      </c>
      <c r="R712" s="13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customFormat="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8308</v>
      </c>
      <c r="R713" s="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customFormat="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8308</v>
      </c>
      <c r="R714" s="13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customFormat="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8308</v>
      </c>
      <c r="R715" s="13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customFormat="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8308</v>
      </c>
      <c r="R716" s="13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customFormat="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8308</v>
      </c>
      <c r="R717" s="13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customFormat="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8308</v>
      </c>
      <c r="R718" s="13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customFormat="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8308</v>
      </c>
      <c r="R719" s="13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customFormat="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8308</v>
      </c>
      <c r="R720" s="13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customFormat="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8308</v>
      </c>
      <c r="R721" s="13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customFormat="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8321</v>
      </c>
      <c r="R722" s="13" t="s">
        <v>8331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customFormat="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8321</v>
      </c>
      <c r="R723" s="13" t="s">
        <v>8331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customFormat="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8321</v>
      </c>
      <c r="R724" s="13" t="s">
        <v>8331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customFormat="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8321</v>
      </c>
      <c r="R725" s="13" t="s">
        <v>8331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customFormat="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8321</v>
      </c>
      <c r="R726" s="13" t="s">
        <v>8331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customFormat="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8321</v>
      </c>
      <c r="R727" s="13" t="s">
        <v>8331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customFormat="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8321</v>
      </c>
      <c r="R728" s="13" t="s">
        <v>8331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customFormat="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8321</v>
      </c>
      <c r="R729" s="13" t="s">
        <v>8331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customFormat="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8321</v>
      </c>
      <c r="R730" s="13" t="s">
        <v>8331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customFormat="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8321</v>
      </c>
      <c r="R731" s="13" t="s">
        <v>8331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customFormat="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8321</v>
      </c>
      <c r="R732" s="13" t="s">
        <v>8331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customFormat="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8321</v>
      </c>
      <c r="R733" s="13" t="s">
        <v>8331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customFormat="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8321</v>
      </c>
      <c r="R734" s="13" t="s">
        <v>8331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customFormat="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8321</v>
      </c>
      <c r="R735" s="13" t="s">
        <v>8331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customFormat="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8321</v>
      </c>
      <c r="R736" s="13" t="s">
        <v>8331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customFormat="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8321</v>
      </c>
      <c r="R737" s="13" t="s">
        <v>8331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customFormat="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8321</v>
      </c>
      <c r="R738" s="13" t="s">
        <v>8331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customFormat="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8321</v>
      </c>
      <c r="R739" s="13" t="s">
        <v>8331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customFormat="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8321</v>
      </c>
      <c r="R740" s="13" t="s">
        <v>8331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customFormat="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8321</v>
      </c>
      <c r="R741" s="13" t="s">
        <v>8331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customFormat="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8321</v>
      </c>
      <c r="R742" s="13" t="s">
        <v>8331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customFormat="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8321</v>
      </c>
      <c r="R743" s="13" t="s">
        <v>8331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customFormat="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8321</v>
      </c>
      <c r="R744" s="13" t="s">
        <v>8331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customFormat="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8321</v>
      </c>
      <c r="R745" s="13" t="s">
        <v>8331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customFormat="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8321</v>
      </c>
      <c r="R746" s="13" t="s">
        <v>8331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customFormat="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8321</v>
      </c>
      <c r="R747" s="13" t="s">
        <v>8331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customFormat="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8321</v>
      </c>
      <c r="R748" s="13" t="s">
        <v>8331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customFormat="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8321</v>
      </c>
      <c r="R749" s="13" t="s">
        <v>8331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customFormat="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8321</v>
      </c>
      <c r="R750" s="13" t="s">
        <v>8331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customFormat="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8321</v>
      </c>
      <c r="R751" s="13" t="s">
        <v>8331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customFormat="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8321</v>
      </c>
      <c r="R752" s="13" t="s">
        <v>8331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customFormat="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8321</v>
      </c>
      <c r="R753" s="13" t="s">
        <v>8331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customFormat="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8321</v>
      </c>
      <c r="R754" s="13" t="s">
        <v>8331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customFormat="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8321</v>
      </c>
      <c r="R755" s="13" t="s">
        <v>8331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customFormat="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8321</v>
      </c>
      <c r="R756" s="13" t="s">
        <v>8331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customFormat="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8321</v>
      </c>
      <c r="R757" s="13" t="s">
        <v>8331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customFormat="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8321</v>
      </c>
      <c r="R758" s="13" t="s">
        <v>8331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customFormat="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8321</v>
      </c>
      <c r="R759" s="13" t="s">
        <v>8331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customFormat="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8321</v>
      </c>
      <c r="R760" s="13" t="s">
        <v>8331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customFormat="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8321</v>
      </c>
      <c r="R761" s="13" t="s">
        <v>8331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customFormat="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8321</v>
      </c>
      <c r="R762" s="13" t="s">
        <v>8343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customFormat="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8321</v>
      </c>
      <c r="R763" s="13" t="s">
        <v>8343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customFormat="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8321</v>
      </c>
      <c r="R764" s="13" t="s">
        <v>8343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customFormat="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8321</v>
      </c>
      <c r="R765" s="13" t="s">
        <v>8343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customFormat="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8321</v>
      </c>
      <c r="R766" s="13" t="s">
        <v>8343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customFormat="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8321</v>
      </c>
      <c r="R767" s="13" t="s">
        <v>8343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customFormat="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8321</v>
      </c>
      <c r="R768" s="13" t="s">
        <v>8343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customFormat="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8321</v>
      </c>
      <c r="R769" s="13" t="s">
        <v>8343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customFormat="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3" t="s">
        <v>8321</v>
      </c>
      <c r="R770" s="13" t="s">
        <v>8343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ref="U770:U833" si="64">+YEAR(S770)</f>
        <v>2013</v>
      </c>
    </row>
    <row r="771" spans="1:21" customFormat="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8321</v>
      </c>
      <c r="R771" s="13" t="s">
        <v>8343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customFormat="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8321</v>
      </c>
      <c r="R772" s="13" t="s">
        <v>8343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customFormat="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8321</v>
      </c>
      <c r="R773" s="13" t="s">
        <v>8343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customFormat="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8321</v>
      </c>
      <c r="R774" s="13" t="s">
        <v>8343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customFormat="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8321</v>
      </c>
      <c r="R775" s="13" t="s">
        <v>8343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customFormat="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8321</v>
      </c>
      <c r="R776" s="13" t="s">
        <v>8343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customFormat="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8321</v>
      </c>
      <c r="R777" s="13" t="s">
        <v>8343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customFormat="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8321</v>
      </c>
      <c r="R778" s="13" t="s">
        <v>8343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customFormat="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8321</v>
      </c>
      <c r="R779" s="13" t="s">
        <v>8343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customFormat="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8321</v>
      </c>
      <c r="R780" s="13" t="s">
        <v>8343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customFormat="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8321</v>
      </c>
      <c r="R781" s="13" t="s">
        <v>8343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customFormat="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8312</v>
      </c>
      <c r="R782" s="13" t="s">
        <v>8313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customFormat="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8312</v>
      </c>
      <c r="R783" s="13" t="s">
        <v>8313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customFormat="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8312</v>
      </c>
      <c r="R784" s="13" t="s">
        <v>8313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customFormat="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8312</v>
      </c>
      <c r="R785" s="13" t="s">
        <v>8313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customFormat="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8312</v>
      </c>
      <c r="R786" s="13" t="s">
        <v>8313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customFormat="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8312</v>
      </c>
      <c r="R787" s="13" t="s">
        <v>8313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customFormat="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8312</v>
      </c>
      <c r="R788" s="13" t="s">
        <v>8313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customFormat="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8312</v>
      </c>
      <c r="R789" s="13" t="s">
        <v>8313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customFormat="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8312</v>
      </c>
      <c r="R790" s="13" t="s">
        <v>8313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customFormat="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8312</v>
      </c>
      <c r="R791" s="13" t="s">
        <v>8313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customFormat="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8312</v>
      </c>
      <c r="R792" s="13" t="s">
        <v>8313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customFormat="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8312</v>
      </c>
      <c r="R793" s="13" t="s">
        <v>8313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customFormat="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8312</v>
      </c>
      <c r="R794" s="13" t="s">
        <v>8313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customFormat="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8312</v>
      </c>
      <c r="R795" s="13" t="s">
        <v>8313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customFormat="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8312</v>
      </c>
      <c r="R796" s="13" t="s">
        <v>8313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customFormat="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8312</v>
      </c>
      <c r="R797" s="13" t="s">
        <v>8313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customFormat="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8312</v>
      </c>
      <c r="R798" s="13" t="s">
        <v>8313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customFormat="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8312</v>
      </c>
      <c r="R799" s="13" t="s">
        <v>8313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customFormat="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8312</v>
      </c>
      <c r="R800" s="13" t="s">
        <v>8313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customFormat="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8312</v>
      </c>
      <c r="R801" s="13" t="s">
        <v>8313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customFormat="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8312</v>
      </c>
      <c r="R802" s="13" t="s">
        <v>8313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customFormat="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8312</v>
      </c>
      <c r="R803" s="13" t="s">
        <v>8313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customFormat="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8312</v>
      </c>
      <c r="R804" s="13" t="s">
        <v>8313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customFormat="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8312</v>
      </c>
      <c r="R805" s="13" t="s">
        <v>8313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customFormat="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8312</v>
      </c>
      <c r="R806" s="13" t="s">
        <v>8313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customFormat="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8312</v>
      </c>
      <c r="R807" s="13" t="s">
        <v>8313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customFormat="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8312</v>
      </c>
      <c r="R808" s="13" t="s">
        <v>8313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customFormat="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8312</v>
      </c>
      <c r="R809" s="13" t="s">
        <v>8313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customFormat="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8312</v>
      </c>
      <c r="R810" s="13" t="s">
        <v>8313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customFormat="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8312</v>
      </c>
      <c r="R811" s="13" t="s">
        <v>8313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customFormat="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8312</v>
      </c>
      <c r="R812" s="13" t="s">
        <v>8313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customFormat="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8312</v>
      </c>
      <c r="R813" s="13" t="s">
        <v>8313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customFormat="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8312</v>
      </c>
      <c r="R814" s="13" t="s">
        <v>8313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customFormat="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8312</v>
      </c>
      <c r="R815" s="13" t="s">
        <v>8313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customFormat="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8312</v>
      </c>
      <c r="R816" s="13" t="s">
        <v>8313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customFormat="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8312</v>
      </c>
      <c r="R817" s="13" t="s">
        <v>8313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customFormat="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8312</v>
      </c>
      <c r="R818" s="13" t="s">
        <v>8313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customFormat="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8312</v>
      </c>
      <c r="R819" s="13" t="s">
        <v>8313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customFormat="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8312</v>
      </c>
      <c r="R820" s="13" t="s">
        <v>8313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customFormat="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8312</v>
      </c>
      <c r="R821" s="13" t="s">
        <v>8313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customFormat="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8312</v>
      </c>
      <c r="R822" s="13" t="s">
        <v>8313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customFormat="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8312</v>
      </c>
      <c r="R823" s="13" t="s">
        <v>8313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customFormat="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8312</v>
      </c>
      <c r="R824" s="13" t="s">
        <v>8313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customFormat="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8312</v>
      </c>
      <c r="R825" s="13" t="s">
        <v>8313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customFormat="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8312</v>
      </c>
      <c r="R826" s="13" t="s">
        <v>8313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customFormat="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8312</v>
      </c>
      <c r="R827" s="13" t="s">
        <v>8313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customFormat="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8312</v>
      </c>
      <c r="R828" s="13" t="s">
        <v>8313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customFormat="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8312</v>
      </c>
      <c r="R829" s="13" t="s">
        <v>8313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customFormat="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8312</v>
      </c>
      <c r="R830" s="13" t="s">
        <v>8313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customFormat="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8312</v>
      </c>
      <c r="R831" s="13" t="s">
        <v>8313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customFormat="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8312</v>
      </c>
      <c r="R832" s="13" t="s">
        <v>8313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customFormat="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8312</v>
      </c>
      <c r="R833" s="13" t="s">
        <v>8313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customFormat="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8312</v>
      </c>
      <c r="R834" s="13" t="s">
        <v>8313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ref="U834:U897" si="69">+YEAR(S834)</f>
        <v>2011</v>
      </c>
    </row>
    <row r="835" spans="1:21" customFormat="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8312</v>
      </c>
      <c r="R835" s="13" t="s">
        <v>8313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customFormat="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8312</v>
      </c>
      <c r="R836" s="13" t="s">
        <v>8313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customFormat="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8312</v>
      </c>
      <c r="R837" s="13" t="s">
        <v>8313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customFormat="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8312</v>
      </c>
      <c r="R838" s="13" t="s">
        <v>8313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customFormat="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8312</v>
      </c>
      <c r="R839" s="13" t="s">
        <v>8313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customFormat="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8312</v>
      </c>
      <c r="R840" s="13" t="s">
        <v>8313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customFormat="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8312</v>
      </c>
      <c r="R841" s="13" t="s">
        <v>8313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customFormat="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8312</v>
      </c>
      <c r="R842" s="13" t="s">
        <v>8333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customFormat="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8312</v>
      </c>
      <c r="R843" s="13" t="s">
        <v>8333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customFormat="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8312</v>
      </c>
      <c r="R844" s="13" t="s">
        <v>8333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customFormat="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8312</v>
      </c>
      <c r="R845" s="13" t="s">
        <v>8333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customFormat="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8312</v>
      </c>
      <c r="R846" s="13" t="s">
        <v>8333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customFormat="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8312</v>
      </c>
      <c r="R847" s="13" t="s">
        <v>8333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customFormat="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8312</v>
      </c>
      <c r="R848" s="13" t="s">
        <v>8333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customFormat="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8312</v>
      </c>
      <c r="R849" s="13" t="s">
        <v>8333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customFormat="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8312</v>
      </c>
      <c r="R850" s="13" t="s">
        <v>8333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customFormat="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8312</v>
      </c>
      <c r="R851" s="13" t="s">
        <v>8333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customFormat="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8312</v>
      </c>
      <c r="R852" s="13" t="s">
        <v>8333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customFormat="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8312</v>
      </c>
      <c r="R853" s="13" t="s">
        <v>8333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customFormat="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8312</v>
      </c>
      <c r="R854" s="13" t="s">
        <v>8333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customFormat="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8312</v>
      </c>
      <c r="R855" s="13" t="s">
        <v>8333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customFormat="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8312</v>
      </c>
      <c r="R856" s="13" t="s">
        <v>8333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customFormat="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8312</v>
      </c>
      <c r="R857" s="13" t="s">
        <v>8333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customFormat="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8312</v>
      </c>
      <c r="R858" s="13" t="s">
        <v>8333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customFormat="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8312</v>
      </c>
      <c r="R859" s="13" t="s">
        <v>8333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customFormat="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8312</v>
      </c>
      <c r="R860" s="13" t="s">
        <v>8333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customFormat="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8312</v>
      </c>
      <c r="R861" s="13" t="s">
        <v>8333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customFormat="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8312</v>
      </c>
      <c r="R862" s="13" t="s">
        <v>8344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customFormat="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8312</v>
      </c>
      <c r="R863" s="13" t="s">
        <v>8344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customFormat="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8312</v>
      </c>
      <c r="R864" s="13" t="s">
        <v>8344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customFormat="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8312</v>
      </c>
      <c r="R865" s="13" t="s">
        <v>8344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customFormat="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8312</v>
      </c>
      <c r="R866" s="13" t="s">
        <v>8344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customFormat="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8312</v>
      </c>
      <c r="R867" s="13" t="s">
        <v>8344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customFormat="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8312</v>
      </c>
      <c r="R868" s="13" t="s">
        <v>8344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customFormat="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8312</v>
      </c>
      <c r="R869" s="13" t="s">
        <v>8344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customFormat="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8312</v>
      </c>
      <c r="R870" s="13" t="s">
        <v>8344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customFormat="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8312</v>
      </c>
      <c r="R871" s="13" t="s">
        <v>8344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customFormat="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8312</v>
      </c>
      <c r="R872" s="13" t="s">
        <v>8344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customFormat="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8312</v>
      </c>
      <c r="R873" s="13" t="s">
        <v>8344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customFormat="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8312</v>
      </c>
      <c r="R874" s="13" t="s">
        <v>8344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customFormat="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8312</v>
      </c>
      <c r="R875" s="13" t="s">
        <v>8344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customFormat="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8312</v>
      </c>
      <c r="R876" s="13" t="s">
        <v>8344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customFormat="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8312</v>
      </c>
      <c r="R877" s="13" t="s">
        <v>8344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customFormat="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8312</v>
      </c>
      <c r="R878" s="13" t="s">
        <v>8344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customFormat="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8312</v>
      </c>
      <c r="R879" s="13" t="s">
        <v>8344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customFormat="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8312</v>
      </c>
      <c r="R880" s="13" t="s">
        <v>8344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customFormat="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8312</v>
      </c>
      <c r="R881" s="13" t="s">
        <v>8344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customFormat="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8312</v>
      </c>
      <c r="R882" s="13" t="s">
        <v>8329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customFormat="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8312</v>
      </c>
      <c r="R883" s="13" t="s">
        <v>8329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customFormat="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8312</v>
      </c>
      <c r="R884" s="13" t="s">
        <v>8329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customFormat="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8312</v>
      </c>
      <c r="R885" s="13" t="s">
        <v>8329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customFormat="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8312</v>
      </c>
      <c r="R886" s="13" t="s">
        <v>8329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customFormat="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8312</v>
      </c>
      <c r="R887" s="13" t="s">
        <v>8329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customFormat="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8312</v>
      </c>
      <c r="R888" s="13" t="s">
        <v>8329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customFormat="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8312</v>
      </c>
      <c r="R889" s="13" t="s">
        <v>8329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customFormat="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8312</v>
      </c>
      <c r="R890" s="13" t="s">
        <v>8329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customFormat="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8312</v>
      </c>
      <c r="R891" s="13" t="s">
        <v>8329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customFormat="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8312</v>
      </c>
      <c r="R892" s="13" t="s">
        <v>8329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customFormat="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8312</v>
      </c>
      <c r="R893" s="13" t="s">
        <v>8329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customFormat="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8312</v>
      </c>
      <c r="R894" s="13" t="s">
        <v>8329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customFormat="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8312</v>
      </c>
      <c r="R895" s="13" t="s">
        <v>8329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customFormat="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8312</v>
      </c>
      <c r="R896" s="13" t="s">
        <v>8329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customFormat="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8312</v>
      </c>
      <c r="R897" s="13" t="s">
        <v>8329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customFormat="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8312</v>
      </c>
      <c r="R898" s="13" t="s">
        <v>8329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ref="U898:U961" si="74">+YEAR(S898)</f>
        <v>2015</v>
      </c>
    </row>
    <row r="899" spans="1:21" customFormat="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3" t="s">
        <v>8312</v>
      </c>
      <c r="R899" s="13" t="s">
        <v>8329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customFormat="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8312</v>
      </c>
      <c r="R900" s="13" t="s">
        <v>8329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customFormat="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8312</v>
      </c>
      <c r="R901" s="13" t="s">
        <v>8329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customFormat="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8312</v>
      </c>
      <c r="R902" s="13" t="s">
        <v>8344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customFormat="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8312</v>
      </c>
      <c r="R903" s="13" t="s">
        <v>8344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customFormat="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8312</v>
      </c>
      <c r="R904" s="13" t="s">
        <v>8344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customFormat="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8312</v>
      </c>
      <c r="R905" s="13" t="s">
        <v>8344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customFormat="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8312</v>
      </c>
      <c r="R906" s="13" t="s">
        <v>8344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customFormat="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8312</v>
      </c>
      <c r="R907" s="13" t="s">
        <v>8344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customFormat="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8312</v>
      </c>
      <c r="R908" s="13" t="s">
        <v>8344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customFormat="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8312</v>
      </c>
      <c r="R909" s="13" t="s">
        <v>8344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customFormat="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8312</v>
      </c>
      <c r="R910" s="13" t="s">
        <v>8344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customFormat="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8312</v>
      </c>
      <c r="R911" s="13" t="s">
        <v>8344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customFormat="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8312</v>
      </c>
      <c r="R912" s="13" t="s">
        <v>8344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customFormat="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8312</v>
      </c>
      <c r="R913" s="13" t="s">
        <v>8344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customFormat="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8312</v>
      </c>
      <c r="R914" s="13" t="s">
        <v>8344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customFormat="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8312</v>
      </c>
      <c r="R915" s="13" t="s">
        <v>8344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customFormat="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8312</v>
      </c>
      <c r="R916" s="13" t="s">
        <v>8344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customFormat="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8312</v>
      </c>
      <c r="R917" s="13" t="s">
        <v>8344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customFormat="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8312</v>
      </c>
      <c r="R918" s="13" t="s">
        <v>8344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customFormat="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8312</v>
      </c>
      <c r="R919" s="13" t="s">
        <v>8344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customFormat="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8312</v>
      </c>
      <c r="R920" s="13" t="s">
        <v>8344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customFormat="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8312</v>
      </c>
      <c r="R921" s="13" t="s">
        <v>8344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customFormat="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8312</v>
      </c>
      <c r="R922" s="13" t="s">
        <v>8344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customFormat="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8312</v>
      </c>
      <c r="R923" s="13" t="s">
        <v>8344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customFormat="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8312</v>
      </c>
      <c r="R924" s="13" t="s">
        <v>8344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customFormat="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8312</v>
      </c>
      <c r="R925" s="13" t="s">
        <v>8344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customFormat="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8312</v>
      </c>
      <c r="R926" s="13" t="s">
        <v>8344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customFormat="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8312</v>
      </c>
      <c r="R927" s="13" t="s">
        <v>8344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customFormat="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8312</v>
      </c>
      <c r="R928" s="13" t="s">
        <v>8344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customFormat="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8312</v>
      </c>
      <c r="R929" s="13" t="s">
        <v>8344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customFormat="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8312</v>
      </c>
      <c r="R930" s="13" t="s">
        <v>8344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customFormat="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8312</v>
      </c>
      <c r="R931" s="13" t="s">
        <v>8344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customFormat="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8312</v>
      </c>
      <c r="R932" s="13" t="s">
        <v>8344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customFormat="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8312</v>
      </c>
      <c r="R933" s="13" t="s">
        <v>8344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customFormat="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8312</v>
      </c>
      <c r="R934" s="13" t="s">
        <v>8344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customFormat="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8312</v>
      </c>
      <c r="R935" s="13" t="s">
        <v>8344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customFormat="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8312</v>
      </c>
      <c r="R936" s="13" t="s">
        <v>8344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customFormat="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8312</v>
      </c>
      <c r="R937" s="13" t="s">
        <v>8344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customFormat="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8312</v>
      </c>
      <c r="R938" s="13" t="s">
        <v>8344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customFormat="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8312</v>
      </c>
      <c r="R939" s="13" t="s">
        <v>8344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customFormat="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8312</v>
      </c>
      <c r="R940" s="13" t="s">
        <v>8344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customFormat="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8312</v>
      </c>
      <c r="R941" s="13" t="s">
        <v>8344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customFormat="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8308</v>
      </c>
      <c r="R942" s="13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customFormat="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8308</v>
      </c>
      <c r="R943" s="1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customFormat="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8308</v>
      </c>
      <c r="R944" s="13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customFormat="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8308</v>
      </c>
      <c r="R945" s="13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customFormat="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8308</v>
      </c>
      <c r="R946" s="13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customFormat="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8308</v>
      </c>
      <c r="R947" s="13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customFormat="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8308</v>
      </c>
      <c r="R948" s="13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customFormat="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8308</v>
      </c>
      <c r="R949" s="13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customFormat="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8308</v>
      </c>
      <c r="R950" s="13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customFormat="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8308</v>
      </c>
      <c r="R951" s="13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customFormat="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8308</v>
      </c>
      <c r="R952" s="13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customFormat="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8308</v>
      </c>
      <c r="R953" s="1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customFormat="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8308</v>
      </c>
      <c r="R954" s="13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customFormat="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8308</v>
      </c>
      <c r="R955" s="13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customFormat="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8308</v>
      </c>
      <c r="R956" s="13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customFormat="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8308</v>
      </c>
      <c r="R957" s="13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customFormat="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8308</v>
      </c>
      <c r="R958" s="13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customFormat="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8308</v>
      </c>
      <c r="R959" s="13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customFormat="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8308</v>
      </c>
      <c r="R960" s="13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customFormat="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8308</v>
      </c>
      <c r="R961" s="13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customFormat="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8308</v>
      </c>
      <c r="R962" s="13" t="s">
        <v>8314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ref="U962:U1025" si="79">+YEAR(S962)</f>
        <v>2017</v>
      </c>
    </row>
    <row r="963" spans="1:21" customFormat="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8308</v>
      </c>
      <c r="R963" s="13" t="s">
        <v>8314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customFormat="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8308</v>
      </c>
      <c r="R964" s="13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customFormat="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8308</v>
      </c>
      <c r="R965" s="13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customFormat="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8308</v>
      </c>
      <c r="R966" s="13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customFormat="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8308</v>
      </c>
      <c r="R967" s="13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customFormat="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8308</v>
      </c>
      <c r="R968" s="13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customFormat="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8308</v>
      </c>
      <c r="R969" s="13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customFormat="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8308</v>
      </c>
      <c r="R970" s="13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customFormat="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8308</v>
      </c>
      <c r="R971" s="13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customFormat="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8308</v>
      </c>
      <c r="R972" s="13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customFormat="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8308</v>
      </c>
      <c r="R973" s="1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customFormat="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8308</v>
      </c>
      <c r="R974" s="13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customFormat="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8308</v>
      </c>
      <c r="R975" s="13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customFormat="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8308</v>
      </c>
      <c r="R976" s="13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customFormat="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8308</v>
      </c>
      <c r="R977" s="13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customFormat="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8308</v>
      </c>
      <c r="R978" s="13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customFormat="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8308</v>
      </c>
      <c r="R979" s="13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customFormat="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8308</v>
      </c>
      <c r="R980" s="13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customFormat="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8308</v>
      </c>
      <c r="R981" s="13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customFormat="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8308</v>
      </c>
      <c r="R982" s="13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customFormat="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8308</v>
      </c>
      <c r="R983" s="1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customFormat="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8308</v>
      </c>
      <c r="R984" s="13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customFormat="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8308</v>
      </c>
      <c r="R985" s="13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customFormat="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8308</v>
      </c>
      <c r="R986" s="13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customFormat="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8308</v>
      </c>
      <c r="R987" s="13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customFormat="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8308</v>
      </c>
      <c r="R988" s="13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customFormat="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8308</v>
      </c>
      <c r="R989" s="13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customFormat="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8308</v>
      </c>
      <c r="R990" s="13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customFormat="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8308</v>
      </c>
      <c r="R991" s="13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customFormat="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8308</v>
      </c>
      <c r="R992" s="13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customFormat="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8308</v>
      </c>
      <c r="R993" s="1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customFormat="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8308</v>
      </c>
      <c r="R994" s="13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customFormat="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8308</v>
      </c>
      <c r="R995" s="13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customFormat="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8308</v>
      </c>
      <c r="R996" s="13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customFormat="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8308</v>
      </c>
      <c r="R997" s="13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customFormat="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8308</v>
      </c>
      <c r="R998" s="13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customFormat="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8308</v>
      </c>
      <c r="R999" s="13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customFormat="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8308</v>
      </c>
      <c r="R1000" s="13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customFormat="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8308</v>
      </c>
      <c r="R1001" s="13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customFormat="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8308</v>
      </c>
      <c r="R1002" s="13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customFormat="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8308</v>
      </c>
      <c r="R1003" s="1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customFormat="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8308</v>
      </c>
      <c r="R1004" s="13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customFormat="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8308</v>
      </c>
      <c r="R1005" s="13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customFormat="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8308</v>
      </c>
      <c r="R1006" s="13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customFormat="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8308</v>
      </c>
      <c r="R1007" s="13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customFormat="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8308</v>
      </c>
      <c r="R1008" s="13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customFormat="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8308</v>
      </c>
      <c r="R1009" s="13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customFormat="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8308</v>
      </c>
      <c r="R1010" s="13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customFormat="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8308</v>
      </c>
      <c r="R1011" s="13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customFormat="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8308</v>
      </c>
      <c r="R1012" s="13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customFormat="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8308</v>
      </c>
      <c r="R1013" s="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customFormat="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8308</v>
      </c>
      <c r="R1014" s="13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customFormat="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8308</v>
      </c>
      <c r="R1015" s="13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customFormat="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8308</v>
      </c>
      <c r="R1016" s="13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customFormat="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8308</v>
      </c>
      <c r="R1017" s="13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customFormat="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8308</v>
      </c>
      <c r="R1018" s="13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customFormat="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8308</v>
      </c>
      <c r="R1019" s="13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customFormat="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8308</v>
      </c>
      <c r="R1020" s="13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customFormat="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8308</v>
      </c>
      <c r="R1021" s="13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customFormat="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8312</v>
      </c>
      <c r="R1022" s="13" t="s">
        <v>8325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customFormat="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8312</v>
      </c>
      <c r="R1023" s="13" t="s">
        <v>8325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customFormat="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8312</v>
      </c>
      <c r="R1024" s="13" t="s">
        <v>8325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customFormat="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8312</v>
      </c>
      <c r="R1025" s="13" t="s">
        <v>8325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customFormat="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8312</v>
      </c>
      <c r="R1026" s="13" t="s">
        <v>8325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ref="U1026:U1089" si="84">+YEAR(S1026)</f>
        <v>2016</v>
      </c>
    </row>
    <row r="1027" spans="1:21" customFormat="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8312</v>
      </c>
      <c r="R1027" s="13" t="s">
        <v>8325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customFormat="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8312</v>
      </c>
      <c r="R1028" s="13" t="s">
        <v>8325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customFormat="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8312</v>
      </c>
      <c r="R1029" s="13" t="s">
        <v>8325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customFormat="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8312</v>
      </c>
      <c r="R1030" s="13" t="s">
        <v>8325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customFormat="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8312</v>
      </c>
      <c r="R1031" s="13" t="s">
        <v>8325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customFormat="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8312</v>
      </c>
      <c r="R1032" s="13" t="s">
        <v>8325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customFormat="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8312</v>
      </c>
      <c r="R1033" s="13" t="s">
        <v>8325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customFormat="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8312</v>
      </c>
      <c r="R1034" s="13" t="s">
        <v>8325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customFormat="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8312</v>
      </c>
      <c r="R1035" s="13" t="s">
        <v>8325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customFormat="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8312</v>
      </c>
      <c r="R1036" s="13" t="s">
        <v>8325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customFormat="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8312</v>
      </c>
      <c r="R1037" s="13" t="s">
        <v>8325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customFormat="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8312</v>
      </c>
      <c r="R1038" s="13" t="s">
        <v>8325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customFormat="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8312</v>
      </c>
      <c r="R1039" s="13" t="s">
        <v>8325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customFormat="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8312</v>
      </c>
      <c r="R1040" s="13" t="s">
        <v>8325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customFormat="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8312</v>
      </c>
      <c r="R1041" s="13" t="s">
        <v>8325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customFormat="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8339</v>
      </c>
      <c r="R1042" s="13" t="s">
        <v>8340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customFormat="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8339</v>
      </c>
      <c r="R1043" s="13" t="s">
        <v>8340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customFormat="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8339</v>
      </c>
      <c r="R1044" s="13" t="s">
        <v>8340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customFormat="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8339</v>
      </c>
      <c r="R1045" s="13" t="s">
        <v>8340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customFormat="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8339</v>
      </c>
      <c r="R1046" s="13" t="s">
        <v>8340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customFormat="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8339</v>
      </c>
      <c r="R1047" s="13" t="s">
        <v>8340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customFormat="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8339</v>
      </c>
      <c r="R1048" s="13" t="s">
        <v>8340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customFormat="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8339</v>
      </c>
      <c r="R1049" s="13" t="s">
        <v>8340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customFormat="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8339</v>
      </c>
      <c r="R1050" s="13" t="s">
        <v>8340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customFormat="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8339</v>
      </c>
      <c r="R1051" s="13" t="s">
        <v>8340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customFormat="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8339</v>
      </c>
      <c r="R1052" s="13" t="s">
        <v>8340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customFormat="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8339</v>
      </c>
      <c r="R1053" s="13" t="s">
        <v>8340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customFormat="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8339</v>
      </c>
      <c r="R1054" s="13" t="s">
        <v>8340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customFormat="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8339</v>
      </c>
      <c r="R1055" s="13" t="s">
        <v>8340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customFormat="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8339</v>
      </c>
      <c r="R1056" s="13" t="s">
        <v>8340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customFormat="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8339</v>
      </c>
      <c r="R1057" s="13" t="s">
        <v>8340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customFormat="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8339</v>
      </c>
      <c r="R1058" s="13" t="s">
        <v>8340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customFormat="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8339</v>
      </c>
      <c r="R1059" s="13" t="s">
        <v>8340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customFormat="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8339</v>
      </c>
      <c r="R1060" s="13" t="s">
        <v>8340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customFormat="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8339</v>
      </c>
      <c r="R1061" s="13" t="s">
        <v>8340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customFormat="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8339</v>
      </c>
      <c r="R1062" s="13" t="s">
        <v>8340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customFormat="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8339</v>
      </c>
      <c r="R1063" s="13" t="s">
        <v>8340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customFormat="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8339</v>
      </c>
      <c r="R1064" s="13" t="s">
        <v>8340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customFormat="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8339</v>
      </c>
      <c r="R1065" s="13" t="s">
        <v>8340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customFormat="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8310</v>
      </c>
      <c r="R1066" s="13" t="s">
        <v>8346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customFormat="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8310</v>
      </c>
      <c r="R1067" s="13" t="s">
        <v>8346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customFormat="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8310</v>
      </c>
      <c r="R1068" s="13" t="s">
        <v>8346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customFormat="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8310</v>
      </c>
      <c r="R1069" s="13" t="s">
        <v>8346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customFormat="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8310</v>
      </c>
      <c r="R1070" s="13" t="s">
        <v>8346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customFormat="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8310</v>
      </c>
      <c r="R1071" s="13" t="s">
        <v>8346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customFormat="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8310</v>
      </c>
      <c r="R1072" s="13" t="s">
        <v>8346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customFormat="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8310</v>
      </c>
      <c r="R1073" s="13" t="s">
        <v>8346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customFormat="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8310</v>
      </c>
      <c r="R1074" s="13" t="s">
        <v>8346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customFormat="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8310</v>
      </c>
      <c r="R1075" s="13" t="s">
        <v>8346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customFormat="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8310</v>
      </c>
      <c r="R1076" s="13" t="s">
        <v>8346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customFormat="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8310</v>
      </c>
      <c r="R1077" s="13" t="s">
        <v>8346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customFormat="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8310</v>
      </c>
      <c r="R1078" s="13" t="s">
        <v>8346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customFormat="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8310</v>
      </c>
      <c r="R1079" s="13" t="s">
        <v>8346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customFormat="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8310</v>
      </c>
      <c r="R1080" s="13" t="s">
        <v>8346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customFormat="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8310</v>
      </c>
      <c r="R1081" s="13" t="s">
        <v>8346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customFormat="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8310</v>
      </c>
      <c r="R1082" s="13" t="s">
        <v>8346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customFormat="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8310</v>
      </c>
      <c r="R1083" s="13" t="s">
        <v>8346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customFormat="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8310</v>
      </c>
      <c r="R1084" s="13" t="s">
        <v>8346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customFormat="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8310</v>
      </c>
      <c r="R1085" s="13" t="s">
        <v>8346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customFormat="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8310</v>
      </c>
      <c r="R1086" s="13" t="s">
        <v>8346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customFormat="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8310</v>
      </c>
      <c r="R1087" s="13" t="s">
        <v>8346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customFormat="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8310</v>
      </c>
      <c r="R1088" s="13" t="s">
        <v>8346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customFormat="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8310</v>
      </c>
      <c r="R1089" s="13" t="s">
        <v>8346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customFormat="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8310</v>
      </c>
      <c r="R1090" s="13" t="s">
        <v>8346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ref="U1090:U1153" si="89">+YEAR(S1090)</f>
        <v>2014</v>
      </c>
    </row>
    <row r="1091" spans="1:21" customFormat="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8310</v>
      </c>
      <c r="R1091" s="13" t="s">
        <v>8346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customFormat="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8310</v>
      </c>
      <c r="R1092" s="13" t="s">
        <v>8346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customFormat="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8310</v>
      </c>
      <c r="R1093" s="13" t="s">
        <v>8346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customFormat="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8310</v>
      </c>
      <c r="R1094" s="13" t="s">
        <v>8346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customFormat="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8310</v>
      </c>
      <c r="R1095" s="13" t="s">
        <v>8346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customFormat="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8310</v>
      </c>
      <c r="R1096" s="13" t="s">
        <v>8346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customFormat="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8310</v>
      </c>
      <c r="R1097" s="13" t="s">
        <v>8346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customFormat="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8310</v>
      </c>
      <c r="R1098" s="13" t="s">
        <v>8346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customFormat="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8310</v>
      </c>
      <c r="R1099" s="13" t="s">
        <v>8346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customFormat="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8310</v>
      </c>
      <c r="R1100" s="13" t="s">
        <v>8346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customFormat="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8310</v>
      </c>
      <c r="R1101" s="13" t="s">
        <v>8346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customFormat="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8310</v>
      </c>
      <c r="R1102" s="13" t="s">
        <v>8346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customFormat="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8310</v>
      </c>
      <c r="R1103" s="13" t="s">
        <v>8346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customFormat="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8310</v>
      </c>
      <c r="R1104" s="13" t="s">
        <v>8346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customFormat="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8310</v>
      </c>
      <c r="R1105" s="13" t="s">
        <v>8346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customFormat="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8310</v>
      </c>
      <c r="R1106" s="13" t="s">
        <v>8346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customFormat="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8310</v>
      </c>
      <c r="R1107" s="13" t="s">
        <v>8346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customFormat="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8310</v>
      </c>
      <c r="R1108" s="13" t="s">
        <v>8346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customFormat="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8310</v>
      </c>
      <c r="R1109" s="13" t="s">
        <v>8346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customFormat="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8310</v>
      </c>
      <c r="R1110" s="13" t="s">
        <v>8346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customFormat="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8310</v>
      </c>
      <c r="R1111" s="13" t="s">
        <v>8346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customFormat="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8310</v>
      </c>
      <c r="R1112" s="13" t="s">
        <v>8346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customFormat="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8310</v>
      </c>
      <c r="R1113" s="13" t="s">
        <v>8346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customFormat="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8310</v>
      </c>
      <c r="R1114" s="13" t="s">
        <v>8346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customFormat="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8310</v>
      </c>
      <c r="R1115" s="13" t="s">
        <v>8346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customFormat="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8310</v>
      </c>
      <c r="R1116" s="13" t="s">
        <v>8346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customFormat="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8310</v>
      </c>
      <c r="R1117" s="13" t="s">
        <v>8346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customFormat="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8310</v>
      </c>
      <c r="R1118" s="13" t="s">
        <v>8346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customFormat="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8310</v>
      </c>
      <c r="R1119" s="13" t="s">
        <v>8346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customFormat="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8310</v>
      </c>
      <c r="R1120" s="13" t="s">
        <v>8346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customFormat="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8310</v>
      </c>
      <c r="R1121" s="13" t="s">
        <v>8346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customFormat="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8310</v>
      </c>
      <c r="R1122" s="13" t="s">
        <v>8346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customFormat="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8310</v>
      </c>
      <c r="R1123" s="13" t="s">
        <v>8346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customFormat="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8310</v>
      </c>
      <c r="R1124" s="13" t="s">
        <v>8346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customFormat="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8310</v>
      </c>
      <c r="R1125" s="13" t="s">
        <v>8346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customFormat="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8310</v>
      </c>
      <c r="R1126" s="13" t="s">
        <v>8342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customFormat="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8310</v>
      </c>
      <c r="R1127" s="13" t="s">
        <v>8342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customFormat="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8310</v>
      </c>
      <c r="R1128" s="13" t="s">
        <v>8342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customFormat="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8310</v>
      </c>
      <c r="R1129" s="13" t="s">
        <v>8342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customFormat="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8310</v>
      </c>
      <c r="R1130" s="13" t="s">
        <v>8342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customFormat="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8310</v>
      </c>
      <c r="R1131" s="13" t="s">
        <v>8342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customFormat="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8310</v>
      </c>
      <c r="R1132" s="13" t="s">
        <v>8342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customFormat="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8310</v>
      </c>
      <c r="R1133" s="13" t="s">
        <v>8342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customFormat="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8310</v>
      </c>
      <c r="R1134" s="13" t="s">
        <v>8342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customFormat="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8310</v>
      </c>
      <c r="R1135" s="13" t="s">
        <v>8342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customFormat="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8310</v>
      </c>
      <c r="R1136" s="13" t="s">
        <v>8342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customFormat="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8310</v>
      </c>
      <c r="R1137" s="13" t="s">
        <v>8342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customFormat="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8310</v>
      </c>
      <c r="R1138" s="13" t="s">
        <v>8342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customFormat="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8310</v>
      </c>
      <c r="R1139" s="13" t="s">
        <v>8342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customFormat="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8310</v>
      </c>
      <c r="R1140" s="13" t="s">
        <v>8342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customFormat="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8310</v>
      </c>
      <c r="R1141" s="13" t="s">
        <v>8342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customFormat="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8310</v>
      </c>
      <c r="R1142" s="13" t="s">
        <v>8342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customFormat="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8310</v>
      </c>
      <c r="R1143" s="13" t="s">
        <v>8342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customFormat="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8310</v>
      </c>
      <c r="R1144" s="13" t="s">
        <v>8342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customFormat="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8310</v>
      </c>
      <c r="R1145" s="13" t="s">
        <v>8342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customFormat="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8326</v>
      </c>
      <c r="R1146" s="13" t="s">
        <v>8354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customFormat="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8326</v>
      </c>
      <c r="R1147" s="13" t="s">
        <v>8354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customFormat="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8326</v>
      </c>
      <c r="R1148" s="13" t="s">
        <v>8354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customFormat="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8326</v>
      </c>
      <c r="R1149" s="13" t="s">
        <v>8354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customFormat="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8326</v>
      </c>
      <c r="R1150" s="13" t="s">
        <v>8354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customFormat="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8326</v>
      </c>
      <c r="R1151" s="13" t="s">
        <v>8354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customFormat="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8326</v>
      </c>
      <c r="R1152" s="13" t="s">
        <v>8354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customFormat="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8326</v>
      </c>
      <c r="R1153" s="13" t="s">
        <v>8354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customFormat="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8326</v>
      </c>
      <c r="R1154" s="13" t="s">
        <v>8354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ref="U1154:U1217" si="94">+YEAR(S1154)</f>
        <v>2015</v>
      </c>
    </row>
    <row r="1155" spans="1:21" customFormat="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8326</v>
      </c>
      <c r="R1155" s="13" t="s">
        <v>8354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customFormat="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8326</v>
      </c>
      <c r="R1156" s="13" t="s">
        <v>8354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customFormat="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8326</v>
      </c>
      <c r="R1157" s="13" t="s">
        <v>8354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customFormat="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8326</v>
      </c>
      <c r="R1158" s="13" t="s">
        <v>8354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customFormat="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8326</v>
      </c>
      <c r="R1159" s="13" t="s">
        <v>8354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customFormat="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8326</v>
      </c>
      <c r="R1160" s="13" t="s">
        <v>8354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customFormat="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8326</v>
      </c>
      <c r="R1161" s="13" t="s">
        <v>8354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customFormat="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8326</v>
      </c>
      <c r="R1162" s="13" t="s">
        <v>8354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customFormat="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8326</v>
      </c>
      <c r="R1163" s="13" t="s">
        <v>8354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customFormat="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8326</v>
      </c>
      <c r="R1164" s="13" t="s">
        <v>8354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customFormat="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8326</v>
      </c>
      <c r="R1165" s="13" t="s">
        <v>8354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customFormat="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8326</v>
      </c>
      <c r="R1166" s="13" t="s">
        <v>8354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customFormat="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8326</v>
      </c>
      <c r="R1167" s="13" t="s">
        <v>8354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customFormat="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8326</v>
      </c>
      <c r="R1168" s="13" t="s">
        <v>8354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customFormat="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8326</v>
      </c>
      <c r="R1169" s="13" t="s">
        <v>8354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customFormat="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8326</v>
      </c>
      <c r="R1170" s="13" t="s">
        <v>8354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customFormat="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8326</v>
      </c>
      <c r="R1171" s="13" t="s">
        <v>8354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customFormat="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8326</v>
      </c>
      <c r="R1172" s="13" t="s">
        <v>8354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customFormat="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8326</v>
      </c>
      <c r="R1173" s="13" t="s">
        <v>8354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customFormat="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8326</v>
      </c>
      <c r="R1174" s="13" t="s">
        <v>8354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customFormat="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8326</v>
      </c>
      <c r="R1175" s="13" t="s">
        <v>8354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customFormat="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8326</v>
      </c>
      <c r="R1176" s="13" t="s">
        <v>8354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customFormat="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8326</v>
      </c>
      <c r="R1177" s="13" t="s">
        <v>8354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customFormat="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8326</v>
      </c>
      <c r="R1178" s="13" t="s">
        <v>8354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customFormat="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8326</v>
      </c>
      <c r="R1179" s="13" t="s">
        <v>8354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customFormat="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8326</v>
      </c>
      <c r="R1180" s="13" t="s">
        <v>8354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customFormat="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8326</v>
      </c>
      <c r="R1181" s="13" t="s">
        <v>8354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customFormat="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8326</v>
      </c>
      <c r="R1182" s="13" t="s">
        <v>8354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customFormat="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8326</v>
      </c>
      <c r="R1183" s="13" t="s">
        <v>8354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customFormat="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8326</v>
      </c>
      <c r="R1184" s="13" t="s">
        <v>8354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customFormat="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8326</v>
      </c>
      <c r="R1185" s="13" t="s">
        <v>8354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customFormat="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8323</v>
      </c>
      <c r="R1186" s="13" t="s">
        <v>8324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customFormat="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8323</v>
      </c>
      <c r="R1187" s="13" t="s">
        <v>8324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customFormat="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8323</v>
      </c>
      <c r="R1188" s="13" t="s">
        <v>8324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customFormat="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8323</v>
      </c>
      <c r="R1189" s="13" t="s">
        <v>8324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customFormat="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8323</v>
      </c>
      <c r="R1190" s="13" t="s">
        <v>8324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customFormat="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8323</v>
      </c>
      <c r="R1191" s="13" t="s">
        <v>8324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customFormat="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8323</v>
      </c>
      <c r="R1192" s="13" t="s">
        <v>8324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customFormat="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8323</v>
      </c>
      <c r="R1193" s="13" t="s">
        <v>8324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customFormat="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8323</v>
      </c>
      <c r="R1194" s="13" t="s">
        <v>8324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customFormat="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8323</v>
      </c>
      <c r="R1195" s="13" t="s">
        <v>8324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customFormat="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8323</v>
      </c>
      <c r="R1196" s="13" t="s">
        <v>8324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customFormat="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8323</v>
      </c>
      <c r="R1197" s="13" t="s">
        <v>8324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customFormat="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8323</v>
      </c>
      <c r="R1198" s="13" t="s">
        <v>8324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customFormat="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8323</v>
      </c>
      <c r="R1199" s="13" t="s">
        <v>8324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customFormat="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8323</v>
      </c>
      <c r="R1200" s="13" t="s">
        <v>8324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customFormat="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8323</v>
      </c>
      <c r="R1201" s="13" t="s">
        <v>8324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customFormat="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8323</v>
      </c>
      <c r="R1202" s="13" t="s">
        <v>8324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customFormat="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8323</v>
      </c>
      <c r="R1203" s="13" t="s">
        <v>8324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customFormat="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8323</v>
      </c>
      <c r="R1204" s="13" t="s">
        <v>8324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customFormat="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8323</v>
      </c>
      <c r="R1205" s="13" t="s">
        <v>8324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customFormat="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8323</v>
      </c>
      <c r="R1206" s="13" t="s">
        <v>8324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customFormat="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8323</v>
      </c>
      <c r="R1207" s="13" t="s">
        <v>8324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customFormat="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8323</v>
      </c>
      <c r="R1208" s="13" t="s">
        <v>8324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customFormat="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8323</v>
      </c>
      <c r="R1209" s="13" t="s">
        <v>8324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customFormat="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8323</v>
      </c>
      <c r="R1210" s="13" t="s">
        <v>8324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customFormat="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8323</v>
      </c>
      <c r="R1211" s="13" t="s">
        <v>8324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customFormat="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8323</v>
      </c>
      <c r="R1212" s="13" t="s">
        <v>8324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customFormat="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8323</v>
      </c>
      <c r="R1213" s="13" t="s">
        <v>8324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customFormat="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8323</v>
      </c>
      <c r="R1214" s="13" t="s">
        <v>8324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customFormat="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8323</v>
      </c>
      <c r="R1215" s="13" t="s">
        <v>8324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customFormat="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8323</v>
      </c>
      <c r="R1216" s="13" t="s">
        <v>8324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customFormat="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8323</v>
      </c>
      <c r="R1217" s="13" t="s">
        <v>8324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customFormat="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8323</v>
      </c>
      <c r="R1218" s="13" t="s">
        <v>8324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ref="U1218:U1281" si="99">+YEAR(S1218)</f>
        <v>2015</v>
      </c>
    </row>
    <row r="1219" spans="1:21" customFormat="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8323</v>
      </c>
      <c r="R1219" s="13" t="s">
        <v>8324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customFormat="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8323</v>
      </c>
      <c r="R1220" s="13" t="s">
        <v>8324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customFormat="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8323</v>
      </c>
      <c r="R1221" s="13" t="s">
        <v>8324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customFormat="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8323</v>
      </c>
      <c r="R1222" s="13" t="s">
        <v>8324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customFormat="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8323</v>
      </c>
      <c r="R1223" s="13" t="s">
        <v>8324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customFormat="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8323</v>
      </c>
      <c r="R1224" s="13" t="s">
        <v>8324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customFormat="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8323</v>
      </c>
      <c r="R1225" s="13" t="s">
        <v>8324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customFormat="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8312</v>
      </c>
      <c r="R1226" s="13" t="s">
        <v>8350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customFormat="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8312</v>
      </c>
      <c r="R1227" s="13" t="s">
        <v>8350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customFormat="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8312</v>
      </c>
      <c r="R1228" s="13" t="s">
        <v>8350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customFormat="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8312</v>
      </c>
      <c r="R1229" s="13" t="s">
        <v>8350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customFormat="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8312</v>
      </c>
      <c r="R1230" s="13" t="s">
        <v>8350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customFormat="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8312</v>
      </c>
      <c r="R1231" s="13" t="s">
        <v>8350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customFormat="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8312</v>
      </c>
      <c r="R1232" s="13" t="s">
        <v>8350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customFormat="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8312</v>
      </c>
      <c r="R1233" s="13" t="s">
        <v>8350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customFormat="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8312</v>
      </c>
      <c r="R1234" s="13" t="s">
        <v>8350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customFormat="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8312</v>
      </c>
      <c r="R1235" s="13" t="s">
        <v>8350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customFormat="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8312</v>
      </c>
      <c r="R1236" s="13" t="s">
        <v>8350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customFormat="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8312</v>
      </c>
      <c r="R1237" s="13" t="s">
        <v>8350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customFormat="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8312</v>
      </c>
      <c r="R1238" s="13" t="s">
        <v>8350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customFormat="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8312</v>
      </c>
      <c r="R1239" s="13" t="s">
        <v>8350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customFormat="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8312</v>
      </c>
      <c r="R1240" s="13" t="s">
        <v>8350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customFormat="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8312</v>
      </c>
      <c r="R1241" s="13" t="s">
        <v>8350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customFormat="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8312</v>
      </c>
      <c r="R1242" s="13" t="s">
        <v>8350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customFormat="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8312</v>
      </c>
      <c r="R1243" s="13" t="s">
        <v>8350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customFormat="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8312</v>
      </c>
      <c r="R1244" s="13" t="s">
        <v>8350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customFormat="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8312</v>
      </c>
      <c r="R1245" s="13" t="s">
        <v>8350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customFormat="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8312</v>
      </c>
      <c r="R1246" s="13" t="s">
        <v>8313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customFormat="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8312</v>
      </c>
      <c r="R1247" s="13" t="s">
        <v>8313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customFormat="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8312</v>
      </c>
      <c r="R1248" s="13" t="s">
        <v>8313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customFormat="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8312</v>
      </c>
      <c r="R1249" s="13" t="s">
        <v>8313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customFormat="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8312</v>
      </c>
      <c r="R1250" s="13" t="s">
        <v>8313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customFormat="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8312</v>
      </c>
      <c r="R1251" s="13" t="s">
        <v>8313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customFormat="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8312</v>
      </c>
      <c r="R1252" s="13" t="s">
        <v>8313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customFormat="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8312</v>
      </c>
      <c r="R1253" s="13" t="s">
        <v>8313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customFormat="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8312</v>
      </c>
      <c r="R1254" s="13" t="s">
        <v>8313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customFormat="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8312</v>
      </c>
      <c r="R1255" s="13" t="s">
        <v>8313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customFormat="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8312</v>
      </c>
      <c r="R1256" s="13" t="s">
        <v>8313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customFormat="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8312</v>
      </c>
      <c r="R1257" s="13" t="s">
        <v>8313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customFormat="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8312</v>
      </c>
      <c r="R1258" s="13" t="s">
        <v>8313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customFormat="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8312</v>
      </c>
      <c r="R1259" s="13" t="s">
        <v>8313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customFormat="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8312</v>
      </c>
      <c r="R1260" s="13" t="s">
        <v>8313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customFormat="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8312</v>
      </c>
      <c r="R1261" s="13" t="s">
        <v>8313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customFormat="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8312</v>
      </c>
      <c r="R1262" s="13" t="s">
        <v>8313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customFormat="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8312</v>
      </c>
      <c r="R1263" s="13" t="s">
        <v>8313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customFormat="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8312</v>
      </c>
      <c r="R1264" s="13" t="s">
        <v>8313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customFormat="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8312</v>
      </c>
      <c r="R1265" s="13" t="s">
        <v>8313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customFormat="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8312</v>
      </c>
      <c r="R1266" s="13" t="s">
        <v>8313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customFormat="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8312</v>
      </c>
      <c r="R1267" s="13" t="s">
        <v>8313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customFormat="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8312</v>
      </c>
      <c r="R1268" s="13" t="s">
        <v>8313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customFormat="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8312</v>
      </c>
      <c r="R1269" s="13" t="s">
        <v>8313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customFormat="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8312</v>
      </c>
      <c r="R1270" s="13" t="s">
        <v>8313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customFormat="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8312</v>
      </c>
      <c r="R1271" s="13" t="s">
        <v>8313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customFormat="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8312</v>
      </c>
      <c r="R1272" s="13" t="s">
        <v>8313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customFormat="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8312</v>
      </c>
      <c r="R1273" s="13" t="s">
        <v>8313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customFormat="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8312</v>
      </c>
      <c r="R1274" s="13" t="s">
        <v>8313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customFormat="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8312</v>
      </c>
      <c r="R1275" s="13" t="s">
        <v>8313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customFormat="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8312</v>
      </c>
      <c r="R1276" s="13" t="s">
        <v>8313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customFormat="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8312</v>
      </c>
      <c r="R1277" s="13" t="s">
        <v>8313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customFormat="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8312</v>
      </c>
      <c r="R1278" s="13" t="s">
        <v>8313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customFormat="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8312</v>
      </c>
      <c r="R1279" s="13" t="s">
        <v>8313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customFormat="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8312</v>
      </c>
      <c r="R1280" s="13" t="s">
        <v>8313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2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8312</v>
      </c>
      <c r="R1281" s="13" t="s">
        <v>8313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  <c r="V1281"/>
    </row>
    <row r="1282" spans="1:22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8312</v>
      </c>
      <c r="R1282" s="13" t="s">
        <v>8313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ref="U1282:U1345" si="104">+YEAR(S1282)</f>
        <v>2010</v>
      </c>
      <c r="V1282"/>
    </row>
    <row r="1283" spans="1:22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8312</v>
      </c>
      <c r="R1283" s="13" t="s">
        <v>8313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  <c r="V1283"/>
    </row>
    <row r="1284" spans="1:22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8312</v>
      </c>
      <c r="R1284" s="13" t="s">
        <v>8313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  <c r="V1284"/>
    </row>
    <row r="1285" spans="1:22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8312</v>
      </c>
      <c r="R1285" s="13" t="s">
        <v>8313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  <c r="V1285"/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s="13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s="13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s="13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s="13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s="13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s="13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s="13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s="1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s="13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s="13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s="13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s="13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s="13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s="13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s="13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s="13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s="13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s="1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s="13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s="13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8308</v>
      </c>
      <c r="R1306" s="13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  <c r="V1306"/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8308</v>
      </c>
      <c r="R1307" s="13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  <c r="V1307"/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8308</v>
      </c>
      <c r="R1308" s="13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  <c r="V1308"/>
    </row>
    <row r="1309" spans="1:22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8308</v>
      </c>
      <c r="R1309" s="13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  <c r="V1309"/>
    </row>
    <row r="1310" spans="1:22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8308</v>
      </c>
      <c r="R1310" s="13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  <c r="V1310"/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8308</v>
      </c>
      <c r="R1311" s="13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  <c r="V1311"/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8308</v>
      </c>
      <c r="R1312" s="13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  <c r="V1312"/>
    </row>
    <row r="1313" spans="1:21" customFormat="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8308</v>
      </c>
      <c r="R1313" s="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customFormat="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8308</v>
      </c>
      <c r="R1314" s="13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customFormat="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8308</v>
      </c>
      <c r="R1315" s="13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customFormat="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8308</v>
      </c>
      <c r="R1316" s="13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customFormat="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8308</v>
      </c>
      <c r="R1317" s="13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customFormat="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8308</v>
      </c>
      <c r="R1318" s="13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customFormat="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8308</v>
      </c>
      <c r="R1319" s="13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customFormat="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8308</v>
      </c>
      <c r="R1320" s="13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customFormat="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8308</v>
      </c>
      <c r="R1321" s="13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customFormat="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8308</v>
      </c>
      <c r="R1322" s="13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customFormat="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8308</v>
      </c>
      <c r="R1323" s="1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customFormat="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8308</v>
      </c>
      <c r="R1324" s="13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customFormat="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8308</v>
      </c>
      <c r="R1325" s="13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customFormat="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8308</v>
      </c>
      <c r="R1326" s="13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customFormat="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8308</v>
      </c>
      <c r="R1327" s="13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customFormat="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8308</v>
      </c>
      <c r="R1328" s="13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customFormat="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8308</v>
      </c>
      <c r="R1329" s="13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customFormat="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8308</v>
      </c>
      <c r="R1330" s="13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customFormat="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8308</v>
      </c>
      <c r="R1331" s="13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customFormat="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8308</v>
      </c>
      <c r="R1332" s="13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customFormat="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8308</v>
      </c>
      <c r="R1333" s="1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customFormat="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8308</v>
      </c>
      <c r="R1334" s="13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customFormat="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8308</v>
      </c>
      <c r="R1335" s="13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customFormat="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8308</v>
      </c>
      <c r="R1336" s="13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customFormat="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8308</v>
      </c>
      <c r="R1337" s="13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customFormat="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8308</v>
      </c>
      <c r="R1338" s="13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customFormat="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8308</v>
      </c>
      <c r="R1339" s="13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customFormat="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8308</v>
      </c>
      <c r="R1340" s="13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customFormat="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8308</v>
      </c>
      <c r="R1341" s="13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customFormat="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8308</v>
      </c>
      <c r="R1342" s="13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customFormat="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8308</v>
      </c>
      <c r="R1343" s="1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customFormat="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8308</v>
      </c>
      <c r="R1344" s="13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customFormat="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8308</v>
      </c>
      <c r="R1345" s="13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customFormat="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8321</v>
      </c>
      <c r="R1346" s="13" t="s">
        <v>8331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ref="U1346:U1409" si="109">+YEAR(S1346)</f>
        <v>2016</v>
      </c>
    </row>
    <row r="1347" spans="1:21" customFormat="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8321</v>
      </c>
      <c r="R1347" s="13" t="s">
        <v>8331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customFormat="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8321</v>
      </c>
      <c r="R1348" s="13" t="s">
        <v>8331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customFormat="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8321</v>
      </c>
      <c r="R1349" s="13" t="s">
        <v>8331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customFormat="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8321</v>
      </c>
      <c r="R1350" s="13" t="s">
        <v>8331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customFormat="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8321</v>
      </c>
      <c r="R1351" s="13" t="s">
        <v>8331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customFormat="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8321</v>
      </c>
      <c r="R1352" s="13" t="s">
        <v>8331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customFormat="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8321</v>
      </c>
      <c r="R1353" s="13" t="s">
        <v>8331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customFormat="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8321</v>
      </c>
      <c r="R1354" s="13" t="s">
        <v>8331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customFormat="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8321</v>
      </c>
      <c r="R1355" s="13" t="s">
        <v>8331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customFormat="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8321</v>
      </c>
      <c r="R1356" s="13" t="s">
        <v>8331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customFormat="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8321</v>
      </c>
      <c r="R1357" s="13" t="s">
        <v>8331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customFormat="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8321</v>
      </c>
      <c r="R1358" s="13" t="s">
        <v>8331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customFormat="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8321</v>
      </c>
      <c r="R1359" s="13" t="s">
        <v>8331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customFormat="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8321</v>
      </c>
      <c r="R1360" s="13" t="s">
        <v>8331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customFormat="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8321</v>
      </c>
      <c r="R1361" s="13" t="s">
        <v>8331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customFormat="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8321</v>
      </c>
      <c r="R1362" s="13" t="s">
        <v>8331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customFormat="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8321</v>
      </c>
      <c r="R1363" s="13" t="s">
        <v>8331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customFormat="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8321</v>
      </c>
      <c r="R1364" s="13" t="s">
        <v>8331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customFormat="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8321</v>
      </c>
      <c r="R1365" s="13" t="s">
        <v>8331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customFormat="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8312</v>
      </c>
      <c r="R1366" s="13" t="s">
        <v>8313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customFormat="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8312</v>
      </c>
      <c r="R1367" s="13" t="s">
        <v>8313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customFormat="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8312</v>
      </c>
      <c r="R1368" s="13" t="s">
        <v>8313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customFormat="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8312</v>
      </c>
      <c r="R1369" s="13" t="s">
        <v>8313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customFormat="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8312</v>
      </c>
      <c r="R1370" s="13" t="s">
        <v>8313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customFormat="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8312</v>
      </c>
      <c r="R1371" s="13" t="s">
        <v>8313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customFormat="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8312</v>
      </c>
      <c r="R1372" s="13" t="s">
        <v>8313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customFormat="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8312</v>
      </c>
      <c r="R1373" s="13" t="s">
        <v>8313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customFormat="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8312</v>
      </c>
      <c r="R1374" s="13" t="s">
        <v>8313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customFormat="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8312</v>
      </c>
      <c r="R1375" s="13" t="s">
        <v>8313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customFormat="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8312</v>
      </c>
      <c r="R1376" s="13" t="s">
        <v>8313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customFormat="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8312</v>
      </c>
      <c r="R1377" s="13" t="s">
        <v>8313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customFormat="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8312</v>
      </c>
      <c r="R1378" s="13" t="s">
        <v>8313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customFormat="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8312</v>
      </c>
      <c r="R1379" s="13" t="s">
        <v>8313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customFormat="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8312</v>
      </c>
      <c r="R1380" s="13" t="s">
        <v>8313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customFormat="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8312</v>
      </c>
      <c r="R1381" s="13" t="s">
        <v>8313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customFormat="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8312</v>
      </c>
      <c r="R1382" s="13" t="s">
        <v>8313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customFormat="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8312</v>
      </c>
      <c r="R1383" s="13" t="s">
        <v>8313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customFormat="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8312</v>
      </c>
      <c r="R1384" s="13" t="s">
        <v>8313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customFormat="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8312</v>
      </c>
      <c r="R1385" s="13" t="s">
        <v>8313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customFormat="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8312</v>
      </c>
      <c r="R1386" s="13" t="s">
        <v>8313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customFormat="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8312</v>
      </c>
      <c r="R1387" s="13" t="s">
        <v>8313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customFormat="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8312</v>
      </c>
      <c r="R1388" s="13" t="s">
        <v>8313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customFormat="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8312</v>
      </c>
      <c r="R1389" s="13" t="s">
        <v>8313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customFormat="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8312</v>
      </c>
      <c r="R1390" s="13" t="s">
        <v>8313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customFormat="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8312</v>
      </c>
      <c r="R1391" s="13" t="s">
        <v>8313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customFormat="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8312</v>
      </c>
      <c r="R1392" s="13" t="s">
        <v>8313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customFormat="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8312</v>
      </c>
      <c r="R1393" s="13" t="s">
        <v>8313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customFormat="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8312</v>
      </c>
      <c r="R1394" s="13" t="s">
        <v>8313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customFormat="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8312</v>
      </c>
      <c r="R1395" s="13" t="s">
        <v>8313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customFormat="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8312</v>
      </c>
      <c r="R1396" s="13" t="s">
        <v>8313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customFormat="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8312</v>
      </c>
      <c r="R1397" s="13" t="s">
        <v>8313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customFormat="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8312</v>
      </c>
      <c r="R1398" s="13" t="s">
        <v>8313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customFormat="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8312</v>
      </c>
      <c r="R1399" s="13" t="s">
        <v>8313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customFormat="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8312</v>
      </c>
      <c r="R1400" s="13" t="s">
        <v>8313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customFormat="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8312</v>
      </c>
      <c r="R1401" s="13" t="s">
        <v>8313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customFormat="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8312</v>
      </c>
      <c r="R1402" s="13" t="s">
        <v>8313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customFormat="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8312</v>
      </c>
      <c r="R1403" s="13" t="s">
        <v>8313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customFormat="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8312</v>
      </c>
      <c r="R1404" s="13" t="s">
        <v>8313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customFormat="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8312</v>
      </c>
      <c r="R1405" s="13" t="s">
        <v>8313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customFormat="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8321</v>
      </c>
      <c r="R1406" s="13" t="s">
        <v>8356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customFormat="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8321</v>
      </c>
      <c r="R1407" s="13" t="s">
        <v>8356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customFormat="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8321</v>
      </c>
      <c r="R1408" s="13" t="s">
        <v>8356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customFormat="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8321</v>
      </c>
      <c r="R1409" s="13" t="s">
        <v>8356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customFormat="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8321</v>
      </c>
      <c r="R1410" s="13" t="s">
        <v>8356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ref="U1410:U1473" si="114">+YEAR(S1410)</f>
        <v>2015</v>
      </c>
    </row>
    <row r="1411" spans="1:21" customFormat="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3" t="s">
        <v>8321</v>
      </c>
      <c r="R1411" s="13" t="s">
        <v>8356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customFormat="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8321</v>
      </c>
      <c r="R1412" s="13" t="s">
        <v>8356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customFormat="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8321</v>
      </c>
      <c r="R1413" s="13" t="s">
        <v>8356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customFormat="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8321</v>
      </c>
      <c r="R1414" s="13" t="s">
        <v>8356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customFormat="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8321</v>
      </c>
      <c r="R1415" s="13" t="s">
        <v>8356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customFormat="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8321</v>
      </c>
      <c r="R1416" s="13" t="s">
        <v>8356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customFormat="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8321</v>
      </c>
      <c r="R1417" s="13" t="s">
        <v>8356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customFormat="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8321</v>
      </c>
      <c r="R1418" s="13" t="s">
        <v>8356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customFormat="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8321</v>
      </c>
      <c r="R1419" s="13" t="s">
        <v>8356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customFormat="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8321</v>
      </c>
      <c r="R1420" s="13" t="s">
        <v>8356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customFormat="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8321</v>
      </c>
      <c r="R1421" s="13" t="s">
        <v>8356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customFormat="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8321</v>
      </c>
      <c r="R1422" s="13" t="s">
        <v>8356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customFormat="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8321</v>
      </c>
      <c r="R1423" s="13" t="s">
        <v>8356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customFormat="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8321</v>
      </c>
      <c r="R1424" s="13" t="s">
        <v>8356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customFormat="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8321</v>
      </c>
      <c r="R1425" s="13" t="s">
        <v>8356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customFormat="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8321</v>
      </c>
      <c r="R1426" s="13" t="s">
        <v>8356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customFormat="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8321</v>
      </c>
      <c r="R1427" s="13" t="s">
        <v>8356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customFormat="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8321</v>
      </c>
      <c r="R1428" s="13" t="s">
        <v>8356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customFormat="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8321</v>
      </c>
      <c r="R1429" s="13" t="s">
        <v>8356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customFormat="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8321</v>
      </c>
      <c r="R1430" s="13" t="s">
        <v>8356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customFormat="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8321</v>
      </c>
      <c r="R1431" s="13" t="s">
        <v>8356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customFormat="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8321</v>
      </c>
      <c r="R1432" s="13" t="s">
        <v>8356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customFormat="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8321</v>
      </c>
      <c r="R1433" s="13" t="s">
        <v>8356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customFormat="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8321</v>
      </c>
      <c r="R1434" s="13" t="s">
        <v>8356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customFormat="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8321</v>
      </c>
      <c r="R1435" s="13" t="s">
        <v>8356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customFormat="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8321</v>
      </c>
      <c r="R1436" s="13" t="s">
        <v>8356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customFormat="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8321</v>
      </c>
      <c r="R1437" s="13" t="s">
        <v>8356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customFormat="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8321</v>
      </c>
      <c r="R1438" s="13" t="s">
        <v>8356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customFormat="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8321</v>
      </c>
      <c r="R1439" s="13" t="s">
        <v>8356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customFormat="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8321</v>
      </c>
      <c r="R1440" s="13" t="s">
        <v>8356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customFormat="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8321</v>
      </c>
      <c r="R1441" s="13" t="s">
        <v>8356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customFormat="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8321</v>
      </c>
      <c r="R1442" s="13" t="s">
        <v>8356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customFormat="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8321</v>
      </c>
      <c r="R1443" s="13" t="s">
        <v>8356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customFormat="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8321</v>
      </c>
      <c r="R1444" s="13" t="s">
        <v>8356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customFormat="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8321</v>
      </c>
      <c r="R1445" s="13" t="s">
        <v>8356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customFormat="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8321</v>
      </c>
      <c r="R1446" s="13" t="s">
        <v>8356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customFormat="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8321</v>
      </c>
      <c r="R1447" s="13" t="s">
        <v>8356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customFormat="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8321</v>
      </c>
      <c r="R1448" s="13" t="s">
        <v>8356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customFormat="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8321</v>
      </c>
      <c r="R1449" s="13" t="s">
        <v>8356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customFormat="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8321</v>
      </c>
      <c r="R1450" s="13" t="s">
        <v>8356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customFormat="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8321</v>
      </c>
      <c r="R1451" s="13" t="s">
        <v>8356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customFormat="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8321</v>
      </c>
      <c r="R1452" s="13" t="s">
        <v>8356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customFormat="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8321</v>
      </c>
      <c r="R1453" s="13" t="s">
        <v>8356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customFormat="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8321</v>
      </c>
      <c r="R1454" s="13" t="s">
        <v>8356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customFormat="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8321</v>
      </c>
      <c r="R1455" s="13" t="s">
        <v>8356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customFormat="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8321</v>
      </c>
      <c r="R1456" s="13" t="s">
        <v>8356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customFormat="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8321</v>
      </c>
      <c r="R1457" s="13" t="s">
        <v>8356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customFormat="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8321</v>
      </c>
      <c r="R1458" s="13" t="s">
        <v>8356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customFormat="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8321</v>
      </c>
      <c r="R1459" s="13" t="s">
        <v>8356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customFormat="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8321</v>
      </c>
      <c r="R1460" s="13" t="s">
        <v>8356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customFormat="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8321</v>
      </c>
      <c r="R1461" s="13" t="s">
        <v>8356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customFormat="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8321</v>
      </c>
      <c r="R1462" s="13" t="s">
        <v>8356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customFormat="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8321</v>
      </c>
      <c r="R1463" s="13" t="s">
        <v>8322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customFormat="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8321</v>
      </c>
      <c r="R1464" s="13" t="s">
        <v>8322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customFormat="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8321</v>
      </c>
      <c r="R1465" s="13" t="s">
        <v>8322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customFormat="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8321</v>
      </c>
      <c r="R1466" s="13" t="s">
        <v>8322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customFormat="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8321</v>
      </c>
      <c r="R1467" s="13" t="s">
        <v>8322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customFormat="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8321</v>
      </c>
      <c r="R1468" s="13" t="s">
        <v>8322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customFormat="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8321</v>
      </c>
      <c r="R1469" s="13" t="s">
        <v>8322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customFormat="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8321</v>
      </c>
      <c r="R1470" s="13" t="s">
        <v>8322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customFormat="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8321</v>
      </c>
      <c r="R1471" s="13" t="s">
        <v>8322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customFormat="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8321</v>
      </c>
      <c r="R1472" s="13" t="s">
        <v>8322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customFormat="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8321</v>
      </c>
      <c r="R1473" s="13" t="s">
        <v>8322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customFormat="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8321</v>
      </c>
      <c r="R1474" s="13" t="s">
        <v>8322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ref="U1474:U1537" si="119">+YEAR(S1474)</f>
        <v>2013</v>
      </c>
    </row>
    <row r="1475" spans="1:21" customFormat="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8321</v>
      </c>
      <c r="R1475" s="13" t="s">
        <v>8322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customFormat="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8321</v>
      </c>
      <c r="R1476" s="13" t="s">
        <v>8322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customFormat="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8321</v>
      </c>
      <c r="R1477" s="13" t="s">
        <v>8322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customFormat="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8321</v>
      </c>
      <c r="R1478" s="13" t="s">
        <v>8322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customFormat="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8321</v>
      </c>
      <c r="R1479" s="13" t="s">
        <v>8322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customFormat="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8321</v>
      </c>
      <c r="R1480" s="13" t="s">
        <v>8322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customFormat="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8321</v>
      </c>
      <c r="R1481" s="13" t="s">
        <v>8322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customFormat="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8321</v>
      </c>
      <c r="R1482" s="13" t="s">
        <v>8322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customFormat="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8321</v>
      </c>
      <c r="R1483" s="13" t="s">
        <v>8343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customFormat="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8321</v>
      </c>
      <c r="R1484" s="13" t="s">
        <v>8343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customFormat="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8321</v>
      </c>
      <c r="R1485" s="13" t="s">
        <v>8343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customFormat="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8321</v>
      </c>
      <c r="R1486" s="13" t="s">
        <v>8343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customFormat="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8321</v>
      </c>
      <c r="R1487" s="13" t="s">
        <v>8343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customFormat="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8321</v>
      </c>
      <c r="R1488" s="13" t="s">
        <v>8343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customFormat="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8321</v>
      </c>
      <c r="R1489" s="13" t="s">
        <v>8343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customFormat="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8321</v>
      </c>
      <c r="R1490" s="13" t="s">
        <v>8343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customFormat="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8321</v>
      </c>
      <c r="R1491" s="13" t="s">
        <v>8343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customFormat="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8321</v>
      </c>
      <c r="R1492" s="13" t="s">
        <v>8343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customFormat="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8321</v>
      </c>
      <c r="R1493" s="13" t="s">
        <v>8343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customFormat="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8321</v>
      </c>
      <c r="R1494" s="13" t="s">
        <v>8343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customFormat="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8321</v>
      </c>
      <c r="R1495" s="13" t="s">
        <v>8343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customFormat="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8321</v>
      </c>
      <c r="R1496" s="13" t="s">
        <v>8343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customFormat="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8321</v>
      </c>
      <c r="R1497" s="13" t="s">
        <v>8343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customFormat="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8321</v>
      </c>
      <c r="R1498" s="13" t="s">
        <v>8343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customFormat="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8321</v>
      </c>
      <c r="R1499" s="13" t="s">
        <v>8343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customFormat="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8321</v>
      </c>
      <c r="R1500" s="13" t="s">
        <v>8343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customFormat="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8321</v>
      </c>
      <c r="R1501" s="13" t="s">
        <v>8343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customFormat="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8321</v>
      </c>
      <c r="R1502" s="13" t="s">
        <v>8343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customFormat="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8323</v>
      </c>
      <c r="R1503" s="13" t="s">
        <v>8324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customFormat="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8323</v>
      </c>
      <c r="R1504" s="13" t="s">
        <v>8324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customFormat="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8323</v>
      </c>
      <c r="R1505" s="13" t="s">
        <v>8324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customFormat="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8323</v>
      </c>
      <c r="R1506" s="13" t="s">
        <v>8324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customFormat="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8323</v>
      </c>
      <c r="R1507" s="13" t="s">
        <v>8324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customFormat="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8323</v>
      </c>
      <c r="R1508" s="13" t="s">
        <v>8324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customFormat="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8323</v>
      </c>
      <c r="R1509" s="13" t="s">
        <v>8324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customFormat="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8323</v>
      </c>
      <c r="R1510" s="13" t="s">
        <v>8324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customFormat="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8323</v>
      </c>
      <c r="R1511" s="13" t="s">
        <v>8324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customFormat="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8323</v>
      </c>
      <c r="R1512" s="13" t="s">
        <v>8324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customFormat="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8323</v>
      </c>
      <c r="R1513" s="13" t="s">
        <v>8324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customFormat="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8323</v>
      </c>
      <c r="R1514" s="13" t="s">
        <v>8324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customFormat="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8323</v>
      </c>
      <c r="R1515" s="13" t="s">
        <v>8324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customFormat="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8323</v>
      </c>
      <c r="R1516" s="13" t="s">
        <v>8324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customFormat="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8323</v>
      </c>
      <c r="R1517" s="13" t="s">
        <v>8324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customFormat="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8323</v>
      </c>
      <c r="R1518" s="13" t="s">
        <v>8324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customFormat="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8323</v>
      </c>
      <c r="R1519" s="13" t="s">
        <v>8324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customFormat="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8323</v>
      </c>
      <c r="R1520" s="13" t="s">
        <v>8324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customFormat="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8323</v>
      </c>
      <c r="R1521" s="13" t="s">
        <v>8324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customFormat="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8323</v>
      </c>
      <c r="R1522" s="13" t="s">
        <v>8324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customFormat="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8323</v>
      </c>
      <c r="R1523" s="13" t="s">
        <v>8324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customFormat="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8323</v>
      </c>
      <c r="R1524" s="13" t="s">
        <v>8324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customFormat="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8323</v>
      </c>
      <c r="R1525" s="13" t="s">
        <v>8324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customFormat="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8323</v>
      </c>
      <c r="R1526" s="13" t="s">
        <v>8324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customFormat="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8323</v>
      </c>
      <c r="R1527" s="13" t="s">
        <v>8324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customFormat="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8323</v>
      </c>
      <c r="R1528" s="13" t="s">
        <v>8324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customFormat="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8323</v>
      </c>
      <c r="R1529" s="13" t="s">
        <v>8324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customFormat="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8323</v>
      </c>
      <c r="R1530" s="13" t="s">
        <v>8324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customFormat="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8323</v>
      </c>
      <c r="R1531" s="13" t="s">
        <v>8324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customFormat="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8323</v>
      </c>
      <c r="R1532" s="13" t="s">
        <v>8324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customFormat="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8323</v>
      </c>
      <c r="R1533" s="13" t="s">
        <v>8324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customFormat="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8323</v>
      </c>
      <c r="R1534" s="13" t="s">
        <v>8324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customFormat="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8323</v>
      </c>
      <c r="R1535" s="13" t="s">
        <v>8324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customFormat="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8323</v>
      </c>
      <c r="R1536" s="13" t="s">
        <v>8324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customFormat="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8323</v>
      </c>
      <c r="R1537" s="13" t="s">
        <v>8324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customFormat="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8323</v>
      </c>
      <c r="R1538" s="13" t="s">
        <v>8324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ref="U1538:U1601" si="124">+YEAR(S1538)</f>
        <v>2015</v>
      </c>
    </row>
    <row r="1539" spans="1:21" customFormat="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8323</v>
      </c>
      <c r="R1539" s="13" t="s">
        <v>8324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customFormat="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8323</v>
      </c>
      <c r="R1540" s="13" t="s">
        <v>8324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customFormat="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8323</v>
      </c>
      <c r="R1541" s="13" t="s">
        <v>8324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customFormat="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8323</v>
      </c>
      <c r="R1542" s="13" t="s">
        <v>8324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customFormat="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8323</v>
      </c>
      <c r="R1543" s="13" t="s">
        <v>8351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customFormat="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8323</v>
      </c>
      <c r="R1544" s="13" t="s">
        <v>8351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customFormat="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8323</v>
      </c>
      <c r="R1545" s="13" t="s">
        <v>8351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customFormat="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8323</v>
      </c>
      <c r="R1546" s="13" t="s">
        <v>8351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customFormat="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8323</v>
      </c>
      <c r="R1547" s="13" t="s">
        <v>8351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customFormat="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8323</v>
      </c>
      <c r="R1548" s="13" t="s">
        <v>8351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customFormat="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8323</v>
      </c>
      <c r="R1549" s="13" t="s">
        <v>8351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customFormat="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8323</v>
      </c>
      <c r="R1550" s="13" t="s">
        <v>8351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customFormat="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8323</v>
      </c>
      <c r="R1551" s="13" t="s">
        <v>8351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customFormat="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8323</v>
      </c>
      <c r="R1552" s="13" t="s">
        <v>8351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customFormat="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8323</v>
      </c>
      <c r="R1553" s="13" t="s">
        <v>8351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customFormat="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8323</v>
      </c>
      <c r="R1554" s="13" t="s">
        <v>8351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customFormat="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8323</v>
      </c>
      <c r="R1555" s="13" t="s">
        <v>8351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customFormat="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8323</v>
      </c>
      <c r="R1556" s="13" t="s">
        <v>8351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customFormat="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8323</v>
      </c>
      <c r="R1557" s="13" t="s">
        <v>8351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customFormat="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8323</v>
      </c>
      <c r="R1558" s="13" t="s">
        <v>8351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customFormat="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8323</v>
      </c>
      <c r="R1559" s="13" t="s">
        <v>8351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customFormat="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8323</v>
      </c>
      <c r="R1560" s="13" t="s">
        <v>8351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customFormat="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8323</v>
      </c>
      <c r="R1561" s="13" t="s">
        <v>8351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customFormat="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8323</v>
      </c>
      <c r="R1562" s="13" t="s">
        <v>8351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customFormat="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8321</v>
      </c>
      <c r="R1563" s="13" t="s">
        <v>8353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customFormat="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8321</v>
      </c>
      <c r="R1564" s="13" t="s">
        <v>8353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customFormat="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8321</v>
      </c>
      <c r="R1565" s="13" t="s">
        <v>8353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customFormat="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8321</v>
      </c>
      <c r="R1566" s="13" t="s">
        <v>8353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customFormat="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8321</v>
      </c>
      <c r="R1567" s="13" t="s">
        <v>8353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customFormat="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8321</v>
      </c>
      <c r="R1568" s="13" t="s">
        <v>8353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customFormat="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8321</v>
      </c>
      <c r="R1569" s="13" t="s">
        <v>8353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customFormat="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8321</v>
      </c>
      <c r="R1570" s="13" t="s">
        <v>8353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customFormat="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8321</v>
      </c>
      <c r="R1571" s="13" t="s">
        <v>8353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customFormat="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8321</v>
      </c>
      <c r="R1572" s="13" t="s">
        <v>8353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customFormat="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8321</v>
      </c>
      <c r="R1573" s="13" t="s">
        <v>8353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customFormat="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8321</v>
      </c>
      <c r="R1574" s="13" t="s">
        <v>8353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customFormat="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8321</v>
      </c>
      <c r="R1575" s="13" t="s">
        <v>8353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customFormat="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8321</v>
      </c>
      <c r="R1576" s="13" t="s">
        <v>8353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customFormat="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8321</v>
      </c>
      <c r="R1577" s="13" t="s">
        <v>8353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customFormat="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8321</v>
      </c>
      <c r="R1578" s="13" t="s">
        <v>8353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customFormat="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8321</v>
      </c>
      <c r="R1579" s="13" t="s">
        <v>8353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customFormat="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8321</v>
      </c>
      <c r="R1580" s="13" t="s">
        <v>8353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customFormat="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8321</v>
      </c>
      <c r="R1581" s="13" t="s">
        <v>8353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customFormat="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8321</v>
      </c>
      <c r="R1582" s="13" t="s">
        <v>8353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customFormat="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8323</v>
      </c>
      <c r="R1583" s="13" t="s">
        <v>8341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customFormat="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8323</v>
      </c>
      <c r="R1584" s="13" t="s">
        <v>8341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customFormat="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8323</v>
      </c>
      <c r="R1585" s="13" t="s">
        <v>8341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customFormat="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8323</v>
      </c>
      <c r="R1586" s="13" t="s">
        <v>8341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customFormat="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8323</v>
      </c>
      <c r="R1587" s="13" t="s">
        <v>8341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customFormat="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8323</v>
      </c>
      <c r="R1588" s="13" t="s">
        <v>8341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customFormat="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8323</v>
      </c>
      <c r="R1589" s="13" t="s">
        <v>8341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customFormat="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8323</v>
      </c>
      <c r="R1590" s="13" t="s">
        <v>8341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customFormat="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8323</v>
      </c>
      <c r="R1591" s="13" t="s">
        <v>8341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customFormat="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8323</v>
      </c>
      <c r="R1592" s="13" t="s">
        <v>8341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customFormat="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8323</v>
      </c>
      <c r="R1593" s="13" t="s">
        <v>8341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customFormat="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8323</v>
      </c>
      <c r="R1594" s="13" t="s">
        <v>8341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customFormat="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8323</v>
      </c>
      <c r="R1595" s="13" t="s">
        <v>8341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customFormat="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8323</v>
      </c>
      <c r="R1596" s="13" t="s">
        <v>8341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customFormat="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8323</v>
      </c>
      <c r="R1597" s="13" t="s">
        <v>8341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customFormat="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8323</v>
      </c>
      <c r="R1598" s="13" t="s">
        <v>8341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customFormat="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8323</v>
      </c>
      <c r="R1599" s="13" t="s">
        <v>8341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customFormat="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8323</v>
      </c>
      <c r="R1600" s="13" t="s">
        <v>8341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customFormat="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8323</v>
      </c>
      <c r="R1601" s="13" t="s">
        <v>8341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customFormat="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8323</v>
      </c>
      <c r="R1602" s="13" t="s">
        <v>8341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ref="U1602:U1665" si="129">+YEAR(S1602)</f>
        <v>2014</v>
      </c>
    </row>
    <row r="1603" spans="1:21" customFormat="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8312</v>
      </c>
      <c r="R1603" s="13" t="s">
        <v>8313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customFormat="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8312</v>
      </c>
      <c r="R1604" s="13" t="s">
        <v>8313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customFormat="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8312</v>
      </c>
      <c r="R1605" s="13" t="s">
        <v>8313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customFormat="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8312</v>
      </c>
      <c r="R1606" s="13" t="s">
        <v>8313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customFormat="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8312</v>
      </c>
      <c r="R1607" s="13" t="s">
        <v>8313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customFormat="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8312</v>
      </c>
      <c r="R1608" s="13" t="s">
        <v>8313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customFormat="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8312</v>
      </c>
      <c r="R1609" s="13" t="s">
        <v>8313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customFormat="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8312</v>
      </c>
      <c r="R1610" s="13" t="s">
        <v>8313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customFormat="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8312</v>
      </c>
      <c r="R1611" s="13" t="s">
        <v>8313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customFormat="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8312</v>
      </c>
      <c r="R1612" s="13" t="s">
        <v>8313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customFormat="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8312</v>
      </c>
      <c r="R1613" s="13" t="s">
        <v>8313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customFormat="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8312</v>
      </c>
      <c r="R1614" s="13" t="s">
        <v>8313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customFormat="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8312</v>
      </c>
      <c r="R1615" s="13" t="s">
        <v>8313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customFormat="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8312</v>
      </c>
      <c r="R1616" s="13" t="s">
        <v>8313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customFormat="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8312</v>
      </c>
      <c r="R1617" s="13" t="s">
        <v>8313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customFormat="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8312</v>
      </c>
      <c r="R1618" s="13" t="s">
        <v>8313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customFormat="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8312</v>
      </c>
      <c r="R1619" s="13" t="s">
        <v>8313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customFormat="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8312</v>
      </c>
      <c r="R1620" s="13" t="s">
        <v>8313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customFormat="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8312</v>
      </c>
      <c r="R1621" s="13" t="s">
        <v>8313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customFormat="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8312</v>
      </c>
      <c r="R1622" s="13" t="s">
        <v>8313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customFormat="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8312</v>
      </c>
      <c r="R1623" s="13" t="s">
        <v>8313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customFormat="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8312</v>
      </c>
      <c r="R1624" s="13" t="s">
        <v>8313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customFormat="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8312</v>
      </c>
      <c r="R1625" s="13" t="s">
        <v>8313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customFormat="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8312</v>
      </c>
      <c r="R1626" s="13" t="s">
        <v>8313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customFormat="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8312</v>
      </c>
      <c r="R1627" s="13" t="s">
        <v>8313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customFormat="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8312</v>
      </c>
      <c r="R1628" s="13" t="s">
        <v>8313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customFormat="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8312</v>
      </c>
      <c r="R1629" s="13" t="s">
        <v>8313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customFormat="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8312</v>
      </c>
      <c r="R1630" s="13" t="s">
        <v>8313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customFormat="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8312</v>
      </c>
      <c r="R1631" s="13" t="s">
        <v>8313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customFormat="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8312</v>
      </c>
      <c r="R1632" s="13" t="s">
        <v>8313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customFormat="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8312</v>
      </c>
      <c r="R1633" s="13" t="s">
        <v>8313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customFormat="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8312</v>
      </c>
      <c r="R1634" s="13" t="s">
        <v>8313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customFormat="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8312</v>
      </c>
      <c r="R1635" s="13" t="s">
        <v>8313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customFormat="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8312</v>
      </c>
      <c r="R1636" s="13" t="s">
        <v>8313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customFormat="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8312</v>
      </c>
      <c r="R1637" s="13" t="s">
        <v>8313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customFormat="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8312</v>
      </c>
      <c r="R1638" s="13" t="s">
        <v>8313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customFormat="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8312</v>
      </c>
      <c r="R1639" s="13" t="s">
        <v>8313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customFormat="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8312</v>
      </c>
      <c r="R1640" s="13" t="s">
        <v>8313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customFormat="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8312</v>
      </c>
      <c r="R1641" s="13" t="s">
        <v>8313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customFormat="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8312</v>
      </c>
      <c r="R1642" s="13" t="s">
        <v>8313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customFormat="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8312</v>
      </c>
      <c r="R1643" s="13" t="s">
        <v>8320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customFormat="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8312</v>
      </c>
      <c r="R1644" s="13" t="s">
        <v>8320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customFormat="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8312</v>
      </c>
      <c r="R1645" s="13" t="s">
        <v>8320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customFormat="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8312</v>
      </c>
      <c r="R1646" s="13" t="s">
        <v>8320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customFormat="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8312</v>
      </c>
      <c r="R1647" s="13" t="s">
        <v>8320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customFormat="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8312</v>
      </c>
      <c r="R1648" s="13" t="s">
        <v>8320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customFormat="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8312</v>
      </c>
      <c r="R1649" s="13" t="s">
        <v>8320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customFormat="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8312</v>
      </c>
      <c r="R1650" s="13" t="s">
        <v>8320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customFormat="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8312</v>
      </c>
      <c r="R1651" s="13" t="s">
        <v>8320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customFormat="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8312</v>
      </c>
      <c r="R1652" s="13" t="s">
        <v>8320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customFormat="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8312</v>
      </c>
      <c r="R1653" s="13" t="s">
        <v>8320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customFormat="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8312</v>
      </c>
      <c r="R1654" s="13" t="s">
        <v>8320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customFormat="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8312</v>
      </c>
      <c r="R1655" s="13" t="s">
        <v>8320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customFormat="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8312</v>
      </c>
      <c r="R1656" s="13" t="s">
        <v>8320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customFormat="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8312</v>
      </c>
      <c r="R1657" s="13" t="s">
        <v>8320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customFormat="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8312</v>
      </c>
      <c r="R1658" s="13" t="s">
        <v>8320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customFormat="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8312</v>
      </c>
      <c r="R1659" s="13" t="s">
        <v>8320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customFormat="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8312</v>
      </c>
      <c r="R1660" s="13" t="s">
        <v>8320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customFormat="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8312</v>
      </c>
      <c r="R1661" s="13" t="s">
        <v>8320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customFormat="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8312</v>
      </c>
      <c r="R1662" s="13" t="s">
        <v>8320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customFormat="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8312</v>
      </c>
      <c r="R1663" s="13" t="s">
        <v>8320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customFormat="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8312</v>
      </c>
      <c r="R1664" s="13" t="s">
        <v>8320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customFormat="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8312</v>
      </c>
      <c r="R1665" s="13" t="s">
        <v>8320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customFormat="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8312</v>
      </c>
      <c r="R1666" s="13" t="s">
        <v>8320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ref="U1666:U1729" si="134">+YEAR(S1666)</f>
        <v>2012</v>
      </c>
    </row>
    <row r="1667" spans="1:21" customFormat="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8312</v>
      </c>
      <c r="R1667" s="13" t="s">
        <v>8320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customFormat="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8312</v>
      </c>
      <c r="R1668" s="13" t="s">
        <v>8320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customFormat="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8312</v>
      </c>
      <c r="R1669" s="13" t="s">
        <v>8320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customFormat="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8312</v>
      </c>
      <c r="R1670" s="13" t="s">
        <v>8320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customFormat="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8312</v>
      </c>
      <c r="R1671" s="13" t="s">
        <v>8320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customFormat="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8312</v>
      </c>
      <c r="R1672" s="13" t="s">
        <v>8320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customFormat="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8312</v>
      </c>
      <c r="R1673" s="13" t="s">
        <v>8320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customFormat="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8312</v>
      </c>
      <c r="R1674" s="13" t="s">
        <v>8320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customFormat="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8312</v>
      </c>
      <c r="R1675" s="13" t="s">
        <v>8320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customFormat="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8312</v>
      </c>
      <c r="R1676" s="13" t="s">
        <v>8320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customFormat="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8312</v>
      </c>
      <c r="R1677" s="13" t="s">
        <v>8320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customFormat="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8312</v>
      </c>
      <c r="R1678" s="13" t="s">
        <v>8320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customFormat="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8312</v>
      </c>
      <c r="R1679" s="13" t="s">
        <v>8320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customFormat="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8312</v>
      </c>
      <c r="R1680" s="13" t="s">
        <v>8320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customFormat="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8312</v>
      </c>
      <c r="R1681" s="13" t="s">
        <v>8320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customFormat="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8312</v>
      </c>
      <c r="R1682" s="13" t="s">
        <v>8320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customFormat="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8312</v>
      </c>
      <c r="R1683" s="13" t="s">
        <v>8337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customFormat="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8312</v>
      </c>
      <c r="R1684" s="13" t="s">
        <v>8337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customFormat="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8312</v>
      </c>
      <c r="R1685" s="13" t="s">
        <v>8337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customFormat="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8312</v>
      </c>
      <c r="R1686" s="13" t="s">
        <v>8337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customFormat="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8312</v>
      </c>
      <c r="R1687" s="13" t="s">
        <v>8337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customFormat="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8312</v>
      </c>
      <c r="R1688" s="13" t="s">
        <v>8337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customFormat="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8312</v>
      </c>
      <c r="R1689" s="13" t="s">
        <v>8337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customFormat="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8312</v>
      </c>
      <c r="R1690" s="13" t="s">
        <v>8337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customFormat="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8312</v>
      </c>
      <c r="R1691" s="13" t="s">
        <v>8337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customFormat="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8312</v>
      </c>
      <c r="R1692" s="13" t="s">
        <v>8337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customFormat="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8312</v>
      </c>
      <c r="R1693" s="13" t="s">
        <v>8337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customFormat="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8312</v>
      </c>
      <c r="R1694" s="13" t="s">
        <v>8337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customFormat="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8312</v>
      </c>
      <c r="R1695" s="13" t="s">
        <v>8337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customFormat="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8312</v>
      </c>
      <c r="R1696" s="13" t="s">
        <v>8337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customFormat="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8312</v>
      </c>
      <c r="R1697" s="13" t="s">
        <v>8337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customFormat="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8312</v>
      </c>
      <c r="R1698" s="13" t="s">
        <v>8337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customFormat="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8312</v>
      </c>
      <c r="R1699" s="13" t="s">
        <v>8337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customFormat="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8312</v>
      </c>
      <c r="R1700" s="13" t="s">
        <v>8337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customFormat="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8312</v>
      </c>
      <c r="R1701" s="13" t="s">
        <v>8337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customFormat="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8312</v>
      </c>
      <c r="R1702" s="13" t="s">
        <v>8337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customFormat="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8312</v>
      </c>
      <c r="R1703" s="13" t="s">
        <v>8337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customFormat="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8312</v>
      </c>
      <c r="R1704" s="13" t="s">
        <v>8337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customFormat="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8312</v>
      </c>
      <c r="R1705" s="13" t="s">
        <v>8337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customFormat="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8312</v>
      </c>
      <c r="R1706" s="13" t="s">
        <v>8337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customFormat="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8312</v>
      </c>
      <c r="R1707" s="13" t="s">
        <v>8337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customFormat="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8312</v>
      </c>
      <c r="R1708" s="13" t="s">
        <v>8337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customFormat="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8312</v>
      </c>
      <c r="R1709" s="13" t="s">
        <v>8337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customFormat="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8312</v>
      </c>
      <c r="R1710" s="13" t="s">
        <v>8337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customFormat="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8312</v>
      </c>
      <c r="R1711" s="13" t="s">
        <v>8337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customFormat="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8312</v>
      </c>
      <c r="R1712" s="13" t="s">
        <v>8337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customFormat="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8312</v>
      </c>
      <c r="R1713" s="13" t="s">
        <v>8337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customFormat="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8312</v>
      </c>
      <c r="R1714" s="13" t="s">
        <v>8337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customFormat="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8312</v>
      </c>
      <c r="R1715" s="13" t="s">
        <v>8337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customFormat="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8312</v>
      </c>
      <c r="R1716" s="13" t="s">
        <v>8337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customFormat="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8312</v>
      </c>
      <c r="R1717" s="13" t="s">
        <v>8337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customFormat="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8312</v>
      </c>
      <c r="R1718" s="13" t="s">
        <v>8337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customFormat="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8312</v>
      </c>
      <c r="R1719" s="13" t="s">
        <v>8337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customFormat="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8312</v>
      </c>
      <c r="R1720" s="13" t="s">
        <v>8337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customFormat="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8312</v>
      </c>
      <c r="R1721" s="13" t="s">
        <v>8337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customFormat="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8312</v>
      </c>
      <c r="R1722" s="13" t="s">
        <v>8337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customFormat="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8312</v>
      </c>
      <c r="R1723" s="13" t="s">
        <v>8337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customFormat="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8312</v>
      </c>
      <c r="R1724" s="13" t="s">
        <v>8337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customFormat="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8312</v>
      </c>
      <c r="R1725" s="13" t="s">
        <v>8337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customFormat="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8312</v>
      </c>
      <c r="R1726" s="13" t="s">
        <v>8337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customFormat="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8312</v>
      </c>
      <c r="R1727" s="13" t="s">
        <v>8337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customFormat="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8312</v>
      </c>
      <c r="R1728" s="13" t="s">
        <v>8337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customFormat="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8312</v>
      </c>
      <c r="R1729" s="13" t="s">
        <v>8337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customFormat="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8312</v>
      </c>
      <c r="R1730" s="13" t="s">
        <v>8337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ref="U1730:U1793" si="139">+YEAR(S1730)</f>
        <v>2015</v>
      </c>
    </row>
    <row r="1731" spans="1:21" customFormat="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3" t="s">
        <v>8312</v>
      </c>
      <c r="R1731" s="13" t="s">
        <v>8337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customFormat="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8312</v>
      </c>
      <c r="R1732" s="13" t="s">
        <v>8337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customFormat="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8312</v>
      </c>
      <c r="R1733" s="13" t="s">
        <v>8337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customFormat="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8312</v>
      </c>
      <c r="R1734" s="13" t="s">
        <v>8337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customFormat="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8312</v>
      </c>
      <c r="R1735" s="13" t="s">
        <v>8337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customFormat="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8312</v>
      </c>
      <c r="R1736" s="13" t="s">
        <v>8337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customFormat="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8312</v>
      </c>
      <c r="R1737" s="13" t="s">
        <v>8337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customFormat="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8312</v>
      </c>
      <c r="R1738" s="13" t="s">
        <v>8337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customFormat="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8312</v>
      </c>
      <c r="R1739" s="13" t="s">
        <v>8337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customFormat="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8312</v>
      </c>
      <c r="R1740" s="13" t="s">
        <v>8337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customFormat="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8312</v>
      </c>
      <c r="R1741" s="13" t="s">
        <v>8337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customFormat="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8312</v>
      </c>
      <c r="R1742" s="13" t="s">
        <v>8337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customFormat="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8323</v>
      </c>
      <c r="R1743" s="13" t="s">
        <v>8324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customFormat="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8323</v>
      </c>
      <c r="R1744" s="13" t="s">
        <v>8324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customFormat="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8323</v>
      </c>
      <c r="R1745" s="13" t="s">
        <v>8324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customFormat="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8323</v>
      </c>
      <c r="R1746" s="13" t="s">
        <v>8324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customFormat="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8323</v>
      </c>
      <c r="R1747" s="13" t="s">
        <v>8324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customFormat="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8323</v>
      </c>
      <c r="R1748" s="13" t="s">
        <v>8324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customFormat="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8323</v>
      </c>
      <c r="R1749" s="13" t="s">
        <v>8324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customFormat="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8323</v>
      </c>
      <c r="R1750" s="13" t="s">
        <v>8324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customFormat="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8323</v>
      </c>
      <c r="R1751" s="13" t="s">
        <v>8324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customFormat="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8323</v>
      </c>
      <c r="R1752" s="13" t="s">
        <v>8324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customFormat="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8323</v>
      </c>
      <c r="R1753" s="13" t="s">
        <v>8324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customFormat="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8323</v>
      </c>
      <c r="R1754" s="13" t="s">
        <v>8324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customFormat="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8323</v>
      </c>
      <c r="R1755" s="13" t="s">
        <v>8324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customFormat="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8323</v>
      </c>
      <c r="R1756" s="13" t="s">
        <v>8324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customFormat="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8323</v>
      </c>
      <c r="R1757" s="13" t="s">
        <v>8324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customFormat="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8323</v>
      </c>
      <c r="R1758" s="13" t="s">
        <v>8324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customFormat="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8323</v>
      </c>
      <c r="R1759" s="13" t="s">
        <v>8324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customFormat="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8323</v>
      </c>
      <c r="R1760" s="13" t="s">
        <v>8324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customFormat="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8323</v>
      </c>
      <c r="R1761" s="13" t="s">
        <v>8324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customFormat="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8323</v>
      </c>
      <c r="R1762" s="13" t="s">
        <v>8324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customFormat="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8323</v>
      </c>
      <c r="R1763" s="13" t="s">
        <v>8324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customFormat="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8323</v>
      </c>
      <c r="R1764" s="13" t="s">
        <v>8324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customFormat="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8323</v>
      </c>
      <c r="R1765" s="13" t="s">
        <v>8324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customFormat="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8323</v>
      </c>
      <c r="R1766" s="13" t="s">
        <v>8324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customFormat="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8323</v>
      </c>
      <c r="R1767" s="13" t="s">
        <v>8324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customFormat="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8323</v>
      </c>
      <c r="R1768" s="13" t="s">
        <v>8324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customFormat="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8323</v>
      </c>
      <c r="R1769" s="13" t="s">
        <v>8324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customFormat="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8323</v>
      </c>
      <c r="R1770" s="13" t="s">
        <v>8324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customFormat="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8323</v>
      </c>
      <c r="R1771" s="13" t="s">
        <v>8324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customFormat="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8323</v>
      </c>
      <c r="R1772" s="13" t="s">
        <v>8324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customFormat="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8323</v>
      </c>
      <c r="R1773" s="13" t="s">
        <v>8324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customFormat="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8323</v>
      </c>
      <c r="R1774" s="13" t="s">
        <v>8324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customFormat="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8323</v>
      </c>
      <c r="R1775" s="13" t="s">
        <v>8324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customFormat="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8323</v>
      </c>
      <c r="R1776" s="13" t="s">
        <v>8324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customFormat="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8323</v>
      </c>
      <c r="R1777" s="13" t="s">
        <v>8324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customFormat="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8323</v>
      </c>
      <c r="R1778" s="13" t="s">
        <v>8324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customFormat="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8323</v>
      </c>
      <c r="R1779" s="13" t="s">
        <v>8324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customFormat="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8323</v>
      </c>
      <c r="R1780" s="13" t="s">
        <v>8324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customFormat="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8323</v>
      </c>
      <c r="R1781" s="13" t="s">
        <v>8324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customFormat="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8323</v>
      </c>
      <c r="R1782" s="13" t="s">
        <v>8324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customFormat="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8323</v>
      </c>
      <c r="R1783" s="13" t="s">
        <v>8324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customFormat="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8323</v>
      </c>
      <c r="R1784" s="13" t="s">
        <v>8324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customFormat="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8323</v>
      </c>
      <c r="R1785" s="13" t="s">
        <v>8324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customFormat="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8323</v>
      </c>
      <c r="R1786" s="13" t="s">
        <v>8324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customFormat="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8323</v>
      </c>
      <c r="R1787" s="13" t="s">
        <v>8324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customFormat="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8323</v>
      </c>
      <c r="R1788" s="13" t="s">
        <v>8324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customFormat="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8323</v>
      </c>
      <c r="R1789" s="13" t="s">
        <v>8324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customFormat="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8323</v>
      </c>
      <c r="R1790" s="13" t="s">
        <v>8324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customFormat="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8323</v>
      </c>
      <c r="R1791" s="13" t="s">
        <v>8324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customFormat="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8323</v>
      </c>
      <c r="R1792" s="13" t="s">
        <v>8324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customFormat="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8323</v>
      </c>
      <c r="R1793" s="13" t="s">
        <v>8324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customFormat="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8323</v>
      </c>
      <c r="R1794" s="13" t="s">
        <v>8324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ref="U1794:U1857" si="144">+YEAR(S1794)</f>
        <v>2015</v>
      </c>
    </row>
    <row r="1795" spans="1:21" customFormat="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8323</v>
      </c>
      <c r="R1795" s="13" t="s">
        <v>8324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customFormat="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8323</v>
      </c>
      <c r="R1796" s="13" t="s">
        <v>8324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customFormat="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8323</v>
      </c>
      <c r="R1797" s="13" t="s">
        <v>8324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customFormat="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8323</v>
      </c>
      <c r="R1798" s="13" t="s">
        <v>8324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customFormat="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8323</v>
      </c>
      <c r="R1799" s="13" t="s">
        <v>8324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customFormat="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8323</v>
      </c>
      <c r="R1800" s="13" t="s">
        <v>8324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customFormat="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8323</v>
      </c>
      <c r="R1801" s="13" t="s">
        <v>8324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customFormat="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8323</v>
      </c>
      <c r="R1802" s="13" t="s">
        <v>8324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customFormat="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8323</v>
      </c>
      <c r="R1803" s="13" t="s">
        <v>8324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customFormat="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8323</v>
      </c>
      <c r="R1804" s="13" t="s">
        <v>8324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customFormat="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8323</v>
      </c>
      <c r="R1805" s="13" t="s">
        <v>8324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customFormat="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8323</v>
      </c>
      <c r="R1806" s="13" t="s">
        <v>8324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customFormat="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8323</v>
      </c>
      <c r="R1807" s="13" t="s">
        <v>8324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customFormat="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8323</v>
      </c>
      <c r="R1808" s="13" t="s">
        <v>8324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customFormat="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8323</v>
      </c>
      <c r="R1809" s="13" t="s">
        <v>8324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customFormat="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8323</v>
      </c>
      <c r="R1810" s="13" t="s">
        <v>8324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customFormat="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8323</v>
      </c>
      <c r="R1811" s="13" t="s">
        <v>8324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customFormat="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8323</v>
      </c>
      <c r="R1812" s="13" t="s">
        <v>8324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customFormat="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8323</v>
      </c>
      <c r="R1813" s="13" t="s">
        <v>8324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customFormat="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8323</v>
      </c>
      <c r="R1814" s="13" t="s">
        <v>8324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customFormat="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8323</v>
      </c>
      <c r="R1815" s="13" t="s">
        <v>8324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customFormat="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8323</v>
      </c>
      <c r="R1816" s="13" t="s">
        <v>8324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customFormat="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8323</v>
      </c>
      <c r="R1817" s="13" t="s">
        <v>8324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customFormat="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8323</v>
      </c>
      <c r="R1818" s="13" t="s">
        <v>8324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customFormat="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8323</v>
      </c>
      <c r="R1819" s="13" t="s">
        <v>8324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customFormat="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8323</v>
      </c>
      <c r="R1820" s="13" t="s">
        <v>8324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customFormat="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8323</v>
      </c>
      <c r="R1821" s="13" t="s">
        <v>8324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customFormat="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8323</v>
      </c>
      <c r="R1822" s="13" t="s">
        <v>8324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customFormat="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8312</v>
      </c>
      <c r="R1823" s="13" t="s">
        <v>8313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customFormat="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8312</v>
      </c>
      <c r="R1824" s="13" t="s">
        <v>8313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customFormat="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8312</v>
      </c>
      <c r="R1825" s="13" t="s">
        <v>8313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customFormat="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8312</v>
      </c>
      <c r="R1826" s="13" t="s">
        <v>8313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customFormat="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8312</v>
      </c>
      <c r="R1827" s="13" t="s">
        <v>8313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customFormat="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8312</v>
      </c>
      <c r="R1828" s="13" t="s">
        <v>8313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customFormat="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8312</v>
      </c>
      <c r="R1829" s="13" t="s">
        <v>8313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customFormat="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8312</v>
      </c>
      <c r="R1830" s="13" t="s">
        <v>8313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customFormat="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8312</v>
      </c>
      <c r="R1831" s="13" t="s">
        <v>8313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customFormat="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8312</v>
      </c>
      <c r="R1832" s="13" t="s">
        <v>8313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customFormat="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8312</v>
      </c>
      <c r="R1833" s="13" t="s">
        <v>8313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customFormat="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8312</v>
      </c>
      <c r="R1834" s="13" t="s">
        <v>8313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customFormat="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8312</v>
      </c>
      <c r="R1835" s="13" t="s">
        <v>8313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customFormat="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8312</v>
      </c>
      <c r="R1836" s="13" t="s">
        <v>8313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customFormat="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8312</v>
      </c>
      <c r="R1837" s="13" t="s">
        <v>8313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customFormat="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8312</v>
      </c>
      <c r="R1838" s="13" t="s">
        <v>8313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customFormat="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8312</v>
      </c>
      <c r="R1839" s="13" t="s">
        <v>8313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customFormat="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8312</v>
      </c>
      <c r="R1840" s="13" t="s">
        <v>8313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customFormat="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8312</v>
      </c>
      <c r="R1841" s="13" t="s">
        <v>8313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customFormat="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8312</v>
      </c>
      <c r="R1842" s="13" t="s">
        <v>8313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customFormat="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8312</v>
      </c>
      <c r="R1843" s="13" t="s">
        <v>8313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customFormat="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8312</v>
      </c>
      <c r="R1844" s="13" t="s">
        <v>8313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customFormat="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8312</v>
      </c>
      <c r="R1845" s="13" t="s">
        <v>8313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customFormat="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8312</v>
      </c>
      <c r="R1846" s="13" t="s">
        <v>8313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customFormat="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8312</v>
      </c>
      <c r="R1847" s="13" t="s">
        <v>8313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customFormat="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8312</v>
      </c>
      <c r="R1848" s="13" t="s">
        <v>8313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customFormat="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8312</v>
      </c>
      <c r="R1849" s="13" t="s">
        <v>8313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customFormat="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8312</v>
      </c>
      <c r="R1850" s="13" t="s">
        <v>8313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customFormat="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8312</v>
      </c>
      <c r="R1851" s="13" t="s">
        <v>8313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customFormat="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8312</v>
      </c>
      <c r="R1852" s="13" t="s">
        <v>8313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customFormat="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8312</v>
      </c>
      <c r="R1853" s="13" t="s">
        <v>8313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customFormat="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8312</v>
      </c>
      <c r="R1854" s="13" t="s">
        <v>8313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customFormat="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8312</v>
      </c>
      <c r="R1855" s="13" t="s">
        <v>8313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customFormat="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8312</v>
      </c>
      <c r="R1856" s="13" t="s">
        <v>8313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customFormat="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8312</v>
      </c>
      <c r="R1857" s="13" t="s">
        <v>8313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customFormat="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8312</v>
      </c>
      <c r="R1858" s="13" t="s">
        <v>8313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ref="U1858:U1921" si="149">+YEAR(S1858)</f>
        <v>2014</v>
      </c>
    </row>
    <row r="1859" spans="1:21" customFormat="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8312</v>
      </c>
      <c r="R1859" s="13" t="s">
        <v>8313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customFormat="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8312</v>
      </c>
      <c r="R1860" s="13" t="s">
        <v>8313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customFormat="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8312</v>
      </c>
      <c r="R1861" s="13" t="s">
        <v>8313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customFormat="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8312</v>
      </c>
      <c r="R1862" s="13" t="s">
        <v>8313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customFormat="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8310</v>
      </c>
      <c r="R1863" s="13" t="s">
        <v>8342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customFormat="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8310</v>
      </c>
      <c r="R1864" s="13" t="s">
        <v>8342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customFormat="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8310</v>
      </c>
      <c r="R1865" s="13" t="s">
        <v>8342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customFormat="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8310</v>
      </c>
      <c r="R1866" s="13" t="s">
        <v>8342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customFormat="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8310</v>
      </c>
      <c r="R1867" s="13" t="s">
        <v>8342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customFormat="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8310</v>
      </c>
      <c r="R1868" s="13" t="s">
        <v>8342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customFormat="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8310</v>
      </c>
      <c r="R1869" s="13" t="s">
        <v>8342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customFormat="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8310</v>
      </c>
      <c r="R1870" s="13" t="s">
        <v>8342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customFormat="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8310</v>
      </c>
      <c r="R1871" s="13" t="s">
        <v>8342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customFormat="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8310</v>
      </c>
      <c r="R1872" s="13" t="s">
        <v>8342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customFormat="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8310</v>
      </c>
      <c r="R1873" s="13" t="s">
        <v>8342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customFormat="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8310</v>
      </c>
      <c r="R1874" s="13" t="s">
        <v>8342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customFormat="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8310</v>
      </c>
      <c r="R1875" s="13" t="s">
        <v>8342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customFormat="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8310</v>
      </c>
      <c r="R1876" s="13" t="s">
        <v>8342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customFormat="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8310</v>
      </c>
      <c r="R1877" s="13" t="s">
        <v>8342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customFormat="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8310</v>
      </c>
      <c r="R1878" s="13" t="s">
        <v>8342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customFormat="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8310</v>
      </c>
      <c r="R1879" s="13" t="s">
        <v>8342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customFormat="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8310</v>
      </c>
      <c r="R1880" s="13" t="s">
        <v>8342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customFormat="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8310</v>
      </c>
      <c r="R1881" s="13" t="s">
        <v>8342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customFormat="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8310</v>
      </c>
      <c r="R1882" s="13" t="s">
        <v>8342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customFormat="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8312</v>
      </c>
      <c r="R1883" s="13" t="s">
        <v>8329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customFormat="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8312</v>
      </c>
      <c r="R1884" s="13" t="s">
        <v>8329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customFormat="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8312</v>
      </c>
      <c r="R1885" s="13" t="s">
        <v>8329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customFormat="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8312</v>
      </c>
      <c r="R1886" s="13" t="s">
        <v>8329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customFormat="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8312</v>
      </c>
      <c r="R1887" s="13" t="s">
        <v>8329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customFormat="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8312</v>
      </c>
      <c r="R1888" s="13" t="s">
        <v>8329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customFormat="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8312</v>
      </c>
      <c r="R1889" s="13" t="s">
        <v>8329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customFormat="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8312</v>
      </c>
      <c r="R1890" s="13" t="s">
        <v>8329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customFormat="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8312</v>
      </c>
      <c r="R1891" s="13" t="s">
        <v>8329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customFormat="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8312</v>
      </c>
      <c r="R1892" s="13" t="s">
        <v>8329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customFormat="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8312</v>
      </c>
      <c r="R1893" s="13" t="s">
        <v>8329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customFormat="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8312</v>
      </c>
      <c r="R1894" s="13" t="s">
        <v>8329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customFormat="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8312</v>
      </c>
      <c r="R1895" s="13" t="s">
        <v>8329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customFormat="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8312</v>
      </c>
      <c r="R1896" s="13" t="s">
        <v>8329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customFormat="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8312</v>
      </c>
      <c r="R1897" s="13" t="s">
        <v>8329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customFormat="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8312</v>
      </c>
      <c r="R1898" s="13" t="s">
        <v>8329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customFormat="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8312</v>
      </c>
      <c r="R1899" s="13" t="s">
        <v>8329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customFormat="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8312</v>
      </c>
      <c r="R1900" s="13" t="s">
        <v>8329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customFormat="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8312</v>
      </c>
      <c r="R1901" s="13" t="s">
        <v>8329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customFormat="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8312</v>
      </c>
      <c r="R1902" s="13" t="s">
        <v>8329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customFormat="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8308</v>
      </c>
      <c r="R1903" s="13" t="s">
        <v>8348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customFormat="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8308</v>
      </c>
      <c r="R1904" s="13" t="s">
        <v>8348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customFormat="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8308</v>
      </c>
      <c r="R1905" s="13" t="s">
        <v>8348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customFormat="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8308</v>
      </c>
      <c r="R1906" s="13" t="s">
        <v>8348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customFormat="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8308</v>
      </c>
      <c r="R1907" s="13" t="s">
        <v>8348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customFormat="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8308</v>
      </c>
      <c r="R1908" s="13" t="s">
        <v>8348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customFormat="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8308</v>
      </c>
      <c r="R1909" s="13" t="s">
        <v>8348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customFormat="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8308</v>
      </c>
      <c r="R1910" s="13" t="s">
        <v>8348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customFormat="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8308</v>
      </c>
      <c r="R1911" s="13" t="s">
        <v>8348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customFormat="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8308</v>
      </c>
      <c r="R1912" s="13" t="s">
        <v>8348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customFormat="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8308</v>
      </c>
      <c r="R1913" s="13" t="s">
        <v>8348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customFormat="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8308</v>
      </c>
      <c r="R1914" s="13" t="s">
        <v>8348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customFormat="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8308</v>
      </c>
      <c r="R1915" s="13" t="s">
        <v>8348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customFormat="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8308</v>
      </c>
      <c r="R1916" s="13" t="s">
        <v>8348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customFormat="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8308</v>
      </c>
      <c r="R1917" s="13" t="s">
        <v>8348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customFormat="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8308</v>
      </c>
      <c r="R1918" s="13" t="s">
        <v>8348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customFormat="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8308</v>
      </c>
      <c r="R1919" s="13" t="s">
        <v>8348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customFormat="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8308</v>
      </c>
      <c r="R1920" s="13" t="s">
        <v>8348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customFormat="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8308</v>
      </c>
      <c r="R1921" s="13" t="s">
        <v>8348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customFormat="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8308</v>
      </c>
      <c r="R1922" s="13" t="s">
        <v>8348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ref="U1922:U1985" si="154">+YEAR(S1922)</f>
        <v>2015</v>
      </c>
    </row>
    <row r="1923" spans="1:21" customFormat="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8312</v>
      </c>
      <c r="R1923" s="13" t="s">
        <v>8329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customFormat="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8312</v>
      </c>
      <c r="R1924" s="13" t="s">
        <v>8329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customFormat="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8312</v>
      </c>
      <c r="R1925" s="13" t="s">
        <v>8329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customFormat="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8312</v>
      </c>
      <c r="R1926" s="13" t="s">
        <v>8329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customFormat="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8312</v>
      </c>
      <c r="R1927" s="13" t="s">
        <v>8329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customFormat="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8312</v>
      </c>
      <c r="R1928" s="13" t="s">
        <v>8329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customFormat="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8312</v>
      </c>
      <c r="R1929" s="13" t="s">
        <v>8329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customFormat="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8312</v>
      </c>
      <c r="R1930" s="13" t="s">
        <v>8329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customFormat="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8312</v>
      </c>
      <c r="R1931" s="13" t="s">
        <v>8329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customFormat="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8312</v>
      </c>
      <c r="R1932" s="13" t="s">
        <v>8329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customFormat="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8312</v>
      </c>
      <c r="R1933" s="13" t="s">
        <v>8329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customFormat="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8312</v>
      </c>
      <c r="R1934" s="13" t="s">
        <v>8329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customFormat="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8312</v>
      </c>
      <c r="R1935" s="13" t="s">
        <v>8329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customFormat="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8312</v>
      </c>
      <c r="R1936" s="13" t="s">
        <v>8329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customFormat="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8312</v>
      </c>
      <c r="R1937" s="13" t="s">
        <v>8329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customFormat="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8312</v>
      </c>
      <c r="R1938" s="13" t="s">
        <v>8329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customFormat="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8312</v>
      </c>
      <c r="R1939" s="13" t="s">
        <v>8329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customFormat="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8312</v>
      </c>
      <c r="R1940" s="13" t="s">
        <v>8329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customFormat="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8312</v>
      </c>
      <c r="R1941" s="13" t="s">
        <v>8329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customFormat="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8312</v>
      </c>
      <c r="R1942" s="13" t="s">
        <v>8329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customFormat="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8308</v>
      </c>
      <c r="R1943" s="13" t="s">
        <v>8309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customFormat="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8308</v>
      </c>
      <c r="R1944" s="13" t="s">
        <v>8309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customFormat="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8308</v>
      </c>
      <c r="R1945" s="13" t="s">
        <v>8309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customFormat="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8308</v>
      </c>
      <c r="R1946" s="13" t="s">
        <v>8309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customFormat="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8308</v>
      </c>
      <c r="R1947" s="13" t="s">
        <v>8309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customFormat="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8308</v>
      </c>
      <c r="R1948" s="13" t="s">
        <v>8309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customFormat="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8308</v>
      </c>
      <c r="R1949" s="13" t="s">
        <v>8309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customFormat="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8308</v>
      </c>
      <c r="R1950" s="13" t="s">
        <v>8309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customFormat="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8308</v>
      </c>
      <c r="R1951" s="13" t="s">
        <v>8309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customFormat="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8308</v>
      </c>
      <c r="R1952" s="13" t="s">
        <v>8309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customFormat="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8308</v>
      </c>
      <c r="R1953" s="13" t="s">
        <v>8309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customFormat="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8308</v>
      </c>
      <c r="R1954" s="13" t="s">
        <v>8309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customFormat="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8308</v>
      </c>
      <c r="R1955" s="13" t="s">
        <v>8309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customFormat="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8308</v>
      </c>
      <c r="R1956" s="13" t="s">
        <v>8309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customFormat="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8308</v>
      </c>
      <c r="R1957" s="13" t="s">
        <v>8309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customFormat="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8308</v>
      </c>
      <c r="R1958" s="13" t="s">
        <v>8309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customFormat="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8308</v>
      </c>
      <c r="R1959" s="13" t="s">
        <v>8309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customFormat="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8308</v>
      </c>
      <c r="R1960" s="13" t="s">
        <v>8309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customFormat="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8308</v>
      </c>
      <c r="R1961" s="13" t="s">
        <v>8309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customFormat="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8308</v>
      </c>
      <c r="R1962" s="13" t="s">
        <v>8309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customFormat="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8308</v>
      </c>
      <c r="R1963" s="13" t="s">
        <v>8309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customFormat="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8308</v>
      </c>
      <c r="R1964" s="13" t="s">
        <v>8309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customFormat="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8308</v>
      </c>
      <c r="R1965" s="13" t="s">
        <v>8309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customFormat="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8308</v>
      </c>
      <c r="R1966" s="13" t="s">
        <v>8309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customFormat="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8308</v>
      </c>
      <c r="R1967" s="13" t="s">
        <v>8309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customFormat="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8308</v>
      </c>
      <c r="R1968" s="13" t="s">
        <v>8309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customFormat="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8308</v>
      </c>
      <c r="R1969" s="13" t="s">
        <v>8309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customFormat="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8308</v>
      </c>
      <c r="R1970" s="13" t="s">
        <v>8309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customFormat="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8308</v>
      </c>
      <c r="R1971" s="13" t="s">
        <v>8309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customFormat="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8308</v>
      </c>
      <c r="R1972" s="13" t="s">
        <v>8309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customFormat="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8308</v>
      </c>
      <c r="R1973" s="13" t="s">
        <v>8309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customFormat="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8308</v>
      </c>
      <c r="R1974" s="13" t="s">
        <v>8309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customFormat="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8308</v>
      </c>
      <c r="R1975" s="13" t="s">
        <v>8309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customFormat="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8308</v>
      </c>
      <c r="R1976" s="13" t="s">
        <v>8309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customFormat="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8308</v>
      </c>
      <c r="R1977" s="13" t="s">
        <v>8309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customFormat="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8308</v>
      </c>
      <c r="R1978" s="13" t="s">
        <v>8309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customFormat="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8308</v>
      </c>
      <c r="R1979" s="13" t="s">
        <v>8309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customFormat="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8308</v>
      </c>
      <c r="R1980" s="13" t="s">
        <v>8309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customFormat="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8308</v>
      </c>
      <c r="R1981" s="13" t="s">
        <v>8309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customFormat="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8308</v>
      </c>
      <c r="R1982" s="13" t="s">
        <v>8309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customFormat="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8323</v>
      </c>
      <c r="R1983" s="13" t="s">
        <v>8352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customFormat="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8323</v>
      </c>
      <c r="R1984" s="13" t="s">
        <v>8352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customFormat="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8323</v>
      </c>
      <c r="R1985" s="13" t="s">
        <v>8352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customFormat="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8323</v>
      </c>
      <c r="R1986" s="13" t="s">
        <v>8352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ref="U1986:U2049" si="159">+YEAR(S1986)</f>
        <v>2014</v>
      </c>
    </row>
    <row r="1987" spans="1:21" customFormat="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8323</v>
      </c>
      <c r="R1987" s="13" t="s">
        <v>8352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customFormat="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8323</v>
      </c>
      <c r="R1988" s="13" t="s">
        <v>8352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customFormat="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8323</v>
      </c>
      <c r="R1989" s="13" t="s">
        <v>8352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customFormat="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8323</v>
      </c>
      <c r="R1990" s="13" t="s">
        <v>8352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customFormat="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8323</v>
      </c>
      <c r="R1991" s="13" t="s">
        <v>8352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customFormat="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8323</v>
      </c>
      <c r="R1992" s="13" t="s">
        <v>8352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customFormat="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8323</v>
      </c>
      <c r="R1993" s="13" t="s">
        <v>8352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customFormat="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8323</v>
      </c>
      <c r="R1994" s="13" t="s">
        <v>8352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customFormat="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8323</v>
      </c>
      <c r="R1995" s="13" t="s">
        <v>8352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customFormat="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8323</v>
      </c>
      <c r="R1996" s="13" t="s">
        <v>8352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customFormat="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8323</v>
      </c>
      <c r="R1997" s="13" t="s">
        <v>8352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customFormat="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8323</v>
      </c>
      <c r="R1998" s="13" t="s">
        <v>8352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customFormat="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8323</v>
      </c>
      <c r="R1999" s="13" t="s">
        <v>8352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customFormat="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8323</v>
      </c>
      <c r="R2000" s="13" t="s">
        <v>8352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customFormat="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8323</v>
      </c>
      <c r="R2001" s="13" t="s">
        <v>8352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customFormat="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8323</v>
      </c>
      <c r="R2002" s="13" t="s">
        <v>8352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customFormat="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8308</v>
      </c>
      <c r="R2003" s="13" t="s">
        <v>8309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customFormat="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8308</v>
      </c>
      <c r="R2004" s="13" t="s">
        <v>8309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customFormat="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8308</v>
      </c>
      <c r="R2005" s="13" t="s">
        <v>8309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customFormat="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8308</v>
      </c>
      <c r="R2006" s="13" t="s">
        <v>8309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customFormat="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8308</v>
      </c>
      <c r="R2007" s="13" t="s">
        <v>8309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customFormat="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8308</v>
      </c>
      <c r="R2008" s="13" t="s">
        <v>8309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customFormat="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8308</v>
      </c>
      <c r="R2009" s="13" t="s">
        <v>8309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customFormat="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8308</v>
      </c>
      <c r="R2010" s="13" t="s">
        <v>8309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customFormat="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8308</v>
      </c>
      <c r="R2011" s="13" t="s">
        <v>8309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customFormat="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8308</v>
      </c>
      <c r="R2012" s="13" t="s">
        <v>8309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customFormat="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8308</v>
      </c>
      <c r="R2013" s="13" t="s">
        <v>8309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customFormat="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8308</v>
      </c>
      <c r="R2014" s="13" t="s">
        <v>8309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customFormat="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8308</v>
      </c>
      <c r="R2015" s="13" t="s">
        <v>8309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customFormat="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8308</v>
      </c>
      <c r="R2016" s="13" t="s">
        <v>8309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customFormat="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8308</v>
      </c>
      <c r="R2017" s="13" t="s">
        <v>8309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customFormat="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8308</v>
      </c>
      <c r="R2018" s="13" t="s">
        <v>8309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customFormat="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8308</v>
      </c>
      <c r="R2019" s="13" t="s">
        <v>8309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customFormat="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8308</v>
      </c>
      <c r="R2020" s="13" t="s">
        <v>8309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customFormat="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8308</v>
      </c>
      <c r="R2021" s="13" t="s">
        <v>8309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customFormat="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8308</v>
      </c>
      <c r="R2022" s="13" t="s">
        <v>8309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customFormat="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8308</v>
      </c>
      <c r="R2023" s="13" t="s">
        <v>8309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customFormat="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8308</v>
      </c>
      <c r="R2024" s="13" t="s">
        <v>8309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customFormat="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8308</v>
      </c>
      <c r="R2025" s="13" t="s">
        <v>8309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customFormat="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8308</v>
      </c>
      <c r="R2026" s="13" t="s">
        <v>8309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customFormat="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8308</v>
      </c>
      <c r="R2027" s="13" t="s">
        <v>8309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customFormat="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8308</v>
      </c>
      <c r="R2028" s="13" t="s">
        <v>8309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customFormat="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8308</v>
      </c>
      <c r="R2029" s="13" t="s">
        <v>8309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customFormat="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8308</v>
      </c>
      <c r="R2030" s="13" t="s">
        <v>8309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customFormat="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8308</v>
      </c>
      <c r="R2031" s="13" t="s">
        <v>8309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customFormat="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8308</v>
      </c>
      <c r="R2032" s="13" t="s">
        <v>8309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customFormat="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8308</v>
      </c>
      <c r="R2033" s="13" t="s">
        <v>8309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customFormat="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8308</v>
      </c>
      <c r="R2034" s="13" t="s">
        <v>8309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customFormat="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8308</v>
      </c>
      <c r="R2035" s="13" t="s">
        <v>8309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customFormat="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8308</v>
      </c>
      <c r="R2036" s="13" t="s">
        <v>8309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customFormat="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8308</v>
      </c>
      <c r="R2037" s="13" t="s">
        <v>8309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customFormat="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8308</v>
      </c>
      <c r="R2038" s="13" t="s">
        <v>8309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customFormat="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8308</v>
      </c>
      <c r="R2039" s="13" t="s">
        <v>8309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customFormat="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8308</v>
      </c>
      <c r="R2040" s="13" t="s">
        <v>8309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customFormat="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8308</v>
      </c>
      <c r="R2041" s="13" t="s">
        <v>8309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customFormat="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8308</v>
      </c>
      <c r="R2042" s="13" t="s">
        <v>8309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customFormat="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8308</v>
      </c>
      <c r="R2043" s="13" t="s">
        <v>8309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customFormat="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8308</v>
      </c>
      <c r="R2044" s="13" t="s">
        <v>8309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customFormat="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8308</v>
      </c>
      <c r="R2045" s="13" t="s">
        <v>8309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customFormat="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8308</v>
      </c>
      <c r="R2046" s="13" t="s">
        <v>8309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customFormat="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8308</v>
      </c>
      <c r="R2047" s="13" t="s">
        <v>8309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customFormat="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8308</v>
      </c>
      <c r="R2048" s="13" t="s">
        <v>8309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customFormat="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8308</v>
      </c>
      <c r="R2049" s="13" t="s">
        <v>8309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customFormat="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8308</v>
      </c>
      <c r="R2050" s="13" t="s">
        <v>8309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ref="U2050:U2113" si="164">+YEAR(S2050)</f>
        <v>2013</v>
      </c>
    </row>
    <row r="2051" spans="1:21" customFormat="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8308</v>
      </c>
      <c r="R2051" s="13" t="s">
        <v>8309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customFormat="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8308</v>
      </c>
      <c r="R2052" s="13" t="s">
        <v>8309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customFormat="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8308</v>
      </c>
      <c r="R2053" s="13" t="s">
        <v>8309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customFormat="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8308</v>
      </c>
      <c r="R2054" s="13" t="s">
        <v>8309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customFormat="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8308</v>
      </c>
      <c r="R2055" s="13" t="s">
        <v>8309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customFormat="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8308</v>
      </c>
      <c r="R2056" s="13" t="s">
        <v>8309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customFormat="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8308</v>
      </c>
      <c r="R2057" s="13" t="s">
        <v>8309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customFormat="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8308</v>
      </c>
      <c r="R2058" s="13" t="s">
        <v>8309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customFormat="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8308</v>
      </c>
      <c r="R2059" s="13" t="s">
        <v>8309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customFormat="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8308</v>
      </c>
      <c r="R2060" s="13" t="s">
        <v>8309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customFormat="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8308</v>
      </c>
      <c r="R2061" s="13" t="s">
        <v>8309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customFormat="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8308</v>
      </c>
      <c r="R2062" s="13" t="s">
        <v>8309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customFormat="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8308</v>
      </c>
      <c r="R2063" s="13" t="s">
        <v>8309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customFormat="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8308</v>
      </c>
      <c r="R2064" s="13" t="s">
        <v>8309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customFormat="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8308</v>
      </c>
      <c r="R2065" s="13" t="s">
        <v>8309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customFormat="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8308</v>
      </c>
      <c r="R2066" s="13" t="s">
        <v>8309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customFormat="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8308</v>
      </c>
      <c r="R2067" s="13" t="s">
        <v>8309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customFormat="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8308</v>
      </c>
      <c r="R2068" s="13" t="s">
        <v>8309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customFormat="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8308</v>
      </c>
      <c r="R2069" s="13" t="s">
        <v>8309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customFormat="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8308</v>
      </c>
      <c r="R2070" s="13" t="s">
        <v>8309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customFormat="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8308</v>
      </c>
      <c r="R2071" s="13" t="s">
        <v>8309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customFormat="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8308</v>
      </c>
      <c r="R2072" s="13" t="s">
        <v>8309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customFormat="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8308</v>
      </c>
      <c r="R2073" s="13" t="s">
        <v>8309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customFormat="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8308</v>
      </c>
      <c r="R2074" s="13" t="s">
        <v>8309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customFormat="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8308</v>
      </c>
      <c r="R2075" s="13" t="s">
        <v>8309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customFormat="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8308</v>
      </c>
      <c r="R2076" s="13" t="s">
        <v>8309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customFormat="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8308</v>
      </c>
      <c r="R2077" s="13" t="s">
        <v>8309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customFormat="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8308</v>
      </c>
      <c r="R2078" s="13" t="s">
        <v>8309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customFormat="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8308</v>
      </c>
      <c r="R2079" s="13" t="s">
        <v>8309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customFormat="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8308</v>
      </c>
      <c r="R2080" s="13" t="s">
        <v>8309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customFormat="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8308</v>
      </c>
      <c r="R2081" s="13" t="s">
        <v>8309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customFormat="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8308</v>
      </c>
      <c r="R2082" s="13" t="s">
        <v>8309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customFormat="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8312</v>
      </c>
      <c r="R2083" s="13" t="s">
        <v>8329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customFormat="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8312</v>
      </c>
      <c r="R2084" s="13" t="s">
        <v>8329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customFormat="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8312</v>
      </c>
      <c r="R2085" s="13" t="s">
        <v>8329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customFormat="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8312</v>
      </c>
      <c r="R2086" s="13" t="s">
        <v>8329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customFormat="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8312</v>
      </c>
      <c r="R2087" s="13" t="s">
        <v>8329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customFormat="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8312</v>
      </c>
      <c r="R2088" s="13" t="s">
        <v>8329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customFormat="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8312</v>
      </c>
      <c r="R2089" s="13" t="s">
        <v>8329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customFormat="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8312</v>
      </c>
      <c r="R2090" s="13" t="s">
        <v>8329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customFormat="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8312</v>
      </c>
      <c r="R2091" s="13" t="s">
        <v>8329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customFormat="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8312</v>
      </c>
      <c r="R2092" s="13" t="s">
        <v>8329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customFormat="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8312</v>
      </c>
      <c r="R2093" s="13" t="s">
        <v>8329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customFormat="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8312</v>
      </c>
      <c r="R2094" s="13" t="s">
        <v>8329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customFormat="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8312</v>
      </c>
      <c r="R2095" s="13" t="s">
        <v>8329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customFormat="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8312</v>
      </c>
      <c r="R2096" s="13" t="s">
        <v>8329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customFormat="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8312</v>
      </c>
      <c r="R2097" s="13" t="s">
        <v>8329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customFormat="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8312</v>
      </c>
      <c r="R2098" s="13" t="s">
        <v>8329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customFormat="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8312</v>
      </c>
      <c r="R2099" s="13" t="s">
        <v>8329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customFormat="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8312</v>
      </c>
      <c r="R2100" s="13" t="s">
        <v>8329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customFormat="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8312</v>
      </c>
      <c r="R2101" s="13" t="s">
        <v>8329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customFormat="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8312</v>
      </c>
      <c r="R2102" s="13" t="s">
        <v>8329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customFormat="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8312</v>
      </c>
      <c r="R2103" s="13" t="s">
        <v>8329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customFormat="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8312</v>
      </c>
      <c r="R2104" s="13" t="s">
        <v>8329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customFormat="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8312</v>
      </c>
      <c r="R2105" s="13" t="s">
        <v>8329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customFormat="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8312</v>
      </c>
      <c r="R2106" s="13" t="s">
        <v>8329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customFormat="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8312</v>
      </c>
      <c r="R2107" s="13" t="s">
        <v>8329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customFormat="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8312</v>
      </c>
      <c r="R2108" s="13" t="s">
        <v>8329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customFormat="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8312</v>
      </c>
      <c r="R2109" s="13" t="s">
        <v>8329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customFormat="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8312</v>
      </c>
      <c r="R2110" s="13" t="s">
        <v>8329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customFormat="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8312</v>
      </c>
      <c r="R2111" s="13" t="s">
        <v>8329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customFormat="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8312</v>
      </c>
      <c r="R2112" s="13" t="s">
        <v>8329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customFormat="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8312</v>
      </c>
      <c r="R2113" s="13" t="s">
        <v>8329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customFormat="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8312</v>
      </c>
      <c r="R2114" s="13" t="s">
        <v>8329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ref="U2114:U2177" si="169">+YEAR(S2114)</f>
        <v>2013</v>
      </c>
    </row>
    <row r="2115" spans="1:21" customFormat="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8312</v>
      </c>
      <c r="R2115" s="13" t="s">
        <v>8329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customFormat="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8312</v>
      </c>
      <c r="R2116" s="13" t="s">
        <v>8329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customFormat="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8312</v>
      </c>
      <c r="R2117" s="13" t="s">
        <v>8329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customFormat="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8312</v>
      </c>
      <c r="R2118" s="13" t="s">
        <v>8329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customFormat="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8312</v>
      </c>
      <c r="R2119" s="13" t="s">
        <v>8329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customFormat="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8312</v>
      </c>
      <c r="R2120" s="13" t="s">
        <v>8329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customFormat="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8312</v>
      </c>
      <c r="R2121" s="13" t="s">
        <v>8329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customFormat="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8312</v>
      </c>
      <c r="R2122" s="13" t="s">
        <v>8329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customFormat="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8310</v>
      </c>
      <c r="R2123" s="13" t="s">
        <v>8346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customFormat="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8310</v>
      </c>
      <c r="R2124" s="13" t="s">
        <v>8346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customFormat="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8310</v>
      </c>
      <c r="R2125" s="13" t="s">
        <v>8346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customFormat="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8310</v>
      </c>
      <c r="R2126" s="13" t="s">
        <v>8346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customFormat="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8310</v>
      </c>
      <c r="R2127" s="13" t="s">
        <v>8346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customFormat="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8310</v>
      </c>
      <c r="R2128" s="13" t="s">
        <v>8346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customFormat="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8310</v>
      </c>
      <c r="R2129" s="13" t="s">
        <v>8346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customFormat="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8310</v>
      </c>
      <c r="R2130" s="13" t="s">
        <v>8346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customFormat="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8310</v>
      </c>
      <c r="R2131" s="13" t="s">
        <v>8346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customFormat="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8310</v>
      </c>
      <c r="R2132" s="13" t="s">
        <v>8346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customFormat="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8310</v>
      </c>
      <c r="R2133" s="13" t="s">
        <v>8346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customFormat="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8310</v>
      </c>
      <c r="R2134" s="13" t="s">
        <v>8346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customFormat="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8310</v>
      </c>
      <c r="R2135" s="13" t="s">
        <v>8346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customFormat="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8310</v>
      </c>
      <c r="R2136" s="13" t="s">
        <v>8346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customFormat="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8310</v>
      </c>
      <c r="R2137" s="13" t="s">
        <v>8346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customFormat="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8310</v>
      </c>
      <c r="R2138" s="13" t="s">
        <v>8346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customFormat="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8310</v>
      </c>
      <c r="R2139" s="13" t="s">
        <v>8346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customFormat="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8310</v>
      </c>
      <c r="R2140" s="13" t="s">
        <v>8346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customFormat="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8310</v>
      </c>
      <c r="R2141" s="13" t="s">
        <v>8346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customFormat="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8310</v>
      </c>
      <c r="R2142" s="13" t="s">
        <v>8346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customFormat="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8310</v>
      </c>
      <c r="R2143" s="13" t="s">
        <v>8346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customFormat="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8310</v>
      </c>
      <c r="R2144" s="13" t="s">
        <v>8346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customFormat="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8310</v>
      </c>
      <c r="R2145" s="13" t="s">
        <v>8346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customFormat="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8310</v>
      </c>
      <c r="R2146" s="13" t="s">
        <v>8346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customFormat="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8310</v>
      </c>
      <c r="R2147" s="13" t="s">
        <v>8346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customFormat="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8310</v>
      </c>
      <c r="R2148" s="13" t="s">
        <v>8346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customFormat="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8310</v>
      </c>
      <c r="R2149" s="13" t="s">
        <v>8346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customFormat="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8310</v>
      </c>
      <c r="R2150" s="13" t="s">
        <v>8346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customFormat="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8310</v>
      </c>
      <c r="R2151" s="13" t="s">
        <v>8346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customFormat="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8310</v>
      </c>
      <c r="R2152" s="13" t="s">
        <v>8346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customFormat="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8310</v>
      </c>
      <c r="R2153" s="13" t="s">
        <v>8346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customFormat="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8310</v>
      </c>
      <c r="R2154" s="13" t="s">
        <v>8346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customFormat="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8310</v>
      </c>
      <c r="R2155" s="13" t="s">
        <v>8346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customFormat="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8310</v>
      </c>
      <c r="R2156" s="13" t="s">
        <v>8346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customFormat="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8310</v>
      </c>
      <c r="R2157" s="13" t="s">
        <v>8346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customFormat="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8310</v>
      </c>
      <c r="R2158" s="13" t="s">
        <v>8346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customFormat="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8310</v>
      </c>
      <c r="R2159" s="13" t="s">
        <v>8346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customFormat="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8310</v>
      </c>
      <c r="R2160" s="13" t="s">
        <v>8346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customFormat="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8310</v>
      </c>
      <c r="R2161" s="13" t="s">
        <v>8346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customFormat="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8310</v>
      </c>
      <c r="R2162" s="13" t="s">
        <v>8346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customFormat="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8312</v>
      </c>
      <c r="R2163" s="13" t="s">
        <v>8313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customFormat="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8312</v>
      </c>
      <c r="R2164" s="13" t="s">
        <v>8313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customFormat="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8312</v>
      </c>
      <c r="R2165" s="13" t="s">
        <v>8313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customFormat="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8312</v>
      </c>
      <c r="R2166" s="13" t="s">
        <v>8313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customFormat="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8312</v>
      </c>
      <c r="R2167" s="13" t="s">
        <v>8313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customFormat="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8312</v>
      </c>
      <c r="R2168" s="13" t="s">
        <v>8313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customFormat="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8312</v>
      </c>
      <c r="R2169" s="13" t="s">
        <v>8313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customFormat="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8312</v>
      </c>
      <c r="R2170" s="13" t="s">
        <v>8313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customFormat="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8312</v>
      </c>
      <c r="R2171" s="13" t="s">
        <v>8313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customFormat="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8312</v>
      </c>
      <c r="R2172" s="13" t="s">
        <v>8313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customFormat="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8312</v>
      </c>
      <c r="R2173" s="13" t="s">
        <v>8313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customFormat="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8312</v>
      </c>
      <c r="R2174" s="13" t="s">
        <v>8313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customFormat="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8312</v>
      </c>
      <c r="R2175" s="13" t="s">
        <v>8313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customFormat="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8312</v>
      </c>
      <c r="R2176" s="13" t="s">
        <v>8313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customFormat="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8312</v>
      </c>
      <c r="R2177" s="13" t="s">
        <v>8313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customFormat="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8312</v>
      </c>
      <c r="R2178" s="13" t="s">
        <v>8313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ref="U2178:U2241" si="174">+YEAR(S2178)</f>
        <v>2015</v>
      </c>
    </row>
    <row r="2179" spans="1:21" customFormat="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8312</v>
      </c>
      <c r="R2179" s="13" t="s">
        <v>8313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customFormat="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8312</v>
      </c>
      <c r="R2180" s="13" t="s">
        <v>8313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customFormat="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8312</v>
      </c>
      <c r="R2181" s="13" t="s">
        <v>8313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customFormat="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8312</v>
      </c>
      <c r="R2182" s="13" t="s">
        <v>8313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customFormat="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8310</v>
      </c>
      <c r="R2183" s="13" t="s">
        <v>8311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customFormat="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8310</v>
      </c>
      <c r="R2184" s="13" t="s">
        <v>8311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customFormat="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8310</v>
      </c>
      <c r="R2185" s="13" t="s">
        <v>8311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customFormat="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8310</v>
      </c>
      <c r="R2186" s="13" t="s">
        <v>8311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customFormat="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8310</v>
      </c>
      <c r="R2187" s="13" t="s">
        <v>8311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customFormat="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8310</v>
      </c>
      <c r="R2188" s="13" t="s">
        <v>8311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customFormat="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8310</v>
      </c>
      <c r="R2189" s="13" t="s">
        <v>8311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customFormat="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8310</v>
      </c>
      <c r="R2190" s="13" t="s">
        <v>8311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customFormat="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8310</v>
      </c>
      <c r="R2191" s="13" t="s">
        <v>8311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customFormat="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8310</v>
      </c>
      <c r="R2192" s="13" t="s">
        <v>8311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customFormat="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8310</v>
      </c>
      <c r="R2193" s="13" t="s">
        <v>8311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customFormat="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8310</v>
      </c>
      <c r="R2194" s="13" t="s">
        <v>8311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customFormat="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8310</v>
      </c>
      <c r="R2195" s="13" t="s">
        <v>8311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customFormat="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8310</v>
      </c>
      <c r="R2196" s="13" t="s">
        <v>8311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customFormat="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8310</v>
      </c>
      <c r="R2197" s="13" t="s">
        <v>8311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customFormat="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8310</v>
      </c>
      <c r="R2198" s="13" t="s">
        <v>8311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customFormat="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8310</v>
      </c>
      <c r="R2199" s="13" t="s">
        <v>8311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customFormat="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8310</v>
      </c>
      <c r="R2200" s="13" t="s">
        <v>8311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customFormat="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8310</v>
      </c>
      <c r="R2201" s="13" t="s">
        <v>8311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customFormat="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8310</v>
      </c>
      <c r="R2202" s="13" t="s">
        <v>8311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customFormat="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8312</v>
      </c>
      <c r="R2203" s="13" t="s">
        <v>8325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customFormat="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8312</v>
      </c>
      <c r="R2204" s="13" t="s">
        <v>8325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customFormat="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8312</v>
      </c>
      <c r="R2205" s="13" t="s">
        <v>8325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customFormat="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8312</v>
      </c>
      <c r="R2206" s="13" t="s">
        <v>8325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customFormat="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8312</v>
      </c>
      <c r="R2207" s="13" t="s">
        <v>8325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customFormat="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8312</v>
      </c>
      <c r="R2208" s="13" t="s">
        <v>8325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customFormat="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8312</v>
      </c>
      <c r="R2209" s="13" t="s">
        <v>8325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customFormat="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8312</v>
      </c>
      <c r="R2210" s="13" t="s">
        <v>8325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customFormat="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8312</v>
      </c>
      <c r="R2211" s="13" t="s">
        <v>8325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customFormat="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8312</v>
      </c>
      <c r="R2212" s="13" t="s">
        <v>8325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customFormat="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8312</v>
      </c>
      <c r="R2213" s="13" t="s">
        <v>8325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customFormat="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8312</v>
      </c>
      <c r="R2214" s="13" t="s">
        <v>8325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customFormat="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8312</v>
      </c>
      <c r="R2215" s="13" t="s">
        <v>8325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customFormat="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8312</v>
      </c>
      <c r="R2216" s="13" t="s">
        <v>8325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customFormat="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8312</v>
      </c>
      <c r="R2217" s="13" t="s">
        <v>8325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customFormat="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8312</v>
      </c>
      <c r="R2218" s="13" t="s">
        <v>8325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customFormat="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8312</v>
      </c>
      <c r="R2219" s="13" t="s">
        <v>8325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customFormat="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8312</v>
      </c>
      <c r="R2220" s="13" t="s">
        <v>8325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customFormat="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8312</v>
      </c>
      <c r="R2221" s="13" t="s">
        <v>8325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customFormat="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8312</v>
      </c>
      <c r="R2222" s="13" t="s">
        <v>8325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customFormat="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8310</v>
      </c>
      <c r="R2223" s="13" t="s">
        <v>8311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customFormat="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8310</v>
      </c>
      <c r="R2224" s="13" t="s">
        <v>8311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customFormat="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8310</v>
      </c>
      <c r="R2225" s="13" t="s">
        <v>8311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customFormat="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8310</v>
      </c>
      <c r="R2226" s="13" t="s">
        <v>8311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customFormat="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8310</v>
      </c>
      <c r="R2227" s="13" t="s">
        <v>8311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customFormat="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8310</v>
      </c>
      <c r="R2228" s="13" t="s">
        <v>8311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customFormat="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8310</v>
      </c>
      <c r="R2229" s="13" t="s">
        <v>8311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customFormat="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8310</v>
      </c>
      <c r="R2230" s="13" t="s">
        <v>8311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customFormat="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8310</v>
      </c>
      <c r="R2231" s="13" t="s">
        <v>8311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customFormat="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8310</v>
      </c>
      <c r="R2232" s="13" t="s">
        <v>8311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customFormat="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8310</v>
      </c>
      <c r="R2233" s="13" t="s">
        <v>8311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customFormat="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8310</v>
      </c>
      <c r="R2234" s="13" t="s">
        <v>8311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customFormat="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8310</v>
      </c>
      <c r="R2235" s="13" t="s">
        <v>8311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customFormat="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8310</v>
      </c>
      <c r="R2236" s="13" t="s">
        <v>8311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customFormat="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8310</v>
      </c>
      <c r="R2237" s="13" t="s">
        <v>8311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customFormat="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8310</v>
      </c>
      <c r="R2238" s="13" t="s">
        <v>8311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customFormat="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8310</v>
      </c>
      <c r="R2239" s="13" t="s">
        <v>8311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customFormat="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8310</v>
      </c>
      <c r="R2240" s="13" t="s">
        <v>8311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customFormat="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8310</v>
      </c>
      <c r="R2241" s="13" t="s">
        <v>8311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customFormat="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8310</v>
      </c>
      <c r="R2242" s="13" t="s">
        <v>8311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ref="U2242:U2305" si="179">+YEAR(S2242)</f>
        <v>2016</v>
      </c>
    </row>
    <row r="2243" spans="1:21" customFormat="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8310</v>
      </c>
      <c r="R2243" s="13" t="s">
        <v>8311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customFormat="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8310</v>
      </c>
      <c r="R2244" s="13" t="s">
        <v>8311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customFormat="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8310</v>
      </c>
      <c r="R2245" s="13" t="s">
        <v>8311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customFormat="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8310</v>
      </c>
      <c r="R2246" s="13" t="s">
        <v>8311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customFormat="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8310</v>
      </c>
      <c r="R2247" s="13" t="s">
        <v>8311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customFormat="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8310</v>
      </c>
      <c r="R2248" s="13" t="s">
        <v>8311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customFormat="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8310</v>
      </c>
      <c r="R2249" s="13" t="s">
        <v>8311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customFormat="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8310</v>
      </c>
      <c r="R2250" s="13" t="s">
        <v>8311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customFormat="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8310</v>
      </c>
      <c r="R2251" s="13" t="s">
        <v>8311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customFormat="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8310</v>
      </c>
      <c r="R2252" s="13" t="s">
        <v>8311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customFormat="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8310</v>
      </c>
      <c r="R2253" s="13" t="s">
        <v>8311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customFormat="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8310</v>
      </c>
      <c r="R2254" s="13" t="s">
        <v>8311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customFormat="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8310</v>
      </c>
      <c r="R2255" s="13" t="s">
        <v>8311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customFormat="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8310</v>
      </c>
      <c r="R2256" s="13" t="s">
        <v>8311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customFormat="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8310</v>
      </c>
      <c r="R2257" s="13" t="s">
        <v>8311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customFormat="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8310</v>
      </c>
      <c r="R2258" s="13" t="s">
        <v>8311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customFormat="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8310</v>
      </c>
      <c r="R2259" s="13" t="s">
        <v>8311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customFormat="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8310</v>
      </c>
      <c r="R2260" s="13" t="s">
        <v>8311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customFormat="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8310</v>
      </c>
      <c r="R2261" s="13" t="s">
        <v>8311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customFormat="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8310</v>
      </c>
      <c r="R2262" s="13" t="s">
        <v>8311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customFormat="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8310</v>
      </c>
      <c r="R2263" s="13" t="s">
        <v>8311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customFormat="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8310</v>
      </c>
      <c r="R2264" s="13" t="s">
        <v>8311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customFormat="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8310</v>
      </c>
      <c r="R2265" s="13" t="s">
        <v>8311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customFormat="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8310</v>
      </c>
      <c r="R2266" s="13" t="s">
        <v>8311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customFormat="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8310</v>
      </c>
      <c r="R2267" s="13" t="s">
        <v>8311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customFormat="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8310</v>
      </c>
      <c r="R2268" s="13" t="s">
        <v>8311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customFormat="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8310</v>
      </c>
      <c r="R2269" s="13" t="s">
        <v>8311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customFormat="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8310</v>
      </c>
      <c r="R2270" s="13" t="s">
        <v>8311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customFormat="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8310</v>
      </c>
      <c r="R2271" s="13" t="s">
        <v>8311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customFormat="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8310</v>
      </c>
      <c r="R2272" s="13" t="s">
        <v>8311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customFormat="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8310</v>
      </c>
      <c r="R2273" s="13" t="s">
        <v>8311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customFormat="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8310</v>
      </c>
      <c r="R2274" s="13" t="s">
        <v>8311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customFormat="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8310</v>
      </c>
      <c r="R2275" s="13" t="s">
        <v>8311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customFormat="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8310</v>
      </c>
      <c r="R2276" s="13" t="s">
        <v>8311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customFormat="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8310</v>
      </c>
      <c r="R2277" s="13" t="s">
        <v>8311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customFormat="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8310</v>
      </c>
      <c r="R2278" s="13" t="s">
        <v>8311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customFormat="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8310</v>
      </c>
      <c r="R2279" s="13" t="s">
        <v>8311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customFormat="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8310</v>
      </c>
      <c r="R2280" s="13" t="s">
        <v>8311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customFormat="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8310</v>
      </c>
      <c r="R2281" s="13" t="s">
        <v>8311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customFormat="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8310</v>
      </c>
      <c r="R2282" s="13" t="s">
        <v>8311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customFormat="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8312</v>
      </c>
      <c r="R2283" s="13" t="s">
        <v>8313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customFormat="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8312</v>
      </c>
      <c r="R2284" s="13" t="s">
        <v>8313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customFormat="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8312</v>
      </c>
      <c r="R2285" s="13" t="s">
        <v>8313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customFormat="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8312</v>
      </c>
      <c r="R2286" s="13" t="s">
        <v>8313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customFormat="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8312</v>
      </c>
      <c r="R2287" s="13" t="s">
        <v>8313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customFormat="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8312</v>
      </c>
      <c r="R2288" s="13" t="s">
        <v>8313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customFormat="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8312</v>
      </c>
      <c r="R2289" s="13" t="s">
        <v>8313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customFormat="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8312</v>
      </c>
      <c r="R2290" s="13" t="s">
        <v>8313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customFormat="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8312</v>
      </c>
      <c r="R2291" s="13" t="s">
        <v>8313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customFormat="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8312</v>
      </c>
      <c r="R2292" s="13" t="s">
        <v>8313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customFormat="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8312</v>
      </c>
      <c r="R2293" s="13" t="s">
        <v>8313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customFormat="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8312</v>
      </c>
      <c r="R2294" s="13" t="s">
        <v>8313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customFormat="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8312</v>
      </c>
      <c r="R2295" s="13" t="s">
        <v>8313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customFormat="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8312</v>
      </c>
      <c r="R2296" s="13" t="s">
        <v>8313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customFormat="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8312</v>
      </c>
      <c r="R2297" s="13" t="s">
        <v>8313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customFormat="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8312</v>
      </c>
      <c r="R2298" s="13" t="s">
        <v>8313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customFormat="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8312</v>
      </c>
      <c r="R2299" s="13" t="s">
        <v>8313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customFormat="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8312</v>
      </c>
      <c r="R2300" s="13" t="s">
        <v>8313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customFormat="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8312</v>
      </c>
      <c r="R2301" s="13" t="s">
        <v>8313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customFormat="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8312</v>
      </c>
      <c r="R2302" s="13" t="s">
        <v>8313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customFormat="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8312</v>
      </c>
      <c r="R2303" s="13" t="s">
        <v>8329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customFormat="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8312</v>
      </c>
      <c r="R2304" s="13" t="s">
        <v>8329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customFormat="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8312</v>
      </c>
      <c r="R2305" s="13" t="s">
        <v>8329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customFormat="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8312</v>
      </c>
      <c r="R2306" s="13" t="s">
        <v>8329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ref="U2306:U2369" si="184">+YEAR(S2306)</f>
        <v>2010</v>
      </c>
    </row>
    <row r="2307" spans="1:21" customFormat="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8312</v>
      </c>
      <c r="R2307" s="13" t="s">
        <v>8329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customFormat="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8312</v>
      </c>
      <c r="R2308" s="13" t="s">
        <v>8329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customFormat="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8312</v>
      </c>
      <c r="R2309" s="13" t="s">
        <v>8329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customFormat="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8312</v>
      </c>
      <c r="R2310" s="13" t="s">
        <v>8329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customFormat="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8312</v>
      </c>
      <c r="R2311" s="13" t="s">
        <v>8329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customFormat="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8312</v>
      </c>
      <c r="R2312" s="13" t="s">
        <v>8329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customFormat="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8312</v>
      </c>
      <c r="R2313" s="13" t="s">
        <v>8329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customFormat="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8312</v>
      </c>
      <c r="R2314" s="13" t="s">
        <v>8329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customFormat="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8312</v>
      </c>
      <c r="R2315" s="13" t="s">
        <v>8329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customFormat="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8312</v>
      </c>
      <c r="R2316" s="13" t="s">
        <v>8329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customFormat="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8312</v>
      </c>
      <c r="R2317" s="13" t="s">
        <v>8329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customFormat="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8312</v>
      </c>
      <c r="R2318" s="13" t="s">
        <v>8329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customFormat="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8312</v>
      </c>
      <c r="R2319" s="13" t="s">
        <v>8329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customFormat="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8312</v>
      </c>
      <c r="R2320" s="13" t="s">
        <v>8329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customFormat="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8312</v>
      </c>
      <c r="R2321" s="13" t="s">
        <v>8329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customFormat="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8312</v>
      </c>
      <c r="R2322" s="13" t="s">
        <v>8329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customFormat="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8326</v>
      </c>
      <c r="R2323" s="13" t="s">
        <v>8327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customFormat="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8326</v>
      </c>
      <c r="R2324" s="13" t="s">
        <v>8327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customFormat="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8326</v>
      </c>
      <c r="R2325" s="13" t="s">
        <v>8327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customFormat="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8326</v>
      </c>
      <c r="R2326" s="13" t="s">
        <v>8327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customFormat="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8326</v>
      </c>
      <c r="R2327" s="13" t="s">
        <v>8327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customFormat="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8326</v>
      </c>
      <c r="R2328" s="13" t="s">
        <v>8327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customFormat="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8326</v>
      </c>
      <c r="R2329" s="13" t="s">
        <v>8327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customFormat="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8326</v>
      </c>
      <c r="R2330" s="13" t="s">
        <v>8327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customFormat="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8326</v>
      </c>
      <c r="R2331" s="13" t="s">
        <v>8327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customFormat="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8326</v>
      </c>
      <c r="R2332" s="13" t="s">
        <v>8327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customFormat="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8326</v>
      </c>
      <c r="R2333" s="13" t="s">
        <v>8327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customFormat="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8326</v>
      </c>
      <c r="R2334" s="13" t="s">
        <v>8327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customFormat="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8326</v>
      </c>
      <c r="R2335" s="13" t="s">
        <v>8327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customFormat="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8326</v>
      </c>
      <c r="R2336" s="13" t="s">
        <v>8327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customFormat="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8326</v>
      </c>
      <c r="R2337" s="13" t="s">
        <v>8327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customFormat="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8326</v>
      </c>
      <c r="R2338" s="13" t="s">
        <v>8327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customFormat="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8326</v>
      </c>
      <c r="R2339" s="13" t="s">
        <v>8327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customFormat="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8326</v>
      </c>
      <c r="R2340" s="13" t="s">
        <v>8327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customFormat="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8326</v>
      </c>
      <c r="R2341" s="13" t="s">
        <v>8327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customFormat="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8326</v>
      </c>
      <c r="R2342" s="13" t="s">
        <v>8327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customFormat="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8308</v>
      </c>
      <c r="R2343" s="13" t="s">
        <v>8355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customFormat="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8308</v>
      </c>
      <c r="R2344" s="13" t="s">
        <v>8355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customFormat="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8308</v>
      </c>
      <c r="R2345" s="13" t="s">
        <v>8355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customFormat="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8308</v>
      </c>
      <c r="R2346" s="13" t="s">
        <v>8355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customFormat="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8308</v>
      </c>
      <c r="R2347" s="13" t="s">
        <v>8355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customFormat="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8308</v>
      </c>
      <c r="R2348" s="13" t="s">
        <v>8355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customFormat="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8308</v>
      </c>
      <c r="R2349" s="13" t="s">
        <v>8355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customFormat="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8308</v>
      </c>
      <c r="R2350" s="13" t="s">
        <v>8355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customFormat="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8308</v>
      </c>
      <c r="R2351" s="13" t="s">
        <v>8355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customFormat="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8308</v>
      </c>
      <c r="R2352" s="13" t="s">
        <v>8355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customFormat="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8308</v>
      </c>
      <c r="R2353" s="13" t="s">
        <v>8355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customFormat="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8308</v>
      </c>
      <c r="R2354" s="13" t="s">
        <v>8355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customFormat="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8308</v>
      </c>
      <c r="R2355" s="13" t="s">
        <v>8355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customFormat="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8308</v>
      </c>
      <c r="R2356" s="13" t="s">
        <v>8355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customFormat="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8308</v>
      </c>
      <c r="R2357" s="13" t="s">
        <v>8355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customFormat="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8308</v>
      </c>
      <c r="R2358" s="13" t="s">
        <v>8355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customFormat="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8308</v>
      </c>
      <c r="R2359" s="13" t="s">
        <v>8355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customFormat="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8308</v>
      </c>
      <c r="R2360" s="13" t="s">
        <v>8355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customFormat="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8308</v>
      </c>
      <c r="R2361" s="13" t="s">
        <v>8355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customFormat="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8308</v>
      </c>
      <c r="R2362" s="13" t="s">
        <v>8355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customFormat="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8308</v>
      </c>
      <c r="R2363" s="13" t="s">
        <v>8355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customFormat="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8308</v>
      </c>
      <c r="R2364" s="13" t="s">
        <v>8355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customFormat="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8308</v>
      </c>
      <c r="R2365" s="13" t="s">
        <v>8355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customFormat="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8308</v>
      </c>
      <c r="R2366" s="13" t="s">
        <v>8355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customFormat="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8308</v>
      </c>
      <c r="R2367" s="13" t="s">
        <v>8355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customFormat="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8308</v>
      </c>
      <c r="R2368" s="13" t="s">
        <v>8355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customFormat="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8308</v>
      </c>
      <c r="R2369" s="13" t="s">
        <v>8355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customFormat="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8308</v>
      </c>
      <c r="R2370" s="13" t="s">
        <v>8355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ref="U2370:U2433" si="189">+YEAR(S2370)</f>
        <v>2015</v>
      </c>
    </row>
    <row r="2371" spans="1:21" customFormat="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3" t="s">
        <v>8308</v>
      </c>
      <c r="R2371" s="13" t="s">
        <v>8355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customFormat="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8308</v>
      </c>
      <c r="R2372" s="13" t="s">
        <v>8355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customFormat="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8308</v>
      </c>
      <c r="R2373" s="13" t="s">
        <v>8355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customFormat="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8308</v>
      </c>
      <c r="R2374" s="13" t="s">
        <v>8355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customFormat="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8308</v>
      </c>
      <c r="R2375" s="13" t="s">
        <v>8355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customFormat="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8308</v>
      </c>
      <c r="R2376" s="13" t="s">
        <v>8355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customFormat="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8308</v>
      </c>
      <c r="R2377" s="13" t="s">
        <v>8355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customFormat="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8308</v>
      </c>
      <c r="R2378" s="13" t="s">
        <v>8355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customFormat="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8308</v>
      </c>
      <c r="R2379" s="13" t="s">
        <v>8355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customFormat="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8308</v>
      </c>
      <c r="R2380" s="13" t="s">
        <v>8355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customFormat="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8308</v>
      </c>
      <c r="R2381" s="13" t="s">
        <v>8355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customFormat="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8308</v>
      </c>
      <c r="R2382" s="13" t="s">
        <v>8355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customFormat="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8308</v>
      </c>
      <c r="R2383" s="13" t="s">
        <v>8355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customFormat="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8308</v>
      </c>
      <c r="R2384" s="13" t="s">
        <v>8355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customFormat="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8308</v>
      </c>
      <c r="R2385" s="13" t="s">
        <v>8355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customFormat="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8308</v>
      </c>
      <c r="R2386" s="13" t="s">
        <v>8355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customFormat="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8308</v>
      </c>
      <c r="R2387" s="13" t="s">
        <v>8355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customFormat="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8308</v>
      </c>
      <c r="R2388" s="13" t="s">
        <v>8355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customFormat="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8308</v>
      </c>
      <c r="R2389" s="13" t="s">
        <v>8355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customFormat="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8308</v>
      </c>
      <c r="R2390" s="13" t="s">
        <v>8355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customFormat="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8308</v>
      </c>
      <c r="R2391" s="13" t="s">
        <v>8355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customFormat="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8308</v>
      </c>
      <c r="R2392" s="13" t="s">
        <v>8355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customFormat="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8308</v>
      </c>
      <c r="R2393" s="13" t="s">
        <v>8355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customFormat="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8308</v>
      </c>
      <c r="R2394" s="13" t="s">
        <v>8355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customFormat="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8308</v>
      </c>
      <c r="R2395" s="13" t="s">
        <v>8355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customFormat="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8308</v>
      </c>
      <c r="R2396" s="13" t="s">
        <v>8355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customFormat="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8308</v>
      </c>
      <c r="R2397" s="13" t="s">
        <v>8355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customFormat="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8308</v>
      </c>
      <c r="R2398" s="13" t="s">
        <v>8355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customFormat="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8308</v>
      </c>
      <c r="R2399" s="13" t="s">
        <v>8355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customFormat="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8308</v>
      </c>
      <c r="R2400" s="13" t="s">
        <v>8355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customFormat="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8308</v>
      </c>
      <c r="R2401" s="13" t="s">
        <v>8355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customFormat="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8308</v>
      </c>
      <c r="R2402" s="13" t="s">
        <v>8355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customFormat="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8326</v>
      </c>
      <c r="R2403" s="13" t="s">
        <v>8354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customFormat="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8326</v>
      </c>
      <c r="R2404" s="13" t="s">
        <v>8354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customFormat="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8326</v>
      </c>
      <c r="R2405" s="13" t="s">
        <v>8354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customFormat="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8326</v>
      </c>
      <c r="R2406" s="13" t="s">
        <v>8354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customFormat="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8326</v>
      </c>
      <c r="R2407" s="13" t="s">
        <v>8354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customFormat="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8326</v>
      </c>
      <c r="R2408" s="13" t="s">
        <v>8354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customFormat="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8326</v>
      </c>
      <c r="R2409" s="13" t="s">
        <v>8354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customFormat="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8326</v>
      </c>
      <c r="R2410" s="13" t="s">
        <v>8354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customFormat="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8326</v>
      </c>
      <c r="R2411" s="13" t="s">
        <v>8354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customFormat="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8326</v>
      </c>
      <c r="R2412" s="13" t="s">
        <v>8354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customFormat="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8326</v>
      </c>
      <c r="R2413" s="13" t="s">
        <v>8354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customFormat="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8326</v>
      </c>
      <c r="R2414" s="13" t="s">
        <v>8354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customFormat="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8326</v>
      </c>
      <c r="R2415" s="13" t="s">
        <v>8354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customFormat="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8326</v>
      </c>
      <c r="R2416" s="13" t="s">
        <v>8354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customFormat="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8326</v>
      </c>
      <c r="R2417" s="13" t="s">
        <v>8354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customFormat="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8326</v>
      </c>
      <c r="R2418" s="13" t="s">
        <v>8354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customFormat="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8326</v>
      </c>
      <c r="R2419" s="13" t="s">
        <v>8354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customFormat="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8326</v>
      </c>
      <c r="R2420" s="13" t="s">
        <v>8354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customFormat="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8326</v>
      </c>
      <c r="R2421" s="13" t="s">
        <v>8354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customFormat="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8326</v>
      </c>
      <c r="R2422" s="13" t="s">
        <v>8354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customFormat="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8326</v>
      </c>
      <c r="R2423" s="13" t="s">
        <v>8354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customFormat="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8326</v>
      </c>
      <c r="R2424" s="13" t="s">
        <v>8354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customFormat="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8326</v>
      </c>
      <c r="R2425" s="13" t="s">
        <v>8354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customFormat="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8326</v>
      </c>
      <c r="R2426" s="13" t="s">
        <v>8354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customFormat="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8326</v>
      </c>
      <c r="R2427" s="13" t="s">
        <v>8354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customFormat="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8326</v>
      </c>
      <c r="R2428" s="13" t="s">
        <v>8354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customFormat="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8326</v>
      </c>
      <c r="R2429" s="13" t="s">
        <v>8354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customFormat="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8326</v>
      </c>
      <c r="R2430" s="13" t="s">
        <v>8354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customFormat="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8326</v>
      </c>
      <c r="R2431" s="13" t="s">
        <v>8354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customFormat="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8326</v>
      </c>
      <c r="R2432" s="13" t="s">
        <v>8354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customFormat="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8326</v>
      </c>
      <c r="R2433" s="13" t="s">
        <v>8354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customFormat="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8326</v>
      </c>
      <c r="R2434" s="13" t="s">
        <v>8354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ref="U2434:U2497" si="194">+YEAR(S2434)</f>
        <v>2015</v>
      </c>
    </row>
    <row r="2435" spans="1:21" customFormat="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3" t="s">
        <v>8326</v>
      </c>
      <c r="R2435" s="13" t="s">
        <v>8354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customFormat="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8326</v>
      </c>
      <c r="R2436" s="13" t="s">
        <v>8354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customFormat="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8326</v>
      </c>
      <c r="R2437" s="13" t="s">
        <v>8354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customFormat="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8326</v>
      </c>
      <c r="R2438" s="13" t="s">
        <v>8354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customFormat="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8326</v>
      </c>
      <c r="R2439" s="13" t="s">
        <v>8354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customFormat="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8326</v>
      </c>
      <c r="R2440" s="13" t="s">
        <v>8354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customFormat="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8326</v>
      </c>
      <c r="R2441" s="13" t="s">
        <v>8354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customFormat="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8326</v>
      </c>
      <c r="R2442" s="13" t="s">
        <v>8354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customFormat="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8326</v>
      </c>
      <c r="R2443" s="13" t="s">
        <v>8327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customFormat="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8326</v>
      </c>
      <c r="R2444" s="13" t="s">
        <v>8327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customFormat="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8326</v>
      </c>
      <c r="R2445" s="13" t="s">
        <v>8327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customFormat="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8326</v>
      </c>
      <c r="R2446" s="13" t="s">
        <v>8327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customFormat="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8326</v>
      </c>
      <c r="R2447" s="13" t="s">
        <v>8327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customFormat="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8326</v>
      </c>
      <c r="R2448" s="13" t="s">
        <v>8327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customFormat="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8326</v>
      </c>
      <c r="R2449" s="13" t="s">
        <v>8327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customFormat="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8326</v>
      </c>
      <c r="R2450" s="13" t="s">
        <v>8327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customFormat="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8326</v>
      </c>
      <c r="R2451" s="13" t="s">
        <v>8327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customFormat="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8326</v>
      </c>
      <c r="R2452" s="13" t="s">
        <v>8327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customFormat="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8326</v>
      </c>
      <c r="R2453" s="13" t="s">
        <v>8327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customFormat="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8326</v>
      </c>
      <c r="R2454" s="13" t="s">
        <v>8327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customFormat="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8326</v>
      </c>
      <c r="R2455" s="13" t="s">
        <v>8327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customFormat="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8326</v>
      </c>
      <c r="R2456" s="13" t="s">
        <v>8327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customFormat="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8326</v>
      </c>
      <c r="R2457" s="13" t="s">
        <v>8327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customFormat="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8326</v>
      </c>
      <c r="R2458" s="13" t="s">
        <v>8327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customFormat="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8326</v>
      </c>
      <c r="R2459" s="13" t="s">
        <v>8327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customFormat="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8326</v>
      </c>
      <c r="R2460" s="13" t="s">
        <v>8327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customFormat="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8326</v>
      </c>
      <c r="R2461" s="13" t="s">
        <v>8327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customFormat="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8326</v>
      </c>
      <c r="R2462" s="13" t="s">
        <v>8327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customFormat="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8312</v>
      </c>
      <c r="R2463" s="13" t="s">
        <v>8329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customFormat="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8312</v>
      </c>
      <c r="R2464" s="13" t="s">
        <v>8329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customFormat="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8312</v>
      </c>
      <c r="R2465" s="13" t="s">
        <v>8329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customFormat="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8312</v>
      </c>
      <c r="R2466" s="13" t="s">
        <v>8329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customFormat="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8312</v>
      </c>
      <c r="R2467" s="13" t="s">
        <v>8329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customFormat="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8312</v>
      </c>
      <c r="R2468" s="13" t="s">
        <v>8329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customFormat="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8312</v>
      </c>
      <c r="R2469" s="13" t="s">
        <v>8329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customFormat="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8312</v>
      </c>
      <c r="R2470" s="13" t="s">
        <v>8329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customFormat="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8312</v>
      </c>
      <c r="R2471" s="13" t="s">
        <v>8329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customFormat="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8312</v>
      </c>
      <c r="R2472" s="13" t="s">
        <v>8329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customFormat="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8312</v>
      </c>
      <c r="R2473" s="13" t="s">
        <v>8329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customFormat="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8312</v>
      </c>
      <c r="R2474" s="13" t="s">
        <v>8329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customFormat="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8312</v>
      </c>
      <c r="R2475" s="13" t="s">
        <v>8329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customFormat="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8312</v>
      </c>
      <c r="R2476" s="13" t="s">
        <v>8329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customFormat="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8312</v>
      </c>
      <c r="R2477" s="13" t="s">
        <v>8329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customFormat="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8312</v>
      </c>
      <c r="R2478" s="13" t="s">
        <v>8329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customFormat="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8312</v>
      </c>
      <c r="R2479" s="13" t="s">
        <v>8329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customFormat="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8312</v>
      </c>
      <c r="R2480" s="13" t="s">
        <v>8329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customFormat="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8312</v>
      </c>
      <c r="R2481" s="13" t="s">
        <v>8329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customFormat="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8312</v>
      </c>
      <c r="R2482" s="13" t="s">
        <v>8329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customFormat="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8312</v>
      </c>
      <c r="R2483" s="13" t="s">
        <v>8329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customFormat="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8312</v>
      </c>
      <c r="R2484" s="13" t="s">
        <v>8329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customFormat="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8312</v>
      </c>
      <c r="R2485" s="13" t="s">
        <v>8329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customFormat="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8312</v>
      </c>
      <c r="R2486" s="13" t="s">
        <v>8329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customFormat="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8312</v>
      </c>
      <c r="R2487" s="13" t="s">
        <v>8329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customFormat="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8312</v>
      </c>
      <c r="R2488" s="13" t="s">
        <v>8329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customFormat="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8312</v>
      </c>
      <c r="R2489" s="13" t="s">
        <v>8329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customFormat="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8312</v>
      </c>
      <c r="R2490" s="13" t="s">
        <v>8329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customFormat="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8312</v>
      </c>
      <c r="R2491" s="13" t="s">
        <v>8329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customFormat="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8312</v>
      </c>
      <c r="R2492" s="13" t="s">
        <v>8329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customFormat="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8312</v>
      </c>
      <c r="R2493" s="13" t="s">
        <v>8329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customFormat="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8312</v>
      </c>
      <c r="R2494" s="13" t="s">
        <v>8329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customFormat="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8312</v>
      </c>
      <c r="R2495" s="13" t="s">
        <v>8329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customFormat="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8312</v>
      </c>
      <c r="R2496" s="13" t="s">
        <v>8329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customFormat="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8312</v>
      </c>
      <c r="R2497" s="13" t="s">
        <v>8329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customFormat="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8312</v>
      </c>
      <c r="R2498" s="13" t="s">
        <v>8329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ref="U2498:U2561" si="199">+YEAR(S2498)</f>
        <v>2013</v>
      </c>
    </row>
    <row r="2499" spans="1:21" customFormat="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8312</v>
      </c>
      <c r="R2499" s="13" t="s">
        <v>8329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customFormat="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8312</v>
      </c>
      <c r="R2500" s="13" t="s">
        <v>8329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customFormat="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8312</v>
      </c>
      <c r="R2501" s="13" t="s">
        <v>8329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customFormat="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8312</v>
      </c>
      <c r="R2502" s="13" t="s">
        <v>8329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customFormat="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8326</v>
      </c>
      <c r="R2503" s="13" t="s">
        <v>8357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customFormat="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8326</v>
      </c>
      <c r="R2504" s="13" t="s">
        <v>8357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customFormat="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8326</v>
      </c>
      <c r="R2505" s="13" t="s">
        <v>8357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customFormat="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8326</v>
      </c>
      <c r="R2506" s="13" t="s">
        <v>8357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customFormat="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8326</v>
      </c>
      <c r="R2507" s="13" t="s">
        <v>8357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customFormat="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8326</v>
      </c>
      <c r="R2508" s="13" t="s">
        <v>8357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customFormat="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8326</v>
      </c>
      <c r="R2509" s="13" t="s">
        <v>8357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customFormat="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8326</v>
      </c>
      <c r="R2510" s="13" t="s">
        <v>8357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customFormat="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8326</v>
      </c>
      <c r="R2511" s="13" t="s">
        <v>8357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customFormat="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8326</v>
      </c>
      <c r="R2512" s="13" t="s">
        <v>8357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customFormat="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8326</v>
      </c>
      <c r="R2513" s="13" t="s">
        <v>8357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customFormat="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8326</v>
      </c>
      <c r="R2514" s="13" t="s">
        <v>8357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customFormat="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8326</v>
      </c>
      <c r="R2515" s="13" t="s">
        <v>8357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customFormat="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8326</v>
      </c>
      <c r="R2516" s="13" t="s">
        <v>8357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customFormat="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8326</v>
      </c>
      <c r="R2517" s="13" t="s">
        <v>8357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customFormat="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8326</v>
      </c>
      <c r="R2518" s="13" t="s">
        <v>8357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customFormat="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8326</v>
      </c>
      <c r="R2519" s="13" t="s">
        <v>8357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customFormat="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8326</v>
      </c>
      <c r="R2520" s="13" t="s">
        <v>8357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customFormat="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8326</v>
      </c>
      <c r="R2521" s="13" t="s">
        <v>8357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customFormat="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8326</v>
      </c>
      <c r="R2522" s="13" t="s">
        <v>8357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customFormat="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8312</v>
      </c>
      <c r="R2523" s="13" t="s">
        <v>8334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customFormat="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8312</v>
      </c>
      <c r="R2524" s="13" t="s">
        <v>8334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customFormat="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8312</v>
      </c>
      <c r="R2525" s="13" t="s">
        <v>8334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customFormat="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8312</v>
      </c>
      <c r="R2526" s="13" t="s">
        <v>8334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customFormat="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8312</v>
      </c>
      <c r="R2527" s="13" t="s">
        <v>8334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customFormat="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8312</v>
      </c>
      <c r="R2528" s="13" t="s">
        <v>8334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customFormat="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8312</v>
      </c>
      <c r="R2529" s="13" t="s">
        <v>8334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customFormat="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8312</v>
      </c>
      <c r="R2530" s="13" t="s">
        <v>8334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customFormat="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8312</v>
      </c>
      <c r="R2531" s="13" t="s">
        <v>8334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customFormat="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8312</v>
      </c>
      <c r="R2532" s="13" t="s">
        <v>8334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customFormat="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8312</v>
      </c>
      <c r="R2533" s="13" t="s">
        <v>8334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customFormat="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8312</v>
      </c>
      <c r="R2534" s="13" t="s">
        <v>8334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customFormat="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8312</v>
      </c>
      <c r="R2535" s="13" t="s">
        <v>8334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customFormat="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8312</v>
      </c>
      <c r="R2536" s="13" t="s">
        <v>8334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customFormat="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8312</v>
      </c>
      <c r="R2537" s="13" t="s">
        <v>8334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customFormat="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8312</v>
      </c>
      <c r="R2538" s="13" t="s">
        <v>8334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customFormat="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8312</v>
      </c>
      <c r="R2539" s="13" t="s">
        <v>8334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customFormat="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8312</v>
      </c>
      <c r="R2540" s="13" t="s">
        <v>8334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customFormat="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8312</v>
      </c>
      <c r="R2541" s="13" t="s">
        <v>8334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customFormat="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8312</v>
      </c>
      <c r="R2542" s="13" t="s">
        <v>8334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customFormat="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8312</v>
      </c>
      <c r="R2543" s="13" t="s">
        <v>8334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customFormat="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8312</v>
      </c>
      <c r="R2544" s="13" t="s">
        <v>8334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customFormat="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8312</v>
      </c>
      <c r="R2545" s="13" t="s">
        <v>8334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customFormat="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8312</v>
      </c>
      <c r="R2546" s="13" t="s">
        <v>8334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customFormat="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8312</v>
      </c>
      <c r="R2547" s="13" t="s">
        <v>8334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customFormat="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8312</v>
      </c>
      <c r="R2548" s="13" t="s">
        <v>8334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customFormat="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8312</v>
      </c>
      <c r="R2549" s="13" t="s">
        <v>8334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customFormat="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8312</v>
      </c>
      <c r="R2550" s="13" t="s">
        <v>8334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customFormat="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8312</v>
      </c>
      <c r="R2551" s="13" t="s">
        <v>8334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customFormat="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8312</v>
      </c>
      <c r="R2552" s="13" t="s">
        <v>8334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customFormat="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8312</v>
      </c>
      <c r="R2553" s="13" t="s">
        <v>8334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customFormat="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8312</v>
      </c>
      <c r="R2554" s="13" t="s">
        <v>8334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customFormat="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8312</v>
      </c>
      <c r="R2555" s="13" t="s">
        <v>8334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customFormat="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8312</v>
      </c>
      <c r="R2556" s="13" t="s">
        <v>8334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customFormat="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8312</v>
      </c>
      <c r="R2557" s="13" t="s">
        <v>8334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customFormat="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8312</v>
      </c>
      <c r="R2558" s="13" t="s">
        <v>8334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customFormat="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8312</v>
      </c>
      <c r="R2559" s="13" t="s">
        <v>8334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customFormat="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8312</v>
      </c>
      <c r="R2560" s="13" t="s">
        <v>8334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customFormat="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8312</v>
      </c>
      <c r="R2561" s="13" t="s">
        <v>8334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customFormat="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8312</v>
      </c>
      <c r="R2562" s="13" t="s">
        <v>8334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ref="U2562:U2625" si="204">+YEAR(S2562)</f>
        <v>2015</v>
      </c>
    </row>
    <row r="2563" spans="1:21" customFormat="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3" t="s">
        <v>8326</v>
      </c>
      <c r="R2563" s="13" t="s">
        <v>8354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customFormat="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8326</v>
      </c>
      <c r="R2564" s="13" t="s">
        <v>8354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customFormat="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8326</v>
      </c>
      <c r="R2565" s="13" t="s">
        <v>8354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customFormat="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8326</v>
      </c>
      <c r="R2566" s="13" t="s">
        <v>8354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customFormat="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8326</v>
      </c>
      <c r="R2567" s="13" t="s">
        <v>8354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customFormat="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8326</v>
      </c>
      <c r="R2568" s="13" t="s">
        <v>8354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customFormat="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8326</v>
      </c>
      <c r="R2569" s="13" t="s">
        <v>8354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customFormat="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8326</v>
      </c>
      <c r="R2570" s="13" t="s">
        <v>8354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customFormat="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8326</v>
      </c>
      <c r="R2571" s="13" t="s">
        <v>8354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customFormat="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8326</v>
      </c>
      <c r="R2572" s="13" t="s">
        <v>8354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customFormat="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8326</v>
      </c>
      <c r="R2573" s="13" t="s">
        <v>8354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customFormat="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8326</v>
      </c>
      <c r="R2574" s="13" t="s">
        <v>8354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customFormat="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8326</v>
      </c>
      <c r="R2575" s="13" t="s">
        <v>8354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customFormat="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8326</v>
      </c>
      <c r="R2576" s="13" t="s">
        <v>8354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customFormat="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8326</v>
      </c>
      <c r="R2577" s="13" t="s">
        <v>8354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customFormat="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8326</v>
      </c>
      <c r="R2578" s="13" t="s">
        <v>8354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customFormat="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8326</v>
      </c>
      <c r="R2579" s="13" t="s">
        <v>8354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customFormat="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8326</v>
      </c>
      <c r="R2580" s="13" t="s">
        <v>8354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customFormat="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8326</v>
      </c>
      <c r="R2581" s="13" t="s">
        <v>8354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customFormat="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8326</v>
      </c>
      <c r="R2582" s="13" t="s">
        <v>8354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customFormat="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8326</v>
      </c>
      <c r="R2583" s="13" t="s">
        <v>8354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customFormat="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8326</v>
      </c>
      <c r="R2584" s="13" t="s">
        <v>8354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customFormat="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8326</v>
      </c>
      <c r="R2585" s="13" t="s">
        <v>8354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customFormat="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8326</v>
      </c>
      <c r="R2586" s="13" t="s">
        <v>8354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customFormat="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8326</v>
      </c>
      <c r="R2587" s="13" t="s">
        <v>8354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customFormat="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8326</v>
      </c>
      <c r="R2588" s="13" t="s">
        <v>8354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customFormat="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8326</v>
      </c>
      <c r="R2589" s="13" t="s">
        <v>8354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customFormat="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8326</v>
      </c>
      <c r="R2590" s="13" t="s">
        <v>8354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customFormat="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8326</v>
      </c>
      <c r="R2591" s="13" t="s">
        <v>8354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customFormat="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8326</v>
      </c>
      <c r="R2592" s="13" t="s">
        <v>8354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customFormat="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8326</v>
      </c>
      <c r="R2593" s="13" t="s">
        <v>8354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customFormat="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8326</v>
      </c>
      <c r="R2594" s="13" t="s">
        <v>8354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customFormat="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8326</v>
      </c>
      <c r="R2595" s="13" t="s">
        <v>8354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customFormat="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8326</v>
      </c>
      <c r="R2596" s="13" t="s">
        <v>8354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customFormat="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8326</v>
      </c>
      <c r="R2597" s="13" t="s">
        <v>8354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customFormat="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8326</v>
      </c>
      <c r="R2598" s="13" t="s">
        <v>8354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customFormat="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8326</v>
      </c>
      <c r="R2599" s="13" t="s">
        <v>8354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customFormat="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8326</v>
      </c>
      <c r="R2600" s="13" t="s">
        <v>8354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customFormat="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8326</v>
      </c>
      <c r="R2601" s="13" t="s">
        <v>8354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customFormat="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8326</v>
      </c>
      <c r="R2602" s="13" t="s">
        <v>8354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customFormat="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8308</v>
      </c>
      <c r="R2603" s="13" t="s">
        <v>8317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customFormat="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8308</v>
      </c>
      <c r="R2604" s="13" t="s">
        <v>8317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customFormat="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8308</v>
      </c>
      <c r="R2605" s="13" t="s">
        <v>8317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customFormat="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8308</v>
      </c>
      <c r="R2606" s="13" t="s">
        <v>8317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customFormat="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8308</v>
      </c>
      <c r="R2607" s="13" t="s">
        <v>8317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customFormat="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8308</v>
      </c>
      <c r="R2608" s="13" t="s">
        <v>8317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customFormat="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8308</v>
      </c>
      <c r="R2609" s="13" t="s">
        <v>8317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customFormat="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8308</v>
      </c>
      <c r="R2610" s="13" t="s">
        <v>8317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customFormat="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8308</v>
      </c>
      <c r="R2611" s="13" t="s">
        <v>8317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customFormat="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8308</v>
      </c>
      <c r="R2612" s="13" t="s">
        <v>8317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customFormat="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8308</v>
      </c>
      <c r="R2613" s="13" t="s">
        <v>8317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customFormat="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8308</v>
      </c>
      <c r="R2614" s="13" t="s">
        <v>8317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customFormat="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8308</v>
      </c>
      <c r="R2615" s="13" t="s">
        <v>8317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customFormat="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8308</v>
      </c>
      <c r="R2616" s="13" t="s">
        <v>8317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customFormat="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8308</v>
      </c>
      <c r="R2617" s="13" t="s">
        <v>8317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customFormat="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8308</v>
      </c>
      <c r="R2618" s="13" t="s">
        <v>8317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customFormat="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8308</v>
      </c>
      <c r="R2619" s="13" t="s">
        <v>8317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customFormat="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8308</v>
      </c>
      <c r="R2620" s="13" t="s">
        <v>8317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customFormat="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8308</v>
      </c>
      <c r="R2621" s="13" t="s">
        <v>8317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customFormat="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8308</v>
      </c>
      <c r="R2622" s="13" t="s">
        <v>8317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customFormat="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8308</v>
      </c>
      <c r="R2623" s="13" t="s">
        <v>8317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customFormat="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8308</v>
      </c>
      <c r="R2624" s="13" t="s">
        <v>8317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customFormat="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8308</v>
      </c>
      <c r="R2625" s="13" t="s">
        <v>8317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customFormat="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8308</v>
      </c>
      <c r="R2626" s="13" t="s">
        <v>8317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ref="U2626:U2689" si="209">+YEAR(S2626)</f>
        <v>2012</v>
      </c>
    </row>
    <row r="2627" spans="1:21" customFormat="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8308</v>
      </c>
      <c r="R2627" s="13" t="s">
        <v>8317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customFormat="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8308</v>
      </c>
      <c r="R2628" s="13" t="s">
        <v>8317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customFormat="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8308</v>
      </c>
      <c r="R2629" s="13" t="s">
        <v>8317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customFormat="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8308</v>
      </c>
      <c r="R2630" s="13" t="s">
        <v>8317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customFormat="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8308</v>
      </c>
      <c r="R2631" s="13" t="s">
        <v>8317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customFormat="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8308</v>
      </c>
      <c r="R2632" s="13" t="s">
        <v>8317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customFormat="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8308</v>
      </c>
      <c r="R2633" s="13" t="s">
        <v>8317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customFormat="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8308</v>
      </c>
      <c r="R2634" s="13" t="s">
        <v>8317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customFormat="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8308</v>
      </c>
      <c r="R2635" s="13" t="s">
        <v>8317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customFormat="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8308</v>
      </c>
      <c r="R2636" s="13" t="s">
        <v>8317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customFormat="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8308</v>
      </c>
      <c r="R2637" s="13" t="s">
        <v>8317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customFormat="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8308</v>
      </c>
      <c r="R2638" s="13" t="s">
        <v>8317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customFormat="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8308</v>
      </c>
      <c r="R2639" s="13" t="s">
        <v>8317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customFormat="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8308</v>
      </c>
      <c r="R2640" s="13" t="s">
        <v>8317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customFormat="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8308</v>
      </c>
      <c r="R2641" s="13" t="s">
        <v>8317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customFormat="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8308</v>
      </c>
      <c r="R2642" s="13" t="s">
        <v>8317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customFormat="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8308</v>
      </c>
      <c r="R2643" s="13" t="s">
        <v>8317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customFormat="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8308</v>
      </c>
      <c r="R2644" s="13" t="s">
        <v>8317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customFormat="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8308</v>
      </c>
      <c r="R2645" s="13" t="s">
        <v>8317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customFormat="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8308</v>
      </c>
      <c r="R2646" s="13" t="s">
        <v>8317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customFormat="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8308</v>
      </c>
      <c r="R2647" s="13" t="s">
        <v>8317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customFormat="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8308</v>
      </c>
      <c r="R2648" s="13" t="s">
        <v>8317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customFormat="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8308</v>
      </c>
      <c r="R2649" s="13" t="s">
        <v>8317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customFormat="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8308</v>
      </c>
      <c r="R2650" s="13" t="s">
        <v>8317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customFormat="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8308</v>
      </c>
      <c r="R2651" s="13" t="s">
        <v>8317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customFormat="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8308</v>
      </c>
      <c r="R2652" s="13" t="s">
        <v>8317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customFormat="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8308</v>
      </c>
      <c r="R2653" s="13" t="s">
        <v>8317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customFormat="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8308</v>
      </c>
      <c r="R2654" s="13" t="s">
        <v>8317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customFormat="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8308</v>
      </c>
      <c r="R2655" s="13" t="s">
        <v>8317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customFormat="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8308</v>
      </c>
      <c r="R2656" s="13" t="s">
        <v>8317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customFormat="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8308</v>
      </c>
      <c r="R2657" s="13" t="s">
        <v>8317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customFormat="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8308</v>
      </c>
      <c r="R2658" s="13" t="s">
        <v>8317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customFormat="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8308</v>
      </c>
      <c r="R2659" s="13" t="s">
        <v>8317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customFormat="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8308</v>
      </c>
      <c r="R2660" s="13" t="s">
        <v>8317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customFormat="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8308</v>
      </c>
      <c r="R2661" s="13" t="s">
        <v>8317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customFormat="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8308</v>
      </c>
      <c r="R2662" s="13" t="s">
        <v>8317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customFormat="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8308</v>
      </c>
      <c r="R2663" s="13" t="s">
        <v>8335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customFormat="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8308</v>
      </c>
      <c r="R2664" s="13" t="s">
        <v>8335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customFormat="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8308</v>
      </c>
      <c r="R2665" s="13" t="s">
        <v>8335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customFormat="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8308</v>
      </c>
      <c r="R2666" s="13" t="s">
        <v>8335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customFormat="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8308</v>
      </c>
      <c r="R2667" s="13" t="s">
        <v>8335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customFormat="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8308</v>
      </c>
      <c r="R2668" s="13" t="s">
        <v>8335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customFormat="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8308</v>
      </c>
      <c r="R2669" s="13" t="s">
        <v>8335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customFormat="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8308</v>
      </c>
      <c r="R2670" s="13" t="s">
        <v>8335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customFormat="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8308</v>
      </c>
      <c r="R2671" s="13" t="s">
        <v>8335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customFormat="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8308</v>
      </c>
      <c r="R2672" s="13" t="s">
        <v>8335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customFormat="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8308</v>
      </c>
      <c r="R2673" s="13" t="s">
        <v>8335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customFormat="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8308</v>
      </c>
      <c r="R2674" s="13" t="s">
        <v>8335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customFormat="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8308</v>
      </c>
      <c r="R2675" s="13" t="s">
        <v>8335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customFormat="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8308</v>
      </c>
      <c r="R2676" s="13" t="s">
        <v>8335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customFormat="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8308</v>
      </c>
      <c r="R2677" s="13" t="s">
        <v>8335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customFormat="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8308</v>
      </c>
      <c r="R2678" s="13" t="s">
        <v>8335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customFormat="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8308</v>
      </c>
      <c r="R2679" s="13" t="s">
        <v>8335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customFormat="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8308</v>
      </c>
      <c r="R2680" s="13" t="s">
        <v>8335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customFormat="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8308</v>
      </c>
      <c r="R2681" s="13" t="s">
        <v>8335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customFormat="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8308</v>
      </c>
      <c r="R2682" s="13" t="s">
        <v>8335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customFormat="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8326</v>
      </c>
      <c r="R2683" s="13" t="s">
        <v>8354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customFormat="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8326</v>
      </c>
      <c r="R2684" s="13" t="s">
        <v>8354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customFormat="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8326</v>
      </c>
      <c r="R2685" s="13" t="s">
        <v>8354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customFormat="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8326</v>
      </c>
      <c r="R2686" s="13" t="s">
        <v>8354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customFormat="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8326</v>
      </c>
      <c r="R2687" s="13" t="s">
        <v>8354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customFormat="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8326</v>
      </c>
      <c r="R2688" s="13" t="s">
        <v>8354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customFormat="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8326</v>
      </c>
      <c r="R2689" s="13" t="s">
        <v>8354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customFormat="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8326</v>
      </c>
      <c r="R2690" s="13" t="s">
        <v>8354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ref="U2690:U2753" si="214">+YEAR(S2690)</f>
        <v>2015</v>
      </c>
    </row>
    <row r="2691" spans="1:21" customFormat="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8326</v>
      </c>
      <c r="R2691" s="13" t="s">
        <v>8354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customFormat="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8326</v>
      </c>
      <c r="R2692" s="13" t="s">
        <v>8354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customFormat="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8326</v>
      </c>
      <c r="R2693" s="13" t="s">
        <v>8354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customFormat="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8326</v>
      </c>
      <c r="R2694" s="13" t="s">
        <v>8354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customFormat="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8326</v>
      </c>
      <c r="R2695" s="13" t="s">
        <v>8354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customFormat="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8326</v>
      </c>
      <c r="R2696" s="13" t="s">
        <v>8354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customFormat="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8326</v>
      </c>
      <c r="R2697" s="13" t="s">
        <v>8354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customFormat="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8326</v>
      </c>
      <c r="R2698" s="13" t="s">
        <v>8354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customFormat="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8326</v>
      </c>
      <c r="R2699" s="13" t="s">
        <v>8354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customFormat="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8326</v>
      </c>
      <c r="R2700" s="13" t="s">
        <v>8354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customFormat="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8326</v>
      </c>
      <c r="R2701" s="13" t="s">
        <v>8354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customFormat="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8326</v>
      </c>
      <c r="R2702" s="13" t="s">
        <v>8354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customFormat="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s="13" t="s">
        <v>8328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customFormat="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s="13" t="s">
        <v>8328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customFormat="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s="13" t="s">
        <v>8328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customFormat="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s="13" t="s">
        <v>8328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customFormat="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s="13" t="s">
        <v>8328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customFormat="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s="13" t="s">
        <v>8328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customFormat="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s="13" t="s">
        <v>8328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customFormat="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s="13" t="s">
        <v>8328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customFormat="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s="13" t="s">
        <v>8328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customFormat="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s="13" t="s">
        <v>8328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customFormat="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s="13" t="s">
        <v>8328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customFormat="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s="13" t="s">
        <v>8328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customFormat="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s="13" t="s">
        <v>8328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customFormat="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s="13" t="s">
        <v>8328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customFormat="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s="13" t="s">
        <v>8328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customFormat="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s="13" t="s">
        <v>8328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customFormat="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s="13" t="s">
        <v>8328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customFormat="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s="13" t="s">
        <v>8328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customFormat="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s="13" t="s">
        <v>8328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customFormat="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s="13" t="s">
        <v>8328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customFormat="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8308</v>
      </c>
      <c r="R2723" s="13" t="s">
        <v>8309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customFormat="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8308</v>
      </c>
      <c r="R2724" s="13" t="s">
        <v>8309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customFormat="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8308</v>
      </c>
      <c r="R2725" s="13" t="s">
        <v>8309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customFormat="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8308</v>
      </c>
      <c r="R2726" s="13" t="s">
        <v>8309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customFormat="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8308</v>
      </c>
      <c r="R2727" s="13" t="s">
        <v>8309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customFormat="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8308</v>
      </c>
      <c r="R2728" s="13" t="s">
        <v>8309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customFormat="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8308</v>
      </c>
      <c r="R2729" s="13" t="s">
        <v>8309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customFormat="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8308</v>
      </c>
      <c r="R2730" s="13" t="s">
        <v>8309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customFormat="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8308</v>
      </c>
      <c r="R2731" s="13" t="s">
        <v>8309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customFormat="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8308</v>
      </c>
      <c r="R2732" s="13" t="s">
        <v>8309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customFormat="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8308</v>
      </c>
      <c r="R2733" s="13" t="s">
        <v>8309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customFormat="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8308</v>
      </c>
      <c r="R2734" s="13" t="s">
        <v>8309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customFormat="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8308</v>
      </c>
      <c r="R2735" s="13" t="s">
        <v>8309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customFormat="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8308</v>
      </c>
      <c r="R2736" s="13" t="s">
        <v>8309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customFormat="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8308</v>
      </c>
      <c r="R2737" s="13" t="s">
        <v>8309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customFormat="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8308</v>
      </c>
      <c r="R2738" s="13" t="s">
        <v>8309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customFormat="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8308</v>
      </c>
      <c r="R2739" s="13" t="s">
        <v>8309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customFormat="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8308</v>
      </c>
      <c r="R2740" s="13" t="s">
        <v>8309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customFormat="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8308</v>
      </c>
      <c r="R2741" s="13" t="s">
        <v>8309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customFormat="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8308</v>
      </c>
      <c r="R2742" s="13" t="s">
        <v>8309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customFormat="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8321</v>
      </c>
      <c r="R2743" s="13" t="s">
        <v>8349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customFormat="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8321</v>
      </c>
      <c r="R2744" s="13" t="s">
        <v>8349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customFormat="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8321</v>
      </c>
      <c r="R2745" s="13" t="s">
        <v>8349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customFormat="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8321</v>
      </c>
      <c r="R2746" s="13" t="s">
        <v>8349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customFormat="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8321</v>
      </c>
      <c r="R2747" s="13" t="s">
        <v>8349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customFormat="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8321</v>
      </c>
      <c r="R2748" s="13" t="s">
        <v>8349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customFormat="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8321</v>
      </c>
      <c r="R2749" s="13" t="s">
        <v>8349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customFormat="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8321</v>
      </c>
      <c r="R2750" s="13" t="s">
        <v>8349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customFormat="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8321</v>
      </c>
      <c r="R2751" s="13" t="s">
        <v>8349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customFormat="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8321</v>
      </c>
      <c r="R2752" s="13" t="s">
        <v>8349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customFormat="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8321</v>
      </c>
      <c r="R2753" s="13" t="s">
        <v>8349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customFormat="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8321</v>
      </c>
      <c r="R2754" s="13" t="s">
        <v>8349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ref="U2754:U2817" si="219">+YEAR(S2754)</f>
        <v>2011</v>
      </c>
    </row>
    <row r="2755" spans="1:21" customFormat="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8321</v>
      </c>
      <c r="R2755" s="13" t="s">
        <v>8349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customFormat="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8321</v>
      </c>
      <c r="R2756" s="13" t="s">
        <v>8349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customFormat="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8321</v>
      </c>
      <c r="R2757" s="13" t="s">
        <v>8349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customFormat="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8321</v>
      </c>
      <c r="R2758" s="13" t="s">
        <v>8349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customFormat="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8321</v>
      </c>
      <c r="R2759" s="13" t="s">
        <v>8349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customFormat="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8321</v>
      </c>
      <c r="R2760" s="13" t="s">
        <v>8349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customFormat="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8321</v>
      </c>
      <c r="R2761" s="13" t="s">
        <v>8349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customFormat="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8321</v>
      </c>
      <c r="R2762" s="13" t="s">
        <v>8349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customFormat="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8321</v>
      </c>
      <c r="R2763" s="13" t="s">
        <v>8349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customFormat="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8321</v>
      </c>
      <c r="R2764" s="13" t="s">
        <v>8349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customFormat="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8321</v>
      </c>
      <c r="R2765" s="13" t="s">
        <v>8349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customFormat="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8321</v>
      </c>
      <c r="R2766" s="13" t="s">
        <v>8349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customFormat="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8321</v>
      </c>
      <c r="R2767" s="13" t="s">
        <v>8349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customFormat="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8321</v>
      </c>
      <c r="R2768" s="13" t="s">
        <v>8349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8321</v>
      </c>
      <c r="R2769" s="13" t="s">
        <v>8349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  <c r="V2769"/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8321</v>
      </c>
      <c r="R2770" s="13" t="s">
        <v>8349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  <c r="V2770"/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8321</v>
      </c>
      <c r="R2771" s="13" t="s">
        <v>8349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  <c r="V2771"/>
    </row>
    <row r="2772" spans="1:22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8321</v>
      </c>
      <c r="R2772" s="13" t="s">
        <v>8349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  <c r="V2772"/>
    </row>
    <row r="2773" spans="1:22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8321</v>
      </c>
      <c r="R2773" s="13" t="s">
        <v>8349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  <c r="V2773"/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8321</v>
      </c>
      <c r="R2774" s="13" t="s">
        <v>8349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  <c r="V2774"/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8321</v>
      </c>
      <c r="R2775" s="13" t="s">
        <v>8349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  <c r="V2775"/>
    </row>
    <row r="2776" spans="1:22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8321</v>
      </c>
      <c r="R2776" s="13" t="s">
        <v>8349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  <c r="V2776"/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8321</v>
      </c>
      <c r="R2777" s="13" t="s">
        <v>8349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  <c r="V2777"/>
    </row>
    <row r="2778" spans="1:22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8321</v>
      </c>
      <c r="R2778" s="13" t="s">
        <v>8349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  <c r="V2778"/>
    </row>
    <row r="2779" spans="1:22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8321</v>
      </c>
      <c r="R2779" s="13" t="s">
        <v>8349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  <c r="V2779"/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8321</v>
      </c>
      <c r="R2780" s="13" t="s">
        <v>8349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  <c r="V2780"/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8321</v>
      </c>
      <c r="R2781" s="13" t="s">
        <v>8349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  <c r="V2781"/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8321</v>
      </c>
      <c r="R2782" s="13" t="s">
        <v>8349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  <c r="V2782"/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s="1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s="13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s="13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s="13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s="13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s="13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s="13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s="13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s="13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s="13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s="1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s="13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s="13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s="13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s="13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s="13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s="13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s="13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s="13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s="13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s="1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s="13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s="13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s="13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s="13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s="13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s="13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s="13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s="13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s="13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s="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s="13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s="13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s="13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s="13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8315</v>
      </c>
      <c r="R2818" s="13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ref="U2818:U2881" si="224">+YEAR(S2818)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3" t="s">
        <v>8315</v>
      </c>
      <c r="R2819" s="13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s="13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s="13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s="13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s="1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s="13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s="13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s="13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s="13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s="13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s="13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s="13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s="13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s="13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s="1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s="13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s="13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s="13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s="13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s="13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s="13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s="13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s="13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s="13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s="1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8315</v>
      </c>
      <c r="R2844" s="13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8315</v>
      </c>
      <c r="R2845" s="13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s="13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s="13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8315</v>
      </c>
      <c r="R2848" s="13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8315</v>
      </c>
      <c r="R2849" s="13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s="13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s="13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s="13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8315</v>
      </c>
      <c r="R2853" s="1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s="13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8315</v>
      </c>
      <c r="R2855" s="13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s="13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s="13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s="13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s="13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8315</v>
      </c>
      <c r="R2860" s="13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s="13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s="13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s="1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s="13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s="13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s="13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8315</v>
      </c>
      <c r="R2867" s="13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s="13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s="13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s="13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s="13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s="13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s="1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8315</v>
      </c>
      <c r="R2874" s="13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s="13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s="13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s="13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8315</v>
      </c>
      <c r="R2878" s="13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s="13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s="13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s="13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8315</v>
      </c>
      <c r="R2882" s="13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ref="U2882:U2945" si="229">+YEAR(S2882)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3" t="s">
        <v>8315</v>
      </c>
      <c r="R2883" s="1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s="13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s="13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s="13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s="13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s="13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s="13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8315</v>
      </c>
      <c r="R2890" s="13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s="13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s="13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s="1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s="13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s="13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8315</v>
      </c>
      <c r="R2896" s="13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s="13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s="13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s="13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s="13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8315</v>
      </c>
      <c r="R2901" s="13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s="13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s="1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s="13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s="13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s="13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s="13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s="13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s="13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s="13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s="13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s="13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s="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s="13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s="13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s="13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s="13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s="13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s="13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s="13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s="13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s="13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2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s="13" t="s">
        <v>8336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  <c r="V2923"/>
    </row>
    <row r="2924" spans="1:22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s="13" t="s">
        <v>8336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  <c r="V2924"/>
    </row>
    <row r="2925" spans="1:22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s="13" t="s">
        <v>8336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  <c r="V2925"/>
    </row>
    <row r="2926" spans="1:22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s="13" t="s">
        <v>8336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  <c r="V2926"/>
    </row>
    <row r="2927" spans="1:22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s="13" t="s">
        <v>8336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  <c r="V2927"/>
    </row>
    <row r="2928" spans="1:22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s="13" t="s">
        <v>8336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  <c r="V2928"/>
    </row>
    <row r="2929" spans="1:21" customFormat="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s="13" t="s">
        <v>8336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customFormat="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s="13" t="s">
        <v>8336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customFormat="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s="13" t="s">
        <v>8336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customFormat="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s="13" t="s">
        <v>8336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customFormat="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s="13" t="s">
        <v>8336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customFormat="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s="13" t="s">
        <v>8336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customFormat="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s="13" t="s">
        <v>8336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customFormat="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s="13" t="s">
        <v>8336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customFormat="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s="13" t="s">
        <v>8336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customFormat="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s="13" t="s">
        <v>8336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customFormat="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s="13" t="s">
        <v>8336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customFormat="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s="13" t="s">
        <v>8336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customFormat="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s="13" t="s">
        <v>8336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customFormat="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s="13" t="s">
        <v>8336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customFormat="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s="13" t="s">
        <v>8328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customFormat="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s="13" t="s">
        <v>8328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customFormat="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8315</v>
      </c>
      <c r="R2945" s="13" t="s">
        <v>8328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customFormat="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8315</v>
      </c>
      <c r="R2946" s="13" t="s">
        <v>8328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ref="U2946:U3009" si="234">+YEAR(S2946)</f>
        <v>2015</v>
      </c>
    </row>
    <row r="2947" spans="1:21" customFormat="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3" t="s">
        <v>8315</v>
      </c>
      <c r="R2947" s="13" t="s">
        <v>8328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customFormat="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s="13" t="s">
        <v>8328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customFormat="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s="13" t="s">
        <v>8328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customFormat="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s="13" t="s">
        <v>8328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customFormat="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s="13" t="s">
        <v>8328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customFormat="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s="13" t="s">
        <v>8328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customFormat="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s="13" t="s">
        <v>8328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customFormat="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s="13" t="s">
        <v>8328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customFormat="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s="13" t="s">
        <v>8328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customFormat="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8315</v>
      </c>
      <c r="R2956" s="13" t="s">
        <v>8328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customFormat="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s="13" t="s">
        <v>8328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customFormat="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s="13" t="s">
        <v>8328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customFormat="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s="13" t="s">
        <v>8328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customFormat="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8315</v>
      </c>
      <c r="R2960" s="13" t="s">
        <v>8328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2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8315</v>
      </c>
      <c r="R2961" s="13" t="s">
        <v>8328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  <c r="V2961"/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8315</v>
      </c>
      <c r="R2962" s="13" t="s">
        <v>8328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  <c r="V2962"/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s="1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s="13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s="13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s="13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s="13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s="13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s="13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s="13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s="13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s="13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s="1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s="13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s="13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s="13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s="13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s="13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s="13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s="13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s="13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s="13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2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s="13" t="s">
        <v>8328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  <c r="V2983"/>
    </row>
    <row r="2984" spans="1:22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s="13" t="s">
        <v>8328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  <c r="V2984"/>
    </row>
    <row r="2985" spans="1:22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s="13" t="s">
        <v>8328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  <c r="V2985"/>
    </row>
    <row r="2986" spans="1:22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s="13" t="s">
        <v>8328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  <c r="V2986"/>
    </row>
    <row r="2987" spans="1:22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s="13" t="s">
        <v>8328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  <c r="V2987"/>
    </row>
    <row r="2988" spans="1:22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s="13" t="s">
        <v>8328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  <c r="V2988"/>
    </row>
    <row r="2989" spans="1:22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s="13" t="s">
        <v>8328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  <c r="V2989"/>
    </row>
    <row r="2990" spans="1:22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s="13" t="s">
        <v>8328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  <c r="V2990"/>
    </row>
    <row r="2991" spans="1:22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s="13" t="s">
        <v>8328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  <c r="V2991"/>
    </row>
    <row r="2992" spans="1:22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s="13" t="s">
        <v>8328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  <c r="V2992"/>
    </row>
    <row r="2993" spans="1:21" customFormat="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s="13" t="s">
        <v>8328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customFormat="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s="13" t="s">
        <v>8328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customFormat="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s="13" t="s">
        <v>8328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customFormat="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s="13" t="s">
        <v>8328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customFormat="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s="13" t="s">
        <v>8328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customFormat="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s="13" t="s">
        <v>8328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customFormat="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s="13" t="s">
        <v>8328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customFormat="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s="13" t="s">
        <v>8328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customFormat="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s="13" t="s">
        <v>8328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customFormat="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s="13" t="s">
        <v>8328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customFormat="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s="13" t="s">
        <v>8328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customFormat="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s="13" t="s">
        <v>8328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customFormat="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s="13" t="s">
        <v>8328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customFormat="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s="13" t="s">
        <v>8328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customFormat="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s="13" t="s">
        <v>8328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customFormat="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s="13" t="s">
        <v>8328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customFormat="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s="13" t="s">
        <v>8328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customFormat="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8315</v>
      </c>
      <c r="R3010" s="13" t="s">
        <v>8328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ref="U3010:U3073" si="239">+YEAR(S3010)</f>
        <v>2015</v>
      </c>
    </row>
    <row r="3011" spans="1:21" customFormat="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8315</v>
      </c>
      <c r="R3011" s="13" t="s">
        <v>8328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customFormat="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s="13" t="s">
        <v>8328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customFormat="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s="13" t="s">
        <v>8328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customFormat="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s="13" t="s">
        <v>8328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customFormat="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s="13" t="s">
        <v>8328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customFormat="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s="13" t="s">
        <v>8328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customFormat="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s="13" t="s">
        <v>8328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customFormat="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s="13" t="s">
        <v>8328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customFormat="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s="13" t="s">
        <v>8328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customFormat="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s="13" t="s">
        <v>8328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customFormat="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s="13" t="s">
        <v>8328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customFormat="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s="13" t="s">
        <v>8328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customFormat="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s="13" t="s">
        <v>8328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customFormat="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s="13" t="s">
        <v>8328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customFormat="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s="13" t="s">
        <v>8328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customFormat="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s="13" t="s">
        <v>8328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customFormat="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s="13" t="s">
        <v>8328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customFormat="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s="13" t="s">
        <v>8328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customFormat="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s="13" t="s">
        <v>8328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customFormat="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s="13" t="s">
        <v>8328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customFormat="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s="13" t="s">
        <v>8328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customFormat="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s="13" t="s">
        <v>8328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customFormat="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s="13" t="s">
        <v>8328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customFormat="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s="13" t="s">
        <v>8328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customFormat="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s="13" t="s">
        <v>8328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customFormat="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s="13" t="s">
        <v>8328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customFormat="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s="13" t="s">
        <v>8328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customFormat="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s="13" t="s">
        <v>8328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customFormat="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s="13" t="s">
        <v>8328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customFormat="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s="13" t="s">
        <v>8328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customFormat="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s="13" t="s">
        <v>8328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customFormat="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s="13" t="s">
        <v>8328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customFormat="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s="13" t="s">
        <v>8328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customFormat="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s="13" t="s">
        <v>8328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customFormat="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s="13" t="s">
        <v>8328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customFormat="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s="13" t="s">
        <v>8328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customFormat="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s="13" t="s">
        <v>8328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customFormat="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s="13" t="s">
        <v>8328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customFormat="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s="13" t="s">
        <v>8328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customFormat="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s="13" t="s">
        <v>8328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customFormat="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s="13" t="s">
        <v>8328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customFormat="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s="13" t="s">
        <v>8328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customFormat="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s="13" t="s">
        <v>8328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customFormat="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s="13" t="s">
        <v>8328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customFormat="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s="13" t="s">
        <v>8328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customFormat="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8315</v>
      </c>
      <c r="R3056" s="13" t="s">
        <v>8328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customFormat="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s="13" t="s">
        <v>8328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customFormat="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8315</v>
      </c>
      <c r="R3058" s="13" t="s">
        <v>8328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customFormat="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8315</v>
      </c>
      <c r="R3059" s="13" t="s">
        <v>8328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customFormat="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s="13" t="s">
        <v>8328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customFormat="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s="13" t="s">
        <v>8328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customFormat="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s="13" t="s">
        <v>8328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customFormat="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8315</v>
      </c>
      <c r="R3063" s="13" t="s">
        <v>8328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customFormat="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s="13" t="s">
        <v>8328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customFormat="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s="13" t="s">
        <v>8328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customFormat="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s="13" t="s">
        <v>8328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customFormat="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s="13" t="s">
        <v>8328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customFormat="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s="13" t="s">
        <v>8328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customFormat="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s="13" t="s">
        <v>8328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customFormat="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s="13" t="s">
        <v>8328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customFormat="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s="13" t="s">
        <v>8328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customFormat="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s="13" t="s">
        <v>8328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customFormat="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s="13" t="s">
        <v>8328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customFormat="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8315</v>
      </c>
      <c r="R3074" s="13" t="s">
        <v>8328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ref="U3074:U3137" si="244">+YEAR(S3074)</f>
        <v>2016</v>
      </c>
    </row>
    <row r="3075" spans="1:21" customFormat="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8315</v>
      </c>
      <c r="R3075" s="13" t="s">
        <v>8328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customFormat="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s="13" t="s">
        <v>8328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customFormat="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s="13" t="s">
        <v>8328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customFormat="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s="13" t="s">
        <v>8328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customFormat="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s="13" t="s">
        <v>8328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customFormat="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s="13" t="s">
        <v>8328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customFormat="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s="13" t="s">
        <v>8328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customFormat="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s="13" t="s">
        <v>8328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customFormat="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s="13" t="s">
        <v>8328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customFormat="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8315</v>
      </c>
      <c r="R3084" s="13" t="s">
        <v>8328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customFormat="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s="13" t="s">
        <v>8328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customFormat="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s="13" t="s">
        <v>8328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customFormat="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s="13" t="s">
        <v>8328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customFormat="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s="13" t="s">
        <v>8328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customFormat="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s="13" t="s">
        <v>8328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customFormat="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s="13" t="s">
        <v>8328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customFormat="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s="13" t="s">
        <v>8328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customFormat="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s="13" t="s">
        <v>8328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customFormat="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s="13" t="s">
        <v>8328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customFormat="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s="13" t="s">
        <v>8328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customFormat="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s="13" t="s">
        <v>8328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customFormat="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s="13" t="s">
        <v>8328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customFormat="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s="13" t="s">
        <v>8328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customFormat="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s="13" t="s">
        <v>8328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customFormat="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s="13" t="s">
        <v>8328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customFormat="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s="13" t="s">
        <v>8328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customFormat="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s="13" t="s">
        <v>8328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customFormat="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s="13" t="s">
        <v>8328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customFormat="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s="13" t="s">
        <v>8328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customFormat="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s="13" t="s">
        <v>8328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customFormat="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s="13" t="s">
        <v>8328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customFormat="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s="13" t="s">
        <v>8328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customFormat="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s="13" t="s">
        <v>8328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customFormat="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s="13" t="s">
        <v>8328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customFormat="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s="13" t="s">
        <v>8328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customFormat="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s="13" t="s">
        <v>8328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customFormat="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s="13" t="s">
        <v>8328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customFormat="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s="13" t="s">
        <v>8328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customFormat="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s="13" t="s">
        <v>8328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customFormat="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s="13" t="s">
        <v>8328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customFormat="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s="13" t="s">
        <v>8328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customFormat="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8315</v>
      </c>
      <c r="R3116" s="13" t="s">
        <v>8328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customFormat="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s="13" t="s">
        <v>8328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customFormat="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s="13" t="s">
        <v>8328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customFormat="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s="13" t="s">
        <v>8328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customFormat="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s="13" t="s">
        <v>8328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customFormat="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s="13" t="s">
        <v>8328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customFormat="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s="13" t="s">
        <v>8328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customFormat="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s="13" t="s">
        <v>8328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customFormat="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s="13" t="s">
        <v>8328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customFormat="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s="13" t="s">
        <v>8328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customFormat="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s="13" t="s">
        <v>8328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customFormat="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8315</v>
      </c>
      <c r="R3127" s="13" t="s">
        <v>8328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customFormat="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s="13" t="s">
        <v>8328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customFormat="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8315</v>
      </c>
      <c r="R3129" s="13" t="s">
        <v>8328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customFormat="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s="13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customFormat="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s="13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customFormat="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s="13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customFormat="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s="1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customFormat="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s="13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customFormat="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s="13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customFormat="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s="13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2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s="13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  <c r="V3137"/>
    </row>
    <row r="3138" spans="1:22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8315</v>
      </c>
      <c r="R3138" s="13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ref="U3138:U3201" si="249">+YEAR(S3138)</f>
        <v>2017</v>
      </c>
      <c r="V3138"/>
    </row>
    <row r="3139" spans="1:22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3" t="s">
        <v>8315</v>
      </c>
      <c r="R3139" s="13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  <c r="V3139"/>
    </row>
    <row r="3140" spans="1:22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8315</v>
      </c>
      <c r="R3140" s="13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  <c r="V3140"/>
    </row>
    <row r="3141" spans="1:22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s="13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  <c r="V3141"/>
    </row>
    <row r="3142" spans="1:22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s="13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  <c r="V3142"/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s="1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  <c r="V3143"/>
    </row>
    <row r="3144" spans="1:22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s="13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  <c r="V3144"/>
    </row>
    <row r="3145" spans="1:22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8315</v>
      </c>
      <c r="R3145" s="13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  <c r="V3145"/>
    </row>
    <row r="3146" spans="1:22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s="13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  <c r="V3146"/>
    </row>
    <row r="3147" spans="1:22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8315</v>
      </c>
      <c r="R3147" s="13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  <c r="V3147"/>
    </row>
    <row r="3148" spans="1:22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s="13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  <c r="V3148"/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s="13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s="13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s="13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s="13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s="1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s="13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s="13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s="13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s="13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s="13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s="13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s="13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s="13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s="13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s="1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s="13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s="13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s="13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s="13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s="13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s="13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s="13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s="13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s="13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s="1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s="13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s="13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s="13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s="13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s="13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s="13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s="13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s="13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s="13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s="1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s="13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s="13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s="13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s="13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s="13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s="13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2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s="13" t="s">
        <v>8336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  <c r="V3190"/>
    </row>
    <row r="3191" spans="1:22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s="13" t="s">
        <v>8336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  <c r="V3191"/>
    </row>
    <row r="3192" spans="1:22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8315</v>
      </c>
      <c r="R3192" s="13" t="s">
        <v>8336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  <c r="V3192"/>
    </row>
    <row r="3193" spans="1:22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s="13" t="s">
        <v>8336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  <c r="V3193"/>
    </row>
    <row r="3194" spans="1:22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s="13" t="s">
        <v>8336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  <c r="V3194"/>
    </row>
    <row r="3195" spans="1:22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s="13" t="s">
        <v>8336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  <c r="V3195"/>
    </row>
    <row r="3196" spans="1:22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8315</v>
      </c>
      <c r="R3196" s="13" t="s">
        <v>8336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  <c r="V3196"/>
    </row>
    <row r="3197" spans="1:22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s="13" t="s">
        <v>8336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  <c r="V3197"/>
    </row>
    <row r="3198" spans="1:22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s="13" t="s">
        <v>8336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  <c r="V3198"/>
    </row>
    <row r="3199" spans="1:22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s="13" t="s">
        <v>8336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  <c r="V3199"/>
    </row>
    <row r="3200" spans="1:22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s="13" t="s">
        <v>8336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  <c r="V3200"/>
    </row>
    <row r="3201" spans="1:22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s="13" t="s">
        <v>8336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  <c r="V3201"/>
    </row>
    <row r="3202" spans="1:22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8315</v>
      </c>
      <c r="R3202" s="13" t="s">
        <v>8336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ref="U3202:U3265" si="254">+YEAR(S3202)</f>
        <v>2016</v>
      </c>
      <c r="V3202"/>
    </row>
    <row r="3203" spans="1:22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3" t="s">
        <v>8315</v>
      </c>
      <c r="R3203" s="13" t="s">
        <v>8336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  <c r="V3203"/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s="13" t="s">
        <v>8336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  <c r="V3204"/>
    </row>
    <row r="3205" spans="1:22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s="13" t="s">
        <v>8336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  <c r="V3205"/>
    </row>
    <row r="3206" spans="1:22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s="13" t="s">
        <v>8336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  <c r="V3206"/>
    </row>
    <row r="3207" spans="1:22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s="13" t="s">
        <v>8336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  <c r="V3207"/>
    </row>
    <row r="3208" spans="1:22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s="13" t="s">
        <v>8336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  <c r="V3208"/>
    </row>
    <row r="3209" spans="1:22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s="13" t="s">
        <v>8336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  <c r="V3209"/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s="13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s="13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s="13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s="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s="13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s="13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s="13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s="13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s="13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s="13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s="13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s="13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s="13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s="1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s="13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s="13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s="13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s="13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s="13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s="13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s="13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s="13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s="13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s="1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s="13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s="13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s="13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s="13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s="13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s="13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s="13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s="13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s="13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s="1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s="13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s="13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s="13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s="13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s="13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s="13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s="13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s="13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s="13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s="1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s="13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s="13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s="13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s="13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s="13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s="13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s="13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s="13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s="13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s="1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s="13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s="13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8315</v>
      </c>
      <c r="R3266" s="13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ref="U3266:U3329" si="259">+YEAR(S3266)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3" t="s">
        <v>8315</v>
      </c>
      <c r="R3267" s="13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s="13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s="13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s="13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s="13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s="13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s="1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s="13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s="13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s="13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s="13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s="13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s="13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s="13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s="13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s="13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s="1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s="13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s="13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s="13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s="13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s="13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s="13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s="13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s="13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s="13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s="1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s="13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s="13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s="13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s="13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s="13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s="13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s="13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s="13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s="13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s="1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s="13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s="13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s="13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s="13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s="13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s="13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s="13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s="13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s="13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s="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s="13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s="13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s="13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s="13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s="13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s="13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s="13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s="13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s="13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s="1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s="13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s="13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s="13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s="13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s="13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s="13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8315</v>
      </c>
      <c r="R3330" s="13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ref="U3330:U3393" si="264">+YEAR(S3330)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3" t="s">
        <v>8315</v>
      </c>
      <c r="R3331" s="13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s="13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s="1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s="13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s="13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s="13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s="13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s="13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s="13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s="13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s="13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s="13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s="1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s="13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s="13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s="13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s="13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s="13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s="13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s="13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s="13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s="13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s="1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s="13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s="13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s="13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s="13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s="13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s="13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s="13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s="13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s="13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s="1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s="13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s="13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s="13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s="13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s="13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s="13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s="13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s="13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s="13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s="1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s="13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s="13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s="13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s="13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s="13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s="13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s="13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s="13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s="13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s="1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s="13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s="13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s="13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s="13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s="13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s="13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s="13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s="13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s="13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s="1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8315</v>
      </c>
      <c r="R3394" s="13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ref="U3394:U3457" si="269">+YEAR(S3394)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3" t="s">
        <v>8315</v>
      </c>
      <c r="R3395" s="13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s="13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s="13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s="13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s="13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s="13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s="13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s="13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s="1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s="13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s="13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s="13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s="13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s="13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s="13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s="13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s="13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s="13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s="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s="13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s="13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s="13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s="13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s="13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s="13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s="13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s="13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s="13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s="1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s="13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s="13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s="13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s="13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s="13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s="13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s="13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s="13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s="13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s="1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s="13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s="13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s="13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s="13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s="13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s="13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s="13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s="13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s="13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s="1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s="13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s="13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s="13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s="13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s="13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s="13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s="13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s="13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s="13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s="1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s="13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s="13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s="13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s="13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8315</v>
      </c>
      <c r="R3458" s="13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ref="U3458:U3521" si="274">+YEAR(S3458)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3" t="s">
        <v>8315</v>
      </c>
      <c r="R3459" s="13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s="13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s="13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s="13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s="1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s="13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s="13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s="13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s="13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s="13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s="13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s="13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s="13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s="13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s="1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s="13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s="13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s="13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s="13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s="13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s="13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s="13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s="13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s="13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s="1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s="13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s="13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s="13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s="13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s="13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s="13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s="13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s="13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s="13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s="1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s="13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s="13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s="13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s="13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s="13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s="13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s="13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s="13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s="13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s="1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s="13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s="13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s="13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s="13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s="13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s="13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s="13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s="13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s="13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s="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s="13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s="13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s="13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s="13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s="13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s="13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s="13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s="13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8315</v>
      </c>
      <c r="R3522" s="13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ref="U3522:U3585" si="279">+YEAR(S3522)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3" t="s">
        <v>8315</v>
      </c>
      <c r="R3523" s="1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s="13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s="13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s="13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s="13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s="13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s="13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s="13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s="13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s="13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s="1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s="13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s="13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s="13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s="13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s="13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s="13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s="13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s="13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s="13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s="1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s="13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s="13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s="13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s="13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s="13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s="13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s="13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s="13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s="13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s="1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s="13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s="13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s="13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s="13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s="13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s="13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s="13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s="13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s="13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s="1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s="13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s="13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s="13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s="13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s="13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s="13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s="13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s="13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s="13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s="1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s="13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s="13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s="13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s="13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s="13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s="13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s="13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s="13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s="13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s="1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s="13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s="13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8315</v>
      </c>
      <c r="R3586" s="13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ref="U3586:U3649" si="284">+YEAR(S3586)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3" t="s">
        <v>8315</v>
      </c>
      <c r="R3587" s="13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s="13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s="13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s="13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s="13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s="13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s="1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s="13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s="13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s="13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s="13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s="13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s="13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s="13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s="13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s="13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s="1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s="13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s="13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s="13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s="13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s="13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s="13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s="13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s="13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s="13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s="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s="13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s="13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s="13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s="13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s="13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s="13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s="13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s="13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s="13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s="1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s="13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s="13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s="13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s="13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s="13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s="13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2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8315</v>
      </c>
      <c r="R3630" s="13" t="s">
        <v>8336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  <c r="V3630"/>
    </row>
    <row r="3631" spans="1:22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s="13" t="s">
        <v>8336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  <c r="V3631"/>
    </row>
    <row r="3632" spans="1:22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s="13" t="s">
        <v>8336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  <c r="V3632"/>
    </row>
    <row r="3633" spans="1:21" customFormat="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s="13" t="s">
        <v>8336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customFormat="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s="13" t="s">
        <v>8336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customFormat="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s="13" t="s">
        <v>8336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customFormat="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s="13" t="s">
        <v>8336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customFormat="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s="13" t="s">
        <v>8336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customFormat="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8315</v>
      </c>
      <c r="R3638" s="13" t="s">
        <v>8336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customFormat="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s="13" t="s">
        <v>8336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customFormat="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s="13" t="s">
        <v>8336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customFormat="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s="13" t="s">
        <v>8336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customFormat="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s="13" t="s">
        <v>8336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customFormat="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8315</v>
      </c>
      <c r="R3643" s="13" t="s">
        <v>8336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customFormat="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s="13" t="s">
        <v>8336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customFormat="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8315</v>
      </c>
      <c r="R3645" s="13" t="s">
        <v>8336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customFormat="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s="13" t="s">
        <v>8336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customFormat="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s="13" t="s">
        <v>8336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customFormat="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s="13" t="s">
        <v>8336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2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s="13" t="s">
        <v>8336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  <c r="V3649"/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8315</v>
      </c>
      <c r="R3650" s="13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ref="U3650:U3713" si="289">+YEAR(S3650)</f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3" t="s">
        <v>8315</v>
      </c>
      <c r="R3651" s="13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s="13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s="1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s="13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s="13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s="13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s="13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s="13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s="13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s="13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s="13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s="13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s="1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s="13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s="13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s="13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s="13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s="13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s="13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s="13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s="13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s="13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s="1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s="13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s="13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s="13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s="13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s="13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s="13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s="13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s="13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s="13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s="1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s="13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s="13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s="13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s="13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s="13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s="13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s="13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s="13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s="13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s="1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s="13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s="13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s="13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s="13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s="13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s="13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s="13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s="13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s="13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s="1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s="13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s="13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s="13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s="13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s="13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s="13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s="13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s="13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s="13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s="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8315</v>
      </c>
      <c r="R3714" s="13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ref="U3714:U3777" si="294">+YEAR(S3714)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3" t="s">
        <v>8315</v>
      </c>
      <c r="R3715" s="13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s="13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s="13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s="13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s="13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s="13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s="13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s="13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s="1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s="13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s="13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s="13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s="13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s="13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s="13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s="13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s="13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s="13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s="1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s="13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8315</v>
      </c>
      <c r="R3735" s="13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s="13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s="13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s="13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s="13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s="13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s="13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s="13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8315</v>
      </c>
      <c r="R3743" s="1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s="13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8315</v>
      </c>
      <c r="R3745" s="13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8315</v>
      </c>
      <c r="R3746" s="13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s="13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s="13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s="13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2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s="13" t="s">
        <v>8336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  <c r="V3750"/>
    </row>
    <row r="3751" spans="1:22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s="13" t="s">
        <v>8336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  <c r="V3751"/>
    </row>
    <row r="3752" spans="1:22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s="13" t="s">
        <v>8336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  <c r="V3752"/>
    </row>
    <row r="3753" spans="1:22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s="13" t="s">
        <v>8336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  <c r="V3753"/>
    </row>
    <row r="3754" spans="1:22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s="13" t="s">
        <v>8336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  <c r="V3754"/>
    </row>
    <row r="3755" spans="1:22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s="13" t="s">
        <v>8336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  <c r="V3755"/>
    </row>
    <row r="3756" spans="1:22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s="13" t="s">
        <v>8336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  <c r="V3756"/>
    </row>
    <row r="3757" spans="1:22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s="13" t="s">
        <v>8336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  <c r="V3757"/>
    </row>
    <row r="3758" spans="1:22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s="13" t="s">
        <v>8336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  <c r="V3758"/>
    </row>
    <row r="3759" spans="1:22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s="13" t="s">
        <v>8336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  <c r="V3759"/>
    </row>
    <row r="3760" spans="1:22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s="13" t="s">
        <v>8336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  <c r="V3760"/>
    </row>
    <row r="3761" spans="1:21" customFormat="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s="13" t="s">
        <v>8336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customFormat="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s="13" t="s">
        <v>8336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customFormat="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s="13" t="s">
        <v>8336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customFormat="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s="13" t="s">
        <v>8336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customFormat="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s="13" t="s">
        <v>8336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customFormat="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s="13" t="s">
        <v>8336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customFormat="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s="13" t="s">
        <v>8336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customFormat="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s="13" t="s">
        <v>8336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customFormat="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s="13" t="s">
        <v>8336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customFormat="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s="13" t="s">
        <v>8336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customFormat="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s="13" t="s">
        <v>8336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customFormat="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s="13" t="s">
        <v>8336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customFormat="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s="13" t="s">
        <v>8336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customFormat="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s="13" t="s">
        <v>8336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customFormat="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s="13" t="s">
        <v>8336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customFormat="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s="13" t="s">
        <v>8336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customFormat="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s="13" t="s">
        <v>8336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customFormat="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8315</v>
      </c>
      <c r="R3778" s="13" t="s">
        <v>8336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ref="U3778:U3841" si="299">+YEAR(S3778)</f>
        <v>2014</v>
      </c>
    </row>
    <row r="3779" spans="1:21" customFormat="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8315</v>
      </c>
      <c r="R3779" s="13" t="s">
        <v>8336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customFormat="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s="13" t="s">
        <v>8336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customFormat="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s="13" t="s">
        <v>8336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customFormat="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s="13" t="s">
        <v>8336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customFormat="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s="13" t="s">
        <v>8336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customFormat="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s="13" t="s">
        <v>8336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customFormat="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s="13" t="s">
        <v>8336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customFormat="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s="13" t="s">
        <v>8336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customFormat="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s="13" t="s">
        <v>8336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customFormat="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s="13" t="s">
        <v>8336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customFormat="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s="13" t="s">
        <v>8336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customFormat="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s="13" t="s">
        <v>8336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customFormat="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s="13" t="s">
        <v>8336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customFormat="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8315</v>
      </c>
      <c r="R3792" s="13" t="s">
        <v>8336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customFormat="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8315</v>
      </c>
      <c r="R3793" s="13" t="s">
        <v>8336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customFormat="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s="13" t="s">
        <v>8336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customFormat="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s="13" t="s">
        <v>8336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customFormat="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s="13" t="s">
        <v>8336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customFormat="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s="13" t="s">
        <v>8336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customFormat="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s="13" t="s">
        <v>8336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customFormat="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s="13" t="s">
        <v>8336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customFormat="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s="13" t="s">
        <v>8336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customFormat="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s="13" t="s">
        <v>8336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customFormat="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s="13" t="s">
        <v>8336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customFormat="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s="13" t="s">
        <v>8336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customFormat="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8315</v>
      </c>
      <c r="R3804" s="13" t="s">
        <v>8336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customFormat="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s="13" t="s">
        <v>8336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customFormat="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8315</v>
      </c>
      <c r="R3806" s="13" t="s">
        <v>8336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customFormat="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s="13" t="s">
        <v>8336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customFormat="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s="13" t="s">
        <v>8336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2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s="13" t="s">
        <v>8336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  <c r="V3809"/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s="13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s="13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s="13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s="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s="13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s="13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s="13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s="13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s="13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s="13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s="13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s="13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s="13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s="1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s="13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s="13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s="13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s="13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s="13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s="13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s="13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s="13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s="13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s="1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s="13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s="13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s="13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s="13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s="13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s="13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s="13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s="13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8315</v>
      </c>
      <c r="R3842" s="13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ref="U3842:U3905" si="304">+YEAR(S3842)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3" t="s">
        <v>8315</v>
      </c>
      <c r="R3843" s="1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s="13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s="13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s="13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s="13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s="13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s="13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s="13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s="13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s="13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s="1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s="13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s="13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s="13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s="13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s="13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s="13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s="13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s="13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s="13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s="1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s="13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8315</v>
      </c>
      <c r="R3865" s="13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s="13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s="13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s="13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s="13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2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s="13" t="s">
        <v>8336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  <c r="V3870"/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s="13" t="s">
        <v>8336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  <c r="V3871"/>
    </row>
    <row r="3872" spans="1:22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s="13" t="s">
        <v>8336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  <c r="V3872"/>
    </row>
    <row r="3873" spans="1:21" customFormat="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s="13" t="s">
        <v>8336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customFormat="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8315</v>
      </c>
      <c r="R3874" s="13" t="s">
        <v>8336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customFormat="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8315</v>
      </c>
      <c r="R3875" s="13" t="s">
        <v>8336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customFormat="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8315</v>
      </c>
      <c r="R3876" s="13" t="s">
        <v>8336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customFormat="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8315</v>
      </c>
      <c r="R3877" s="13" t="s">
        <v>8336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customFormat="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s="13" t="s">
        <v>8336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customFormat="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s="13" t="s">
        <v>8336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customFormat="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s="13" t="s">
        <v>8336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customFormat="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8315</v>
      </c>
      <c r="R3881" s="13" t="s">
        <v>8336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customFormat="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s="13" t="s">
        <v>8336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customFormat="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s="13" t="s">
        <v>8336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customFormat="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8315</v>
      </c>
      <c r="R3884" s="13" t="s">
        <v>8336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customFormat="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8315</v>
      </c>
      <c r="R3885" s="13" t="s">
        <v>8336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customFormat="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8315</v>
      </c>
      <c r="R3886" s="13" t="s">
        <v>8336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customFormat="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8315</v>
      </c>
      <c r="R3887" s="13" t="s">
        <v>8336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customFormat="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8315</v>
      </c>
      <c r="R3888" s="13" t="s">
        <v>8336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2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s="13" t="s">
        <v>8336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  <c r="V3889"/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s="13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s="13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s="13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s="1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8315</v>
      </c>
      <c r="R3894" s="13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s="13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s="13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s="13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s="13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s="13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s="13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s="13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s="13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s="1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s="13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8315</v>
      </c>
      <c r="R3905" s="13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8315</v>
      </c>
      <c r="R3906" s="13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ref="U3906:U3969" si="309">+YEAR(S3906)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3" t="s">
        <v>8315</v>
      </c>
      <c r="R3907" s="13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s="13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s="13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s="13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s="13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s="13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s="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s="13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s="13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s="13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s="13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8315</v>
      </c>
      <c r="R3918" s="13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s="13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s="13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s="13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s="13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8315</v>
      </c>
      <c r="R3923" s="1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s="13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s="13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s="13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s="13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s="13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s="13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s="13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s="13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8315</v>
      </c>
      <c r="R3932" s="13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8315</v>
      </c>
      <c r="R3933" s="1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s="13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s="13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s="13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s="13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8315</v>
      </c>
      <c r="R3938" s="13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s="13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s="13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s="13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s="13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s="1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8315</v>
      </c>
      <c r="R3944" s="13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s="13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8315</v>
      </c>
      <c r="R3946" s="13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s="13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s="13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s="13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8315</v>
      </c>
      <c r="R3950" s="13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s="13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s="13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s="1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s="13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8315</v>
      </c>
      <c r="R3955" s="13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8315</v>
      </c>
      <c r="R3956" s="13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s="13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8315</v>
      </c>
      <c r="R3958" s="13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s="13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s="13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s="13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s="13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s="1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s="13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8315</v>
      </c>
      <c r="R3965" s="13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s="13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s="13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s="13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s="13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8315</v>
      </c>
      <c r="R3970" s="13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ref="U3970:U4033" si="314">+YEAR(S3970)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3" t="s">
        <v>8315</v>
      </c>
      <c r="R3971" s="13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s="13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s="1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s="13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s="13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s="13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8315</v>
      </c>
      <c r="R3977" s="13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s="13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s="13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s="13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s="13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s="13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s="1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s="13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s="13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s="13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s="13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s="13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s="13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s="13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8315</v>
      </c>
      <c r="R3991" s="13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s="13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s="1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s="13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s="13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s="13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s="13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s="13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8315</v>
      </c>
      <c r="R3999" s="13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s="13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s="13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s="13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s="1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s="13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s="13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s="13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s="13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s="13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s="13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s="13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s="13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s="13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s="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8315</v>
      </c>
      <c r="R4014" s="13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s="13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8315</v>
      </c>
      <c r="R4016" s="13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s="13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s="13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s="13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s="13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s="13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s="13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s="1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s="13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8315</v>
      </c>
      <c r="R4025" s="13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s="13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s="13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8315</v>
      </c>
      <c r="R4028" s="13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s="13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s="13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8315</v>
      </c>
      <c r="R4031" s="13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s="13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8315</v>
      </c>
      <c r="R4033" s="1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8315</v>
      </c>
      <c r="R4034" s="13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ref="U4034:U4097" si="319">+YEAR(S4034)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3" t="s">
        <v>8315</v>
      </c>
      <c r="R4035" s="13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s="13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s="13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s="13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s="13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s="13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s="13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s="13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s="1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s="13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8315</v>
      </c>
      <c r="R4045" s="13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s="13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s="13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s="13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s="13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s="13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s="13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s="13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8315</v>
      </c>
      <c r="R4053" s="1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s="13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s="13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8315</v>
      </c>
      <c r="R4056" s="13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s="13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s="13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s="13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s="13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s="13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s="13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8315</v>
      </c>
      <c r="R4063" s="1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s="13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s="13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s="13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s="13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s="13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s="13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s="13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s="13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s="13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8315</v>
      </c>
      <c r="R4073" s="1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s="13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s="13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s="13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s="13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8315</v>
      </c>
      <c r="R4078" s="13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s="13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8315</v>
      </c>
      <c r="R4080" s="13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s="13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8315</v>
      </c>
      <c r="R4082" s="13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s="1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s="13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s="13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s="13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s="13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s="13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8315</v>
      </c>
      <c r="R4089" s="13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s="13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s="13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s="13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s="1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s="13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s="13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s="13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s="13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8315</v>
      </c>
      <c r="R4098" s="13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ref="U4098:U4115" si="324">+YEAR(S4098)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3" t="s">
        <v>8315</v>
      </c>
      <c r="R4099" s="13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8315</v>
      </c>
      <c r="R4100" s="13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s="13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8315</v>
      </c>
      <c r="R4102" s="13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8315</v>
      </c>
      <c r="R4103" s="1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s="13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s="13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s="13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s="13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s="13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s="13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s="13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8315</v>
      </c>
      <c r="R4111" s="13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s="13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s="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s="13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s="13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1" priority="3" operator="equal">
      <formula>"failed"</formula>
    </cfRule>
    <cfRule type="iconSet" priority="4">
      <iconSet iconSet="4RedToBlack">
        <cfvo type="percent" val="0"/>
        <cfvo type="percent" val="25"/>
        <cfvo type="percent" val="50"/>
        <cfvo type="percent" val="75"/>
      </iconSet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C8F1-3718-4521-81B4-C823D38AEF26}">
  <dimension ref="A1:T413"/>
  <sheetViews>
    <sheetView topLeftCell="D1" workbookViewId="0">
      <selection activeCell="C2" sqref="C2"/>
    </sheetView>
  </sheetViews>
  <sheetFormatPr defaultRowHeight="15" x14ac:dyDescent="0.25"/>
  <cols>
    <col min="3" max="3" width="8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</row>
    <row r="2" spans="1:20" ht="30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10">
        <v>339</v>
      </c>
      <c r="P2">
        <v>62.59</v>
      </c>
      <c r="Q2" s="13" t="s">
        <v>8315</v>
      </c>
      <c r="R2" s="13" t="s">
        <v>8316</v>
      </c>
      <c r="S2" s="16">
        <v>42462.140868055561</v>
      </c>
      <c r="T2" s="16"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10">
        <v>336</v>
      </c>
      <c r="P3">
        <v>41.77</v>
      </c>
      <c r="Q3" s="13" t="s">
        <v>8315</v>
      </c>
      <c r="R3" s="13" t="s">
        <v>8316</v>
      </c>
      <c r="S3" s="16">
        <v>40633.154363425929</v>
      </c>
      <c r="T3" s="16">
        <v>40664.207638888889</v>
      </c>
    </row>
    <row r="4" spans="1:20" ht="105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10">
        <v>302</v>
      </c>
      <c r="P4">
        <v>252.02</v>
      </c>
      <c r="Q4" s="13" t="s">
        <v>8315</v>
      </c>
      <c r="R4" s="13" t="s">
        <v>8316</v>
      </c>
      <c r="S4" s="16">
        <v>42473.794710648144</v>
      </c>
      <c r="T4" s="16"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10">
        <v>300</v>
      </c>
      <c r="P5">
        <v>53.85</v>
      </c>
      <c r="Q5" s="13" t="s">
        <v>8315</v>
      </c>
      <c r="R5" s="13" t="s">
        <v>8316</v>
      </c>
      <c r="S5" s="16">
        <v>41810.142199074071</v>
      </c>
      <c r="T5" s="16">
        <v>41824.142199074071</v>
      </c>
    </row>
    <row r="6" spans="1:20" ht="30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10">
        <v>287</v>
      </c>
      <c r="P6">
        <v>58.57</v>
      </c>
      <c r="Q6" s="13" t="s">
        <v>8315</v>
      </c>
      <c r="R6" s="13" t="s">
        <v>8316</v>
      </c>
      <c r="S6" s="16">
        <v>42451.095856481479</v>
      </c>
      <c r="T6" s="16">
        <v>42465.095856481479</v>
      </c>
    </row>
    <row r="7" spans="1:20" ht="90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10">
        <v>228</v>
      </c>
      <c r="P7">
        <v>57</v>
      </c>
      <c r="Q7" s="13" t="s">
        <v>8315</v>
      </c>
      <c r="R7" s="13" t="s">
        <v>8316</v>
      </c>
      <c r="S7" s="16">
        <v>42045.84238425926</v>
      </c>
      <c r="T7" s="16">
        <v>42075.800717592589</v>
      </c>
    </row>
    <row r="8" spans="1:20" ht="30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10">
        <v>225</v>
      </c>
      <c r="P8">
        <v>75</v>
      </c>
      <c r="Q8" s="13" t="s">
        <v>8315</v>
      </c>
      <c r="R8" s="13" t="s">
        <v>8316</v>
      </c>
      <c r="S8" s="16">
        <v>42503.740868055553</v>
      </c>
      <c r="T8" s="16"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10">
        <v>223</v>
      </c>
      <c r="P9">
        <v>61.94</v>
      </c>
      <c r="Q9" s="13" t="s">
        <v>8315</v>
      </c>
      <c r="R9" s="13" t="s">
        <v>8316</v>
      </c>
      <c r="S9" s="16">
        <v>41830.545694444445</v>
      </c>
      <c r="T9" s="16">
        <v>41859.936111111114</v>
      </c>
    </row>
    <row r="10" spans="1:20" ht="7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10">
        <v>221</v>
      </c>
      <c r="P10">
        <v>61.39</v>
      </c>
      <c r="Q10" s="13" t="s">
        <v>8315</v>
      </c>
      <c r="R10" s="13" t="s">
        <v>8316</v>
      </c>
      <c r="S10" s="16">
        <v>42107.067557870367</v>
      </c>
      <c r="T10" s="16">
        <v>42137.067557870367</v>
      </c>
    </row>
    <row r="11" spans="1:20" ht="120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10">
        <v>218</v>
      </c>
      <c r="P11">
        <v>54.5</v>
      </c>
      <c r="Q11" s="13" t="s">
        <v>8315</v>
      </c>
      <c r="R11" s="13" t="s">
        <v>8316</v>
      </c>
      <c r="S11" s="16">
        <v>42056.091631944444</v>
      </c>
      <c r="T11" s="16"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10">
        <v>211</v>
      </c>
      <c r="P12">
        <v>58.61</v>
      </c>
      <c r="Q12" s="13" t="s">
        <v>8315</v>
      </c>
      <c r="R12" s="13" t="s">
        <v>8316</v>
      </c>
      <c r="S12" s="16">
        <v>41808.991944444446</v>
      </c>
      <c r="T12" s="16">
        <v>41838.991944444446</v>
      </c>
    </row>
    <row r="13" spans="1:20" ht="90" x14ac:dyDescent="0.2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10">
        <v>202</v>
      </c>
      <c r="P13">
        <v>29.71</v>
      </c>
      <c r="Q13" s="13" t="s">
        <v>8315</v>
      </c>
      <c r="R13" s="13" t="s">
        <v>8316</v>
      </c>
      <c r="S13" s="16">
        <v>42179.898472222223</v>
      </c>
      <c r="T13" s="16">
        <v>42195.75</v>
      </c>
    </row>
    <row r="14" spans="1:20" ht="30" x14ac:dyDescent="0.2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10">
        <v>202</v>
      </c>
      <c r="P14">
        <v>59.41</v>
      </c>
      <c r="Q14" s="13" t="s">
        <v>8315</v>
      </c>
      <c r="R14" s="13" t="s">
        <v>8316</v>
      </c>
      <c r="S14" s="16">
        <v>42220.79487268519</v>
      </c>
      <c r="T14" s="16">
        <v>42246</v>
      </c>
    </row>
    <row r="15" spans="1:20" ht="3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10">
        <v>191</v>
      </c>
      <c r="P15">
        <v>358.69</v>
      </c>
      <c r="Q15" s="13" t="s">
        <v>8315</v>
      </c>
      <c r="R15" s="13" t="s">
        <v>8316</v>
      </c>
      <c r="S15" s="16">
        <v>41821.205636574072</v>
      </c>
      <c r="T15" s="16">
        <v>41852.290972222225</v>
      </c>
    </row>
    <row r="16" spans="1:20" ht="75" x14ac:dyDescent="0.2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10">
        <v>186</v>
      </c>
      <c r="P16">
        <v>41.22</v>
      </c>
      <c r="Q16" s="13" t="s">
        <v>8315</v>
      </c>
      <c r="R16" s="13" t="s">
        <v>8316</v>
      </c>
      <c r="S16" s="16">
        <v>41861.524837962963</v>
      </c>
      <c r="T16" s="16">
        <v>41891.524837962963</v>
      </c>
    </row>
    <row r="17" spans="1:20" ht="105" x14ac:dyDescent="0.2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10">
        <v>186</v>
      </c>
      <c r="P17">
        <v>80.87</v>
      </c>
      <c r="Q17" s="13" t="s">
        <v>8315</v>
      </c>
      <c r="R17" s="13" t="s">
        <v>8316</v>
      </c>
      <c r="S17" s="16">
        <v>42552.048356481479</v>
      </c>
      <c r="T17" s="16">
        <v>42573.226388888885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10">
        <v>175</v>
      </c>
      <c r="P18">
        <v>264.85000000000002</v>
      </c>
      <c r="Q18" s="13" t="s">
        <v>8315</v>
      </c>
      <c r="R18" s="13" t="s">
        <v>8316</v>
      </c>
      <c r="S18" s="16">
        <v>42341.818379629629</v>
      </c>
      <c r="T18" s="16">
        <v>42370.166666666672</v>
      </c>
    </row>
    <row r="19" spans="1:20" ht="135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10">
        <v>175</v>
      </c>
      <c r="P19">
        <v>48.7</v>
      </c>
      <c r="Q19" s="13" t="s">
        <v>8315</v>
      </c>
      <c r="R19" s="13" t="s">
        <v>8316</v>
      </c>
      <c r="S19" s="16">
        <v>42493.219236111108</v>
      </c>
      <c r="T19" s="16">
        <v>42531.125</v>
      </c>
    </row>
    <row r="20" spans="1:20" ht="12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10">
        <v>175</v>
      </c>
      <c r="P20">
        <v>68.06</v>
      </c>
      <c r="Q20" s="13" t="s">
        <v>8315</v>
      </c>
      <c r="R20" s="13" t="s">
        <v>8316</v>
      </c>
      <c r="S20" s="16">
        <v>42003.948425925926</v>
      </c>
      <c r="T20" s="16">
        <v>42028.207638888889</v>
      </c>
    </row>
    <row r="21" spans="1:20" ht="120" x14ac:dyDescent="0.2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10">
        <v>171</v>
      </c>
      <c r="P21">
        <v>68.25</v>
      </c>
      <c r="Q21" s="13" t="s">
        <v>8315</v>
      </c>
      <c r="R21" s="13" t="s">
        <v>8316</v>
      </c>
      <c r="S21" s="16">
        <v>42532.052523148144</v>
      </c>
      <c r="T21" s="16">
        <v>42560.166666666672</v>
      </c>
    </row>
    <row r="22" spans="1:20" ht="45" x14ac:dyDescent="0.2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10">
        <v>171</v>
      </c>
      <c r="P22">
        <v>44.91</v>
      </c>
      <c r="Q22" s="13" t="s">
        <v>8315</v>
      </c>
      <c r="R22" s="13" t="s">
        <v>8316</v>
      </c>
      <c r="S22" s="16">
        <v>42283.864351851851</v>
      </c>
      <c r="T22" s="16">
        <v>42313.906018518523</v>
      </c>
    </row>
    <row r="23" spans="1:20" ht="75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10">
        <v>169</v>
      </c>
      <c r="P23">
        <v>45.62</v>
      </c>
      <c r="Q23" s="13" t="s">
        <v>8315</v>
      </c>
      <c r="R23" s="13" t="s">
        <v>8316</v>
      </c>
      <c r="S23" s="16">
        <v>41881.361342592594</v>
      </c>
      <c r="T23" s="16">
        <v>41911.361342592594</v>
      </c>
    </row>
    <row r="24" spans="1:20" ht="45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10">
        <v>163</v>
      </c>
      <c r="P24">
        <v>58.1</v>
      </c>
      <c r="Q24" s="13" t="s">
        <v>8315</v>
      </c>
      <c r="R24" s="13" t="s">
        <v>8316</v>
      </c>
      <c r="S24" s="16">
        <v>40644.159259259257</v>
      </c>
      <c r="T24" s="16">
        <v>40666.165972222225</v>
      </c>
    </row>
    <row r="25" spans="1:20" ht="13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10">
        <v>161</v>
      </c>
      <c r="P25">
        <v>57.5</v>
      </c>
      <c r="Q25" s="13" t="s">
        <v>8315</v>
      </c>
      <c r="R25" s="13" t="s">
        <v>8316</v>
      </c>
      <c r="S25" s="16">
        <v>42446.943831018521</v>
      </c>
      <c r="T25" s="16"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10">
        <v>160</v>
      </c>
      <c r="P26">
        <v>60.3</v>
      </c>
      <c r="Q26" s="13" t="s">
        <v>8315</v>
      </c>
      <c r="R26" s="13" t="s">
        <v>8316</v>
      </c>
      <c r="S26" s="16">
        <v>41940.69158564815</v>
      </c>
      <c r="T26" s="16"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10">
        <v>160</v>
      </c>
      <c r="P27">
        <v>40.29</v>
      </c>
      <c r="Q27" s="13" t="s">
        <v>8315</v>
      </c>
      <c r="R27" s="13" t="s">
        <v>8316</v>
      </c>
      <c r="S27" s="16">
        <v>41793.668761574074</v>
      </c>
      <c r="T27" s="16">
        <v>41823.668761574074</v>
      </c>
    </row>
    <row r="28" spans="1:20" ht="75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0">
        <v>158</v>
      </c>
      <c r="P28">
        <v>79.099999999999994</v>
      </c>
      <c r="Q28" s="13" t="s">
        <v>8315</v>
      </c>
      <c r="R28" s="13" t="s">
        <v>8316</v>
      </c>
      <c r="S28" s="16">
        <v>42121.249814814815</v>
      </c>
      <c r="T28" s="16">
        <v>42142.249814814815</v>
      </c>
    </row>
    <row r="29" spans="1:20" ht="30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10">
        <v>156</v>
      </c>
      <c r="P29">
        <v>38.28</v>
      </c>
      <c r="Q29" s="13" t="s">
        <v>8315</v>
      </c>
      <c r="R29" s="13" t="s">
        <v>8316</v>
      </c>
      <c r="S29" s="16">
        <v>42243.6252662037</v>
      </c>
      <c r="T29" s="16"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10">
        <v>156</v>
      </c>
      <c r="P30">
        <v>51.92</v>
      </c>
      <c r="Q30" s="13" t="s">
        <v>8315</v>
      </c>
      <c r="R30" s="13" t="s">
        <v>8316</v>
      </c>
      <c r="S30" s="16">
        <v>42360.887835648144</v>
      </c>
      <c r="T30" s="16">
        <v>42390.887835648144</v>
      </c>
    </row>
    <row r="31" spans="1:20" ht="13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10">
        <v>155</v>
      </c>
      <c r="P31">
        <v>83.14</v>
      </c>
      <c r="Q31" s="13" t="s">
        <v>8315</v>
      </c>
      <c r="R31" s="13" t="s">
        <v>8316</v>
      </c>
      <c r="S31" s="16">
        <v>42126.87501157407</v>
      </c>
      <c r="T31" s="16">
        <v>42158.290972222225</v>
      </c>
    </row>
    <row r="32" spans="1:20" ht="90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10">
        <v>154</v>
      </c>
      <c r="P32">
        <v>106.5</v>
      </c>
      <c r="Q32" s="13" t="s">
        <v>8315</v>
      </c>
      <c r="R32" s="13" t="s">
        <v>8316</v>
      </c>
      <c r="S32" s="16">
        <v>42284.500104166669</v>
      </c>
      <c r="T32" s="16">
        <v>42314.541770833333</v>
      </c>
    </row>
    <row r="33" spans="1:20" ht="3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10">
        <v>154</v>
      </c>
      <c r="P33">
        <v>110.87</v>
      </c>
      <c r="Q33" s="13" t="s">
        <v>8315</v>
      </c>
      <c r="R33" s="13" t="s">
        <v>8316</v>
      </c>
      <c r="S33" s="16">
        <v>42134.172071759262</v>
      </c>
      <c r="T33" s="16">
        <v>42155.290972222225</v>
      </c>
    </row>
    <row r="34" spans="1:20" ht="105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10">
        <v>153</v>
      </c>
      <c r="P34">
        <v>109.57</v>
      </c>
      <c r="Q34" s="13" t="s">
        <v>8315</v>
      </c>
      <c r="R34" s="13" t="s">
        <v>8316</v>
      </c>
      <c r="S34" s="16">
        <v>42513.110787037032</v>
      </c>
      <c r="T34" s="16">
        <v>42534.708333333328</v>
      </c>
    </row>
    <row r="35" spans="1:20" ht="135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10">
        <v>153</v>
      </c>
      <c r="P35">
        <v>41.41</v>
      </c>
      <c r="Q35" s="13" t="s">
        <v>8315</v>
      </c>
      <c r="R35" s="13" t="s">
        <v>8316</v>
      </c>
      <c r="S35" s="16">
        <v>41820.639189814814</v>
      </c>
      <c r="T35" s="16"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10">
        <v>150</v>
      </c>
      <c r="P36">
        <v>41.67</v>
      </c>
      <c r="Q36" s="13" t="s">
        <v>8315</v>
      </c>
      <c r="R36" s="13" t="s">
        <v>8316</v>
      </c>
      <c r="S36" s="16">
        <v>42529.022013888884</v>
      </c>
      <c r="T36" s="16">
        <v>42566.901388888888</v>
      </c>
    </row>
    <row r="37" spans="1:20" ht="105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10">
        <v>146</v>
      </c>
      <c r="P37">
        <v>104.07</v>
      </c>
      <c r="Q37" s="13" t="s">
        <v>8315</v>
      </c>
      <c r="R37" s="13" t="s">
        <v>8316</v>
      </c>
      <c r="S37" s="16">
        <v>42064.652673611112</v>
      </c>
      <c r="T37" s="16"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10">
        <v>146</v>
      </c>
      <c r="P38">
        <v>292.77999999999997</v>
      </c>
      <c r="Q38" s="13" t="s">
        <v>8315</v>
      </c>
      <c r="R38" s="13" t="s">
        <v>8316</v>
      </c>
      <c r="S38" s="16">
        <v>41822.57503472222</v>
      </c>
      <c r="T38" s="16">
        <v>41825.041666666664</v>
      </c>
    </row>
    <row r="39" spans="1:20" ht="7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10">
        <v>143</v>
      </c>
      <c r="P39">
        <v>164.62</v>
      </c>
      <c r="Q39" s="13" t="s">
        <v>8315</v>
      </c>
      <c r="R39" s="13" t="s">
        <v>8316</v>
      </c>
      <c r="S39" s="16">
        <v>42171.317442129628</v>
      </c>
      <c r="T39" s="16">
        <v>42195.875</v>
      </c>
    </row>
    <row r="40" spans="1:20" ht="105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10">
        <v>141</v>
      </c>
      <c r="P40">
        <v>67.959999999999994</v>
      </c>
      <c r="Q40" s="13" t="s">
        <v>8315</v>
      </c>
      <c r="R40" s="13" t="s">
        <v>8316</v>
      </c>
      <c r="S40" s="16">
        <v>42072.576249999998</v>
      </c>
      <c r="T40" s="16">
        <v>42097.576249999998</v>
      </c>
    </row>
    <row r="41" spans="1:20" ht="75" x14ac:dyDescent="0.2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10">
        <v>140</v>
      </c>
      <c r="P41">
        <v>35</v>
      </c>
      <c r="Q41" s="13" t="s">
        <v>8315</v>
      </c>
      <c r="R41" s="13" t="s">
        <v>8316</v>
      </c>
      <c r="S41" s="16">
        <v>42088.911354166667</v>
      </c>
      <c r="T41" s="16">
        <v>42118.911354166667</v>
      </c>
    </row>
    <row r="42" spans="1:20" ht="105" x14ac:dyDescent="0.2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10">
        <v>140</v>
      </c>
      <c r="P42">
        <v>50.98</v>
      </c>
      <c r="Q42" s="13" t="s">
        <v>8315</v>
      </c>
      <c r="R42" s="13" t="s">
        <v>8316</v>
      </c>
      <c r="S42" s="16">
        <v>42016.706678240742</v>
      </c>
      <c r="T42" s="16">
        <v>42047.249305555553</v>
      </c>
    </row>
    <row r="43" spans="1:20" ht="135" x14ac:dyDescent="0.2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10">
        <v>140</v>
      </c>
      <c r="P43">
        <v>61.82</v>
      </c>
      <c r="Q43" s="13" t="s">
        <v>8315</v>
      </c>
      <c r="R43" s="13" t="s">
        <v>8316</v>
      </c>
      <c r="S43" s="16">
        <v>42058.904074074075</v>
      </c>
      <c r="T43" s="16">
        <v>42095.165972222225</v>
      </c>
    </row>
    <row r="44" spans="1:20" ht="10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10">
        <v>139</v>
      </c>
      <c r="P44">
        <v>116.65</v>
      </c>
      <c r="Q44" s="13" t="s">
        <v>8315</v>
      </c>
      <c r="R44" s="13" t="s">
        <v>8316</v>
      </c>
      <c r="S44" s="16">
        <v>42185.521087962959</v>
      </c>
      <c r="T44" s="16">
        <v>42215.521087962959</v>
      </c>
    </row>
    <row r="45" spans="1:20" ht="105" x14ac:dyDescent="0.2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10">
        <v>139</v>
      </c>
      <c r="P45">
        <v>30.78</v>
      </c>
      <c r="Q45" s="13" t="s">
        <v>8315</v>
      </c>
      <c r="R45" s="13" t="s">
        <v>8316</v>
      </c>
      <c r="S45" s="16">
        <v>42312.874594907407</v>
      </c>
      <c r="T45" s="16">
        <v>42340.874594907407</v>
      </c>
    </row>
    <row r="46" spans="1:20" ht="105" x14ac:dyDescent="0.2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10">
        <v>139</v>
      </c>
      <c r="P46">
        <v>57.92</v>
      </c>
      <c r="Q46" s="13" t="s">
        <v>8315</v>
      </c>
      <c r="R46" s="13" t="s">
        <v>8316</v>
      </c>
      <c r="S46" s="16">
        <v>42643.632858796293</v>
      </c>
      <c r="T46" s="16">
        <v>42672.125</v>
      </c>
    </row>
    <row r="47" spans="1:20" ht="105" x14ac:dyDescent="0.2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10">
        <v>139</v>
      </c>
      <c r="P47">
        <v>62.33</v>
      </c>
      <c r="Q47" s="13" t="s">
        <v>8315</v>
      </c>
      <c r="R47" s="13" t="s">
        <v>8316</v>
      </c>
      <c r="S47" s="16">
        <v>41772.685393518521</v>
      </c>
      <c r="T47" s="16">
        <v>41806.290972222225</v>
      </c>
    </row>
    <row r="48" spans="1:20" ht="30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0">
        <v>139</v>
      </c>
      <c r="P48">
        <v>45.35</v>
      </c>
      <c r="Q48" s="13" t="s">
        <v>8315</v>
      </c>
      <c r="R48" s="13" t="s">
        <v>8316</v>
      </c>
      <c r="S48" s="16">
        <v>42219.180393518516</v>
      </c>
      <c r="T48" s="16">
        <v>42249.180393518516</v>
      </c>
    </row>
    <row r="49" spans="1:20" ht="3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10">
        <v>138</v>
      </c>
      <c r="P49">
        <v>109.08</v>
      </c>
      <c r="Q49" s="13" t="s">
        <v>8315</v>
      </c>
      <c r="R49" s="13" t="s">
        <v>8316</v>
      </c>
      <c r="S49" s="16">
        <v>42685.974004629628</v>
      </c>
      <c r="T49" s="16">
        <v>42710.974004629628</v>
      </c>
    </row>
    <row r="50" spans="1:20" ht="90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10">
        <v>136</v>
      </c>
      <c r="P50">
        <v>46.42</v>
      </c>
      <c r="Q50" s="13" t="s">
        <v>8315</v>
      </c>
      <c r="R50" s="13" t="s">
        <v>8316</v>
      </c>
      <c r="S50" s="16">
        <v>42102.743773148148</v>
      </c>
      <c r="T50" s="16"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10">
        <v>135</v>
      </c>
      <c r="P51">
        <v>168.75</v>
      </c>
      <c r="Q51" s="13" t="s">
        <v>8315</v>
      </c>
      <c r="R51" s="13" t="s">
        <v>8316</v>
      </c>
      <c r="S51" s="16">
        <v>42483.675208333334</v>
      </c>
      <c r="T51" s="16">
        <v>42522.789583333331</v>
      </c>
    </row>
    <row r="52" spans="1:20" ht="105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10">
        <v>135</v>
      </c>
      <c r="P52">
        <v>89.79</v>
      </c>
      <c r="Q52" s="13" t="s">
        <v>8315</v>
      </c>
      <c r="R52" s="13" t="s">
        <v>8316</v>
      </c>
      <c r="S52" s="16">
        <v>42374.911226851851</v>
      </c>
      <c r="T52" s="16">
        <v>42388.207638888889</v>
      </c>
    </row>
    <row r="53" spans="1:20" ht="45" x14ac:dyDescent="0.2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10">
        <v>133</v>
      </c>
      <c r="P53">
        <v>38.5</v>
      </c>
      <c r="Q53" s="13" t="s">
        <v>8315</v>
      </c>
      <c r="R53" s="13" t="s">
        <v>8316</v>
      </c>
      <c r="S53" s="16">
        <v>40884.066678240742</v>
      </c>
      <c r="T53" s="16">
        <v>40926.958333333336</v>
      </c>
    </row>
    <row r="54" spans="1:20" ht="90" x14ac:dyDescent="0.2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10">
        <v>133</v>
      </c>
      <c r="P54">
        <v>57.2</v>
      </c>
      <c r="Q54" s="13" t="s">
        <v>8315</v>
      </c>
      <c r="R54" s="13" t="s">
        <v>8316</v>
      </c>
      <c r="S54" s="16">
        <v>42538.73583333334</v>
      </c>
      <c r="T54" s="16">
        <v>42583.290972222225</v>
      </c>
    </row>
    <row r="55" spans="1:20" ht="12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10">
        <v>132</v>
      </c>
      <c r="P55">
        <v>36.67</v>
      </c>
      <c r="Q55" s="13" t="s">
        <v>8315</v>
      </c>
      <c r="R55" s="13" t="s">
        <v>8316</v>
      </c>
      <c r="S55" s="16">
        <v>42177.761782407411</v>
      </c>
      <c r="T55" s="16">
        <v>42198.041666666672</v>
      </c>
    </row>
    <row r="56" spans="1:20" ht="105" x14ac:dyDescent="0.2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10">
        <v>131</v>
      </c>
      <c r="P56">
        <v>41.42</v>
      </c>
      <c r="Q56" s="13" t="s">
        <v>8315</v>
      </c>
      <c r="R56" s="13" t="s">
        <v>8316</v>
      </c>
      <c r="S56" s="16">
        <v>41891.665324074071</v>
      </c>
      <c r="T56" s="16">
        <v>41913.166666666664</v>
      </c>
    </row>
    <row r="57" spans="1:20" ht="105" x14ac:dyDescent="0.2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10">
        <v>131</v>
      </c>
      <c r="P57">
        <v>50.46</v>
      </c>
      <c r="Q57" s="13" t="s">
        <v>8315</v>
      </c>
      <c r="R57" s="13" t="s">
        <v>8316</v>
      </c>
      <c r="S57" s="16">
        <v>42463.81385416667</v>
      </c>
      <c r="T57" s="16">
        <v>42494.165972222225</v>
      </c>
    </row>
    <row r="58" spans="1:20" ht="30" x14ac:dyDescent="0.2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10">
        <v>131</v>
      </c>
      <c r="P58">
        <v>48.33</v>
      </c>
      <c r="Q58" s="13" t="s">
        <v>8315</v>
      </c>
      <c r="R58" s="13" t="s">
        <v>8316</v>
      </c>
      <c r="S58" s="16">
        <v>42136.536134259266</v>
      </c>
      <c r="T58" s="16">
        <v>42167.875</v>
      </c>
    </row>
    <row r="59" spans="1:20" ht="12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10">
        <v>131</v>
      </c>
      <c r="P59">
        <v>97.92</v>
      </c>
      <c r="Q59" s="13" t="s">
        <v>8315</v>
      </c>
      <c r="R59" s="13" t="s">
        <v>8316</v>
      </c>
      <c r="S59" s="16">
        <v>41974.743148148147</v>
      </c>
      <c r="T59" s="16">
        <v>42004.743148148147</v>
      </c>
    </row>
    <row r="60" spans="1:20" ht="75" x14ac:dyDescent="0.2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10">
        <v>130</v>
      </c>
      <c r="P60">
        <v>50</v>
      </c>
      <c r="Q60" s="13" t="s">
        <v>8315</v>
      </c>
      <c r="R60" s="13" t="s">
        <v>8316</v>
      </c>
      <c r="S60" s="16">
        <v>42053.106111111112</v>
      </c>
      <c r="T60" s="16">
        <v>42112.025694444441</v>
      </c>
    </row>
    <row r="61" spans="1:20" ht="90" x14ac:dyDescent="0.2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10">
        <v>130</v>
      </c>
      <c r="P61">
        <v>46.43</v>
      </c>
      <c r="Q61" s="13" t="s">
        <v>8315</v>
      </c>
      <c r="R61" s="13" t="s">
        <v>8316</v>
      </c>
      <c r="S61" s="16">
        <v>42053.733078703706</v>
      </c>
      <c r="T61" s="16">
        <v>42063.207638888889</v>
      </c>
    </row>
    <row r="62" spans="1:20" ht="75" x14ac:dyDescent="0.2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10">
        <v>130</v>
      </c>
      <c r="P62">
        <v>28.89</v>
      </c>
      <c r="Q62" s="13" t="s">
        <v>8315</v>
      </c>
      <c r="R62" s="13" t="s">
        <v>8316</v>
      </c>
      <c r="S62" s="16">
        <v>42093.786840277782</v>
      </c>
      <c r="T62" s="16">
        <v>42120.26944444445</v>
      </c>
    </row>
    <row r="63" spans="1:2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10">
        <v>130</v>
      </c>
      <c r="P63">
        <v>3.25</v>
      </c>
      <c r="Q63" s="13" t="s">
        <v>8315</v>
      </c>
      <c r="R63" s="13" t="s">
        <v>8316</v>
      </c>
      <c r="S63" s="16">
        <v>42628.849120370374</v>
      </c>
      <c r="T63" s="16">
        <v>42656.849120370374</v>
      </c>
    </row>
    <row r="64" spans="1:20" ht="105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10">
        <v>129</v>
      </c>
      <c r="P64">
        <v>60.69</v>
      </c>
      <c r="Q64" s="13" t="s">
        <v>8315</v>
      </c>
      <c r="R64" s="13" t="s">
        <v>8316</v>
      </c>
      <c r="S64" s="16">
        <v>41922.640590277777</v>
      </c>
      <c r="T64" s="16">
        <v>41932.249305555553</v>
      </c>
    </row>
    <row r="65" spans="1:20" ht="105" x14ac:dyDescent="0.2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10">
        <v>129</v>
      </c>
      <c r="P65">
        <v>64.38</v>
      </c>
      <c r="Q65" s="13" t="s">
        <v>8315</v>
      </c>
      <c r="R65" s="13" t="s">
        <v>8316</v>
      </c>
      <c r="S65" s="16">
        <v>41876.815787037034</v>
      </c>
      <c r="T65" s="16">
        <v>41894.815787037034</v>
      </c>
    </row>
    <row r="66" spans="1:20" ht="120" x14ac:dyDescent="0.2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10">
        <v>128</v>
      </c>
      <c r="P66">
        <v>90.74</v>
      </c>
      <c r="Q66" s="13" t="s">
        <v>8315</v>
      </c>
      <c r="R66" s="13" t="s">
        <v>8316</v>
      </c>
      <c r="S66" s="16">
        <v>42158.065694444449</v>
      </c>
      <c r="T66" s="16">
        <v>42201</v>
      </c>
    </row>
    <row r="67" spans="1:20" ht="90" x14ac:dyDescent="0.2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10">
        <v>128</v>
      </c>
      <c r="P67">
        <v>37.21</v>
      </c>
      <c r="Q67" s="13" t="s">
        <v>8315</v>
      </c>
      <c r="R67" s="13" t="s">
        <v>8316</v>
      </c>
      <c r="S67" s="16">
        <v>42693.742604166662</v>
      </c>
      <c r="T67" s="16">
        <v>42718.742604166662</v>
      </c>
    </row>
    <row r="68" spans="1:20" ht="120" x14ac:dyDescent="0.2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10">
        <v>128</v>
      </c>
      <c r="P68">
        <v>72.760000000000005</v>
      </c>
      <c r="Q68" s="13" t="s">
        <v>8315</v>
      </c>
      <c r="R68" s="13" t="s">
        <v>8316</v>
      </c>
      <c r="S68" s="16">
        <v>42144.573807870373</v>
      </c>
      <c r="T68" s="16">
        <v>42166.165972222225</v>
      </c>
    </row>
    <row r="69" spans="1:20" ht="120" x14ac:dyDescent="0.2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10">
        <v>128</v>
      </c>
      <c r="P69">
        <v>60.95</v>
      </c>
      <c r="Q69" s="13" t="s">
        <v>8315</v>
      </c>
      <c r="R69" s="13" t="s">
        <v>8316</v>
      </c>
      <c r="S69" s="16">
        <v>42590.90425925926</v>
      </c>
      <c r="T69" s="16">
        <v>42606.90425925926</v>
      </c>
    </row>
    <row r="70" spans="1:20" ht="135" x14ac:dyDescent="0.2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10">
        <v>128</v>
      </c>
      <c r="P70">
        <v>47.22</v>
      </c>
      <c r="Q70" s="13" t="s">
        <v>8315</v>
      </c>
      <c r="R70" s="13" t="s">
        <v>8316</v>
      </c>
      <c r="S70" s="16">
        <v>42443.802361111113</v>
      </c>
      <c r="T70" s="16">
        <v>42473.802361111113</v>
      </c>
    </row>
    <row r="71" spans="1:20" ht="75" x14ac:dyDescent="0.2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10">
        <v>128</v>
      </c>
      <c r="P71">
        <v>49.23</v>
      </c>
      <c r="Q71" s="13" t="s">
        <v>8315</v>
      </c>
      <c r="R71" s="13" t="s">
        <v>8316</v>
      </c>
      <c r="S71" s="16">
        <v>42521.654328703706</v>
      </c>
      <c r="T71" s="16">
        <v>42551.654328703706</v>
      </c>
    </row>
    <row r="72" spans="1:20" ht="105" x14ac:dyDescent="0.2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10">
        <v>128</v>
      </c>
      <c r="P72">
        <v>82.26</v>
      </c>
      <c r="Q72" s="13" t="s">
        <v>8315</v>
      </c>
      <c r="R72" s="13" t="s">
        <v>8316</v>
      </c>
      <c r="S72" s="16">
        <v>42125.647534722222</v>
      </c>
      <c r="T72" s="16">
        <v>42150.647534722222</v>
      </c>
    </row>
    <row r="73" spans="1:20" ht="135" x14ac:dyDescent="0.2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10">
        <v>128</v>
      </c>
      <c r="P73">
        <v>186.8</v>
      </c>
      <c r="Q73" s="13" t="s">
        <v>8315</v>
      </c>
      <c r="R73" s="13" t="s">
        <v>8316</v>
      </c>
      <c r="S73" s="16">
        <v>42020.700567129628</v>
      </c>
      <c r="T73" s="16">
        <v>42065.207638888889</v>
      </c>
    </row>
    <row r="74" spans="1:20" ht="60" x14ac:dyDescent="0.2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10">
        <v>127</v>
      </c>
      <c r="P74">
        <v>80.73</v>
      </c>
      <c r="Q74" s="13" t="s">
        <v>8315</v>
      </c>
      <c r="R74" s="13" t="s">
        <v>8316</v>
      </c>
      <c r="S74" s="16">
        <v>41799.685902777775</v>
      </c>
      <c r="T74" s="16">
        <v>41827.083333333336</v>
      </c>
    </row>
    <row r="75" spans="1:20" ht="105" x14ac:dyDescent="0.2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10">
        <v>127</v>
      </c>
      <c r="P75">
        <v>69.569999999999993</v>
      </c>
      <c r="Q75" s="13" t="s">
        <v>8315</v>
      </c>
      <c r="R75" s="13" t="s">
        <v>8316</v>
      </c>
      <c r="S75" s="16">
        <v>41871.755694444444</v>
      </c>
      <c r="T75" s="16">
        <v>41901.755694444444</v>
      </c>
    </row>
    <row r="76" spans="1:20" ht="90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10">
        <v>127</v>
      </c>
      <c r="P76">
        <v>72.95</v>
      </c>
      <c r="Q76" s="13" t="s">
        <v>8315</v>
      </c>
      <c r="R76" s="13" t="s">
        <v>8316</v>
      </c>
      <c r="S76" s="16">
        <v>42420.019097222219</v>
      </c>
      <c r="T76" s="16">
        <v>42479.977430555555</v>
      </c>
    </row>
    <row r="77" spans="1:20" ht="90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10">
        <v>127</v>
      </c>
      <c r="P77">
        <v>72.709999999999994</v>
      </c>
      <c r="Q77" s="13" t="s">
        <v>8315</v>
      </c>
      <c r="R77" s="13" t="s">
        <v>8316</v>
      </c>
      <c r="S77" s="16">
        <v>41988.829942129625</v>
      </c>
      <c r="T77" s="16">
        <v>42046.207638888889</v>
      </c>
    </row>
    <row r="78" spans="1:20" ht="75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10">
        <v>126</v>
      </c>
      <c r="P78">
        <v>67.739999999999995</v>
      </c>
      <c r="Q78" s="13" t="s">
        <v>8315</v>
      </c>
      <c r="R78" s="13" t="s">
        <v>8316</v>
      </c>
      <c r="S78" s="16">
        <v>42154.873124999998</v>
      </c>
      <c r="T78" s="16">
        <v>42184.873124999998</v>
      </c>
    </row>
    <row r="79" spans="1:20" ht="75" x14ac:dyDescent="0.2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10">
        <v>126</v>
      </c>
      <c r="P79">
        <v>62.88</v>
      </c>
      <c r="Q79" s="13" t="s">
        <v>8315</v>
      </c>
      <c r="R79" s="13" t="s">
        <v>8316</v>
      </c>
      <c r="S79" s="16">
        <v>41013.936562499999</v>
      </c>
      <c r="T79" s="16">
        <v>41061.165972222225</v>
      </c>
    </row>
    <row r="80" spans="1:20" ht="30" x14ac:dyDescent="0.2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10">
        <v>126</v>
      </c>
      <c r="P80">
        <v>53.72</v>
      </c>
      <c r="Q80" s="13" t="s">
        <v>8315</v>
      </c>
      <c r="R80" s="13" t="s">
        <v>8316</v>
      </c>
      <c r="S80" s="16">
        <v>41829.795729166668</v>
      </c>
      <c r="T80" s="16">
        <v>41859.795729166668</v>
      </c>
    </row>
    <row r="81" spans="1:20" ht="120" x14ac:dyDescent="0.2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10">
        <v>126</v>
      </c>
      <c r="P81">
        <v>78.88</v>
      </c>
      <c r="Q81" s="13" t="s">
        <v>8315</v>
      </c>
      <c r="R81" s="13" t="s">
        <v>8316</v>
      </c>
      <c r="S81" s="16">
        <v>42289.761192129634</v>
      </c>
      <c r="T81" s="16">
        <v>42319.802858796291</v>
      </c>
    </row>
    <row r="82" spans="1:20" ht="30" x14ac:dyDescent="0.2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10">
        <v>126</v>
      </c>
      <c r="P82">
        <v>55.97</v>
      </c>
      <c r="Q82" s="13" t="s">
        <v>8315</v>
      </c>
      <c r="R82" s="13" t="s">
        <v>8316</v>
      </c>
      <c r="S82" s="16">
        <v>42592.066921296297</v>
      </c>
      <c r="T82" s="16">
        <v>42617.066921296297</v>
      </c>
    </row>
    <row r="83" spans="1:20" ht="60" x14ac:dyDescent="0.2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10">
        <v>126</v>
      </c>
      <c r="P83">
        <v>74.12</v>
      </c>
      <c r="Q83" s="13" t="s">
        <v>8315</v>
      </c>
      <c r="R83" s="13" t="s">
        <v>8316</v>
      </c>
      <c r="S83" s="16">
        <v>41891.96503472222</v>
      </c>
      <c r="T83" s="16">
        <v>41901</v>
      </c>
    </row>
    <row r="84" spans="1:20" ht="60" x14ac:dyDescent="0.2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10">
        <v>125</v>
      </c>
      <c r="P84">
        <v>36.08</v>
      </c>
      <c r="Q84" s="13" t="s">
        <v>8315</v>
      </c>
      <c r="R84" s="13" t="s">
        <v>8316</v>
      </c>
      <c r="S84" s="16">
        <v>42709.134780092587</v>
      </c>
      <c r="T84" s="16">
        <v>42739.134780092587</v>
      </c>
    </row>
    <row r="85" spans="1:20" ht="90" x14ac:dyDescent="0.2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10">
        <v>125</v>
      </c>
      <c r="P85">
        <v>37.14</v>
      </c>
      <c r="Q85" s="13" t="s">
        <v>8315</v>
      </c>
      <c r="R85" s="13" t="s">
        <v>8316</v>
      </c>
      <c r="S85" s="16">
        <v>42270.582141203704</v>
      </c>
      <c r="T85" s="16">
        <v>42301.895138888889</v>
      </c>
    </row>
    <row r="86" spans="1:20" ht="60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10">
        <v>124</v>
      </c>
      <c r="P86">
        <v>135.63</v>
      </c>
      <c r="Q86" s="13" t="s">
        <v>8315</v>
      </c>
      <c r="R86" s="13" t="s">
        <v>8316</v>
      </c>
      <c r="S86" s="16">
        <v>42169.814340277779</v>
      </c>
      <c r="T86" s="16">
        <v>42199.814340277779</v>
      </c>
    </row>
    <row r="87" spans="1:20" ht="30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10">
        <v>124</v>
      </c>
      <c r="P87">
        <v>50.9</v>
      </c>
      <c r="Q87" s="13" t="s">
        <v>8315</v>
      </c>
      <c r="R87" s="13" t="s">
        <v>8316</v>
      </c>
      <c r="S87" s="16">
        <v>41772.105937500004</v>
      </c>
      <c r="T87" s="16">
        <v>41803.916666666664</v>
      </c>
    </row>
    <row r="88" spans="1:20" ht="90" x14ac:dyDescent="0.2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10">
        <v>124</v>
      </c>
      <c r="P88">
        <v>45.04</v>
      </c>
      <c r="Q88" s="13" t="s">
        <v>8315</v>
      </c>
      <c r="R88" s="13" t="s">
        <v>8316</v>
      </c>
      <c r="S88" s="16">
        <v>42011.202581018515</v>
      </c>
      <c r="T88" s="16">
        <v>42038.185416666667</v>
      </c>
    </row>
    <row r="89" spans="1:20" ht="75" x14ac:dyDescent="0.2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10">
        <v>124</v>
      </c>
      <c r="P89">
        <v>47.85</v>
      </c>
      <c r="Q89" s="13" t="s">
        <v>8315</v>
      </c>
      <c r="R89" s="13" t="s">
        <v>8316</v>
      </c>
      <c r="S89" s="16">
        <v>42584.846828703703</v>
      </c>
      <c r="T89" s="16">
        <v>42624.846828703703</v>
      </c>
    </row>
    <row r="90" spans="1:20" ht="45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10">
        <v>123</v>
      </c>
      <c r="P90">
        <v>71.239999999999995</v>
      </c>
      <c r="Q90" s="13" t="s">
        <v>8315</v>
      </c>
      <c r="R90" s="13" t="s">
        <v>8316</v>
      </c>
      <c r="S90" s="16">
        <v>42473.007037037038</v>
      </c>
      <c r="T90" s="16">
        <v>42503.007037037038</v>
      </c>
    </row>
    <row r="91" spans="1:20" ht="135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10">
        <v>123</v>
      </c>
      <c r="P91">
        <v>43.2</v>
      </c>
      <c r="Q91" s="13" t="s">
        <v>8315</v>
      </c>
      <c r="R91" s="13" t="s">
        <v>8316</v>
      </c>
      <c r="S91" s="16">
        <v>42556.504490740743</v>
      </c>
      <c r="T91" s="16">
        <v>42595.290972222225</v>
      </c>
    </row>
    <row r="92" spans="1:20" ht="105" x14ac:dyDescent="0.2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10">
        <v>122</v>
      </c>
      <c r="P92">
        <v>60.9</v>
      </c>
      <c r="Q92" s="13" t="s">
        <v>8315</v>
      </c>
      <c r="R92" s="13" t="s">
        <v>8316</v>
      </c>
      <c r="S92" s="16">
        <v>42036.24428240741</v>
      </c>
      <c r="T92" s="16">
        <v>42064.290972222225</v>
      </c>
    </row>
    <row r="93" spans="1:20" ht="13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10">
        <v>122</v>
      </c>
      <c r="P93">
        <v>129.36000000000001</v>
      </c>
      <c r="Q93" s="13" t="s">
        <v>8315</v>
      </c>
      <c r="R93" s="13" t="s">
        <v>8316</v>
      </c>
      <c r="S93" s="16">
        <v>42219.019733796296</v>
      </c>
      <c r="T93" s="16">
        <v>42249.019733796296</v>
      </c>
    </row>
    <row r="94" spans="1:20" ht="30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10">
        <v>122</v>
      </c>
      <c r="P94">
        <v>75.09</v>
      </c>
      <c r="Q94" s="13" t="s">
        <v>8315</v>
      </c>
      <c r="R94" s="13" t="s">
        <v>8316</v>
      </c>
      <c r="S94" s="16">
        <v>42452.876909722225</v>
      </c>
      <c r="T94" s="16">
        <v>42473.876909722225</v>
      </c>
    </row>
    <row r="95" spans="1:20" ht="135" x14ac:dyDescent="0.2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10">
        <v>122</v>
      </c>
      <c r="P95">
        <v>203.33</v>
      </c>
      <c r="Q95" s="13" t="s">
        <v>8315</v>
      </c>
      <c r="R95" s="13" t="s">
        <v>8316</v>
      </c>
      <c r="S95" s="16">
        <v>42152.503495370373</v>
      </c>
      <c r="T95" s="16">
        <v>42172.503495370373</v>
      </c>
    </row>
    <row r="96" spans="1:20" ht="105" x14ac:dyDescent="0.2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10">
        <v>122</v>
      </c>
      <c r="P96">
        <v>716.35</v>
      </c>
      <c r="Q96" s="13" t="s">
        <v>8315</v>
      </c>
      <c r="R96" s="13" t="s">
        <v>8316</v>
      </c>
      <c r="S96" s="16">
        <v>42605.765381944439</v>
      </c>
      <c r="T96" s="16">
        <v>42634.125</v>
      </c>
    </row>
    <row r="97" spans="1:20" ht="30" x14ac:dyDescent="0.2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10">
        <v>122</v>
      </c>
      <c r="P97">
        <v>70.23</v>
      </c>
      <c r="Q97" s="13" t="s">
        <v>8315</v>
      </c>
      <c r="R97" s="13" t="s">
        <v>8316</v>
      </c>
      <c r="S97" s="16">
        <v>42054.849050925928</v>
      </c>
      <c r="T97" s="16">
        <v>42084.807384259257</v>
      </c>
    </row>
    <row r="98" spans="1:20" ht="135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0">
        <v>121</v>
      </c>
      <c r="P98">
        <v>71.790000000000006</v>
      </c>
      <c r="Q98" s="13" t="s">
        <v>8315</v>
      </c>
      <c r="R98" s="13" t="s">
        <v>8316</v>
      </c>
      <c r="S98" s="16">
        <v>42238.13282407407</v>
      </c>
      <c r="T98" s="16">
        <v>42268.13282407407</v>
      </c>
    </row>
    <row r="99" spans="1:20" ht="135" x14ac:dyDescent="0.2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10">
        <v>121</v>
      </c>
      <c r="P99">
        <v>40.85</v>
      </c>
      <c r="Q99" s="13" t="s">
        <v>8315</v>
      </c>
      <c r="R99" s="13" t="s">
        <v>8316</v>
      </c>
      <c r="S99" s="16">
        <v>42282.768414351856</v>
      </c>
      <c r="T99" s="16">
        <v>42312.810081018513</v>
      </c>
    </row>
    <row r="100" spans="1:20" ht="90" x14ac:dyDescent="0.2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10">
        <v>121</v>
      </c>
      <c r="P100">
        <v>125.38</v>
      </c>
      <c r="Q100" s="13" t="s">
        <v>8315</v>
      </c>
      <c r="R100" s="13" t="s">
        <v>8316</v>
      </c>
      <c r="S100" s="16">
        <v>42087.768055555556</v>
      </c>
      <c r="T100" s="16">
        <v>42111.666666666672</v>
      </c>
    </row>
    <row r="101" spans="1:20" ht="60" x14ac:dyDescent="0.2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10">
        <v>121</v>
      </c>
      <c r="P101">
        <v>33.67</v>
      </c>
      <c r="Q101" s="13" t="s">
        <v>8315</v>
      </c>
      <c r="R101" s="13" t="s">
        <v>8316</v>
      </c>
      <c r="S101" s="16">
        <v>41882.585648148146</v>
      </c>
      <c r="T101" s="16">
        <v>41912.666666666664</v>
      </c>
    </row>
    <row r="102" spans="1:20" ht="105" x14ac:dyDescent="0.2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10">
        <v>121</v>
      </c>
      <c r="P102">
        <v>140</v>
      </c>
      <c r="Q102" s="13" t="s">
        <v>8315</v>
      </c>
      <c r="R102" s="13" t="s">
        <v>8316</v>
      </c>
      <c r="S102" s="16">
        <v>41879.913761574076</v>
      </c>
      <c r="T102" s="16">
        <v>41894.913761574076</v>
      </c>
    </row>
    <row r="103" spans="1:20" ht="120" x14ac:dyDescent="0.2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10">
        <v>120</v>
      </c>
      <c r="P103">
        <v>66.67</v>
      </c>
      <c r="Q103" s="13" t="s">
        <v>8315</v>
      </c>
      <c r="R103" s="13" t="s">
        <v>8316</v>
      </c>
      <c r="S103" s="16">
        <v>42026.924976851849</v>
      </c>
      <c r="T103" s="16">
        <v>42052.207638888889</v>
      </c>
    </row>
    <row r="104" spans="1:20" ht="150" x14ac:dyDescent="0.2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10">
        <v>120</v>
      </c>
      <c r="P104">
        <v>31.5</v>
      </c>
      <c r="Q104" s="13" t="s">
        <v>8315</v>
      </c>
      <c r="R104" s="13" t="s">
        <v>8316</v>
      </c>
      <c r="S104" s="16">
        <v>41808.198518518519</v>
      </c>
      <c r="T104" s="16">
        <v>41838.198518518519</v>
      </c>
    </row>
    <row r="105" spans="1:20" ht="135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10">
        <v>120</v>
      </c>
      <c r="P105">
        <v>104.57</v>
      </c>
      <c r="Q105" s="13" t="s">
        <v>8315</v>
      </c>
      <c r="R105" s="13" t="s">
        <v>8316</v>
      </c>
      <c r="S105" s="16">
        <v>42494.683634259258</v>
      </c>
      <c r="T105" s="16">
        <v>42524.6875</v>
      </c>
    </row>
    <row r="106" spans="1:20" ht="120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10">
        <v>120</v>
      </c>
      <c r="P106">
        <v>44.54</v>
      </c>
      <c r="Q106" s="13" t="s">
        <v>8315</v>
      </c>
      <c r="R106" s="13" t="s">
        <v>8316</v>
      </c>
      <c r="S106" s="16">
        <v>41842.607592592591</v>
      </c>
      <c r="T106" s="16">
        <v>41864.916666666664</v>
      </c>
    </row>
    <row r="107" spans="1:20" ht="75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10">
        <v>120</v>
      </c>
      <c r="P107">
        <v>85.53</v>
      </c>
      <c r="Q107" s="13" t="s">
        <v>8315</v>
      </c>
      <c r="R107" s="13" t="s">
        <v>8316</v>
      </c>
      <c r="S107" s="16">
        <v>41834.586574074077</v>
      </c>
      <c r="T107" s="16">
        <v>41866.083333333336</v>
      </c>
    </row>
    <row r="108" spans="1:20" ht="30" x14ac:dyDescent="0.2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10">
        <v>120</v>
      </c>
      <c r="P108">
        <v>55.23</v>
      </c>
      <c r="Q108" s="13" t="s">
        <v>8315</v>
      </c>
      <c r="R108" s="13" t="s">
        <v>8316</v>
      </c>
      <c r="S108" s="16">
        <v>42600.756041666667</v>
      </c>
      <c r="T108" s="16">
        <v>42621.756041666667</v>
      </c>
    </row>
    <row r="109" spans="1:20" ht="45" x14ac:dyDescent="0.2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10">
        <v>120</v>
      </c>
      <c r="P109">
        <v>88.24</v>
      </c>
      <c r="Q109" s="13" t="s">
        <v>8315</v>
      </c>
      <c r="R109" s="13" t="s">
        <v>8316</v>
      </c>
      <c r="S109" s="16">
        <v>41828.736921296295</v>
      </c>
      <c r="T109" s="16">
        <v>41846.291666666664</v>
      </c>
    </row>
    <row r="110" spans="1:20" ht="30" x14ac:dyDescent="0.2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10">
        <v>120</v>
      </c>
      <c r="P110">
        <v>58.06</v>
      </c>
      <c r="Q110" s="13" t="s">
        <v>8315</v>
      </c>
      <c r="R110" s="13" t="s">
        <v>8316</v>
      </c>
      <c r="S110" s="16">
        <v>41940.598182870373</v>
      </c>
      <c r="T110" s="16">
        <v>41970.639849537038</v>
      </c>
    </row>
    <row r="111" spans="1:20" ht="135" x14ac:dyDescent="0.2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10">
        <v>119</v>
      </c>
      <c r="P111">
        <v>66.11</v>
      </c>
      <c r="Q111" s="13" t="s">
        <v>8315</v>
      </c>
      <c r="R111" s="13" t="s">
        <v>8316</v>
      </c>
      <c r="S111" s="16">
        <v>41920.787534722222</v>
      </c>
      <c r="T111" s="16">
        <v>41941.787534722222</v>
      </c>
    </row>
    <row r="112" spans="1:20" ht="120" x14ac:dyDescent="0.2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10">
        <v>119</v>
      </c>
      <c r="P112">
        <v>50.16</v>
      </c>
      <c r="Q112" s="13" t="s">
        <v>8315</v>
      </c>
      <c r="R112" s="13" t="s">
        <v>8316</v>
      </c>
      <c r="S112" s="16">
        <v>41778.637245370373</v>
      </c>
      <c r="T112" s="16">
        <v>41810.958333333336</v>
      </c>
    </row>
    <row r="113" spans="1:20" ht="30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10">
        <v>119</v>
      </c>
      <c r="P113">
        <v>97.38</v>
      </c>
      <c r="Q113" s="13" t="s">
        <v>8315</v>
      </c>
      <c r="R113" s="13" t="s">
        <v>8316</v>
      </c>
      <c r="S113" s="16">
        <v>42766.805034722223</v>
      </c>
      <c r="T113" s="16">
        <v>42796.805034722223</v>
      </c>
    </row>
    <row r="114" spans="1:20" ht="60" x14ac:dyDescent="0.2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10">
        <v>119</v>
      </c>
      <c r="P114">
        <v>42.3</v>
      </c>
      <c r="Q114" s="13" t="s">
        <v>8315</v>
      </c>
      <c r="R114" s="13" t="s">
        <v>8316</v>
      </c>
      <c r="S114" s="16">
        <v>41884.599849537037</v>
      </c>
      <c r="T114" s="16">
        <v>41900.165972222225</v>
      </c>
    </row>
    <row r="115" spans="1:20" ht="45" x14ac:dyDescent="0.2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10">
        <v>119</v>
      </c>
      <c r="P115">
        <v>176.09</v>
      </c>
      <c r="Q115" s="13" t="s">
        <v>8315</v>
      </c>
      <c r="R115" s="13" t="s">
        <v>8316</v>
      </c>
      <c r="S115" s="16">
        <v>41964.716319444444</v>
      </c>
      <c r="T115" s="16">
        <v>41994.716319444444</v>
      </c>
    </row>
    <row r="116" spans="1:20" ht="30" x14ac:dyDescent="0.2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10">
        <v>119</v>
      </c>
      <c r="P116">
        <v>49.69</v>
      </c>
      <c r="Q116" s="13" t="s">
        <v>8315</v>
      </c>
      <c r="R116" s="13" t="s">
        <v>8316</v>
      </c>
      <c r="S116" s="16">
        <v>42050.008368055554</v>
      </c>
      <c r="T116" s="16">
        <v>42076.290972222225</v>
      </c>
    </row>
    <row r="117" spans="1:20" ht="90" x14ac:dyDescent="0.2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10">
        <v>119</v>
      </c>
      <c r="P117">
        <v>48.34</v>
      </c>
      <c r="Q117" s="13" t="s">
        <v>8315</v>
      </c>
      <c r="R117" s="13" t="s">
        <v>8316</v>
      </c>
      <c r="S117" s="16">
        <v>41807.690081018518</v>
      </c>
      <c r="T117" s="16">
        <v>41837.690081018518</v>
      </c>
    </row>
    <row r="118" spans="1:20" ht="135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10">
        <v>118</v>
      </c>
      <c r="P118">
        <v>110.35</v>
      </c>
      <c r="Q118" s="13" t="s">
        <v>8315</v>
      </c>
      <c r="R118" s="13" t="s">
        <v>8316</v>
      </c>
      <c r="S118" s="16">
        <v>41909.969386574077</v>
      </c>
      <c r="T118" s="16">
        <v>41950.011053240742</v>
      </c>
    </row>
    <row r="119" spans="1:20" ht="120" x14ac:dyDescent="0.2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10">
        <v>118</v>
      </c>
      <c r="P119">
        <v>67.92</v>
      </c>
      <c r="Q119" s="13" t="s">
        <v>8315</v>
      </c>
      <c r="R119" s="13" t="s">
        <v>8316</v>
      </c>
      <c r="S119" s="16">
        <v>42690.334317129629</v>
      </c>
      <c r="T119" s="16">
        <v>42721.333333333328</v>
      </c>
    </row>
    <row r="120" spans="1:20" ht="15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10">
        <v>118</v>
      </c>
      <c r="P120">
        <v>75.34</v>
      </c>
      <c r="Q120" s="13" t="s">
        <v>8315</v>
      </c>
      <c r="R120" s="13" t="s">
        <v>8316</v>
      </c>
      <c r="S120" s="16">
        <v>41781.096203703702</v>
      </c>
      <c r="T120" s="16">
        <v>41794.207638888889</v>
      </c>
    </row>
    <row r="121" spans="1:20" ht="30" x14ac:dyDescent="0.2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10">
        <v>118</v>
      </c>
      <c r="P121">
        <v>57.26</v>
      </c>
      <c r="Q121" s="13" t="s">
        <v>8315</v>
      </c>
      <c r="R121" s="13" t="s">
        <v>8316</v>
      </c>
      <c r="S121" s="16">
        <v>42147.826840277776</v>
      </c>
      <c r="T121" s="16">
        <v>42176.934027777781</v>
      </c>
    </row>
    <row r="122" spans="1:20" ht="30" x14ac:dyDescent="0.2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10">
        <v>117</v>
      </c>
      <c r="P122">
        <v>50.67</v>
      </c>
      <c r="Q122" s="13" t="s">
        <v>8315</v>
      </c>
      <c r="R122" s="13" t="s">
        <v>8316</v>
      </c>
      <c r="S122" s="16">
        <v>42136.270787037036</v>
      </c>
      <c r="T122" s="16">
        <v>42168.071527777778</v>
      </c>
    </row>
    <row r="123" spans="1:20" ht="120" x14ac:dyDescent="0.2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10">
        <v>117</v>
      </c>
      <c r="P123">
        <v>57.55</v>
      </c>
      <c r="Q123" s="13" t="s">
        <v>8315</v>
      </c>
      <c r="R123" s="13" t="s">
        <v>8316</v>
      </c>
      <c r="S123" s="16">
        <v>41781.666770833333</v>
      </c>
      <c r="T123" s="16">
        <v>41811.666770833333</v>
      </c>
    </row>
    <row r="124" spans="1:20" ht="120" x14ac:dyDescent="0.2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10">
        <v>117</v>
      </c>
      <c r="P124">
        <v>100.17</v>
      </c>
      <c r="Q124" s="13" t="s">
        <v>8315</v>
      </c>
      <c r="R124" s="13" t="s">
        <v>8316</v>
      </c>
      <c r="S124" s="16">
        <v>41947.762592592589</v>
      </c>
      <c r="T124" s="16">
        <v>41987.762592592597</v>
      </c>
    </row>
    <row r="125" spans="1:20" ht="135" x14ac:dyDescent="0.2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10">
        <v>117</v>
      </c>
      <c r="P125">
        <v>81.569999999999993</v>
      </c>
      <c r="Q125" s="13" t="s">
        <v>8315</v>
      </c>
      <c r="R125" s="13" t="s">
        <v>8316</v>
      </c>
      <c r="S125" s="16">
        <v>42167.023206018523</v>
      </c>
      <c r="T125" s="16">
        <v>42196.165972222225</v>
      </c>
    </row>
    <row r="126" spans="1:20" ht="60" x14ac:dyDescent="0.2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10">
        <v>116</v>
      </c>
      <c r="P126">
        <v>44.33</v>
      </c>
      <c r="Q126" s="13" t="s">
        <v>8315</v>
      </c>
      <c r="R126" s="13" t="s">
        <v>8316</v>
      </c>
      <c r="S126" s="16">
        <v>42155.920219907406</v>
      </c>
      <c r="T126" s="16">
        <v>42176.888888888891</v>
      </c>
    </row>
    <row r="127" spans="1:20" ht="105" x14ac:dyDescent="0.2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10">
        <v>116</v>
      </c>
      <c r="P127">
        <v>63.36</v>
      </c>
      <c r="Q127" s="13" t="s">
        <v>8315</v>
      </c>
      <c r="R127" s="13" t="s">
        <v>8316</v>
      </c>
      <c r="S127" s="16">
        <v>41839.175706018519</v>
      </c>
      <c r="T127" s="16">
        <v>41853.175706018519</v>
      </c>
    </row>
    <row r="128" spans="1:20" ht="135" x14ac:dyDescent="0.2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10">
        <v>116</v>
      </c>
      <c r="P128">
        <v>71.489999999999995</v>
      </c>
      <c r="Q128" s="13" t="s">
        <v>8315</v>
      </c>
      <c r="R128" s="13" t="s">
        <v>8316</v>
      </c>
      <c r="S128" s="16">
        <v>41835.666354166664</v>
      </c>
      <c r="T128" s="16">
        <v>41855.666354166664</v>
      </c>
    </row>
    <row r="129" spans="1:20" ht="60" x14ac:dyDescent="0.2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10">
        <v>116</v>
      </c>
      <c r="P129">
        <v>50.2</v>
      </c>
      <c r="Q129" s="13" t="s">
        <v>8315</v>
      </c>
      <c r="R129" s="13" t="s">
        <v>8316</v>
      </c>
      <c r="S129" s="16">
        <v>42648.546111111107</v>
      </c>
      <c r="T129" s="16">
        <v>42678.546111111107</v>
      </c>
    </row>
    <row r="130" spans="1:20" ht="135" x14ac:dyDescent="0.2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10">
        <v>116</v>
      </c>
      <c r="P130">
        <v>55.33</v>
      </c>
      <c r="Q130" s="13" t="s">
        <v>8315</v>
      </c>
      <c r="R130" s="13" t="s">
        <v>8316</v>
      </c>
      <c r="S130" s="16">
        <v>42261.917395833334</v>
      </c>
      <c r="T130" s="16">
        <v>42291.917395833334</v>
      </c>
    </row>
    <row r="131" spans="1:20" ht="75" x14ac:dyDescent="0.2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10">
        <v>116</v>
      </c>
      <c r="P131">
        <v>59.6</v>
      </c>
      <c r="Q131" s="13" t="s">
        <v>8315</v>
      </c>
      <c r="R131" s="13" t="s">
        <v>8316</v>
      </c>
      <c r="S131" s="16">
        <v>42056.65143518518</v>
      </c>
      <c r="T131" s="16">
        <v>42091.609768518523</v>
      </c>
    </row>
    <row r="132" spans="1:20" ht="60" x14ac:dyDescent="0.2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10">
        <v>116</v>
      </c>
      <c r="P132">
        <v>80.03</v>
      </c>
      <c r="Q132" s="13" t="s">
        <v>8315</v>
      </c>
      <c r="R132" s="13" t="s">
        <v>8316</v>
      </c>
      <c r="S132" s="16">
        <v>42382.244409722218</v>
      </c>
      <c r="T132" s="16">
        <v>42396.041666666672</v>
      </c>
    </row>
    <row r="133" spans="1:20" ht="60" x14ac:dyDescent="0.2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10">
        <v>116</v>
      </c>
      <c r="P133">
        <v>73.58</v>
      </c>
      <c r="Q133" s="13" t="s">
        <v>8315</v>
      </c>
      <c r="R133" s="13" t="s">
        <v>8316</v>
      </c>
      <c r="S133" s="16">
        <v>42173.803217592591</v>
      </c>
      <c r="T133" s="16">
        <v>42203.290972222225</v>
      </c>
    </row>
    <row r="134" spans="1:20" ht="45" x14ac:dyDescent="0.2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10">
        <v>115</v>
      </c>
      <c r="P134">
        <v>110.97</v>
      </c>
      <c r="Q134" s="13" t="s">
        <v>8315</v>
      </c>
      <c r="R134" s="13" t="s">
        <v>8316</v>
      </c>
      <c r="S134" s="16">
        <v>42430.040798611109</v>
      </c>
      <c r="T134" s="16">
        <v>42449.999131944445</v>
      </c>
    </row>
    <row r="135" spans="1:20" ht="105" x14ac:dyDescent="0.2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10">
        <v>115</v>
      </c>
      <c r="P135">
        <v>79.31</v>
      </c>
      <c r="Q135" s="13" t="s">
        <v>8315</v>
      </c>
      <c r="R135" s="13" t="s">
        <v>8316</v>
      </c>
      <c r="S135" s="16">
        <v>40923.729953703703</v>
      </c>
      <c r="T135" s="16">
        <v>40953.729953703703</v>
      </c>
    </row>
    <row r="136" spans="1:20" ht="75" x14ac:dyDescent="0.2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10">
        <v>115</v>
      </c>
      <c r="P136">
        <v>39.67</v>
      </c>
      <c r="Q136" s="13" t="s">
        <v>8315</v>
      </c>
      <c r="R136" s="13" t="s">
        <v>8316</v>
      </c>
      <c r="S136" s="16">
        <v>41477.930914351848</v>
      </c>
      <c r="T136" s="16">
        <v>41504.625</v>
      </c>
    </row>
    <row r="137" spans="1:20" ht="60" x14ac:dyDescent="0.2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10">
        <v>115</v>
      </c>
      <c r="P137">
        <v>58.69</v>
      </c>
      <c r="Q137" s="13" t="s">
        <v>8315</v>
      </c>
      <c r="R137" s="13" t="s">
        <v>8316</v>
      </c>
      <c r="S137" s="16">
        <v>41893.324884259258</v>
      </c>
      <c r="T137" s="16">
        <v>41926.290972222225</v>
      </c>
    </row>
    <row r="138" spans="1:20" ht="75" x14ac:dyDescent="0.2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10">
        <v>115</v>
      </c>
      <c r="P138">
        <v>184.68</v>
      </c>
      <c r="Q138" s="13" t="s">
        <v>8315</v>
      </c>
      <c r="R138" s="13" t="s">
        <v>8316</v>
      </c>
      <c r="S138" s="16">
        <v>42494.563449074078</v>
      </c>
      <c r="T138" s="16">
        <v>42524.563449074078</v>
      </c>
    </row>
    <row r="139" spans="1:20" ht="7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10">
        <v>115</v>
      </c>
      <c r="P139">
        <v>53.23</v>
      </c>
      <c r="Q139" s="13" t="s">
        <v>8315</v>
      </c>
      <c r="R139" s="13" t="s">
        <v>8316</v>
      </c>
      <c r="S139" s="16">
        <v>42128.736608796295</v>
      </c>
      <c r="T139" s="16">
        <v>42141.125</v>
      </c>
    </row>
    <row r="140" spans="1:20" ht="30" x14ac:dyDescent="0.2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0">
        <v>114</v>
      </c>
      <c r="P140">
        <v>88.77</v>
      </c>
      <c r="Q140" s="13" t="s">
        <v>8315</v>
      </c>
      <c r="R140" s="13" t="s">
        <v>8316</v>
      </c>
      <c r="S140" s="16">
        <v>42233.738564814819</v>
      </c>
      <c r="T140" s="16">
        <v>42263.738564814819</v>
      </c>
    </row>
    <row r="141" spans="1:20" ht="105" x14ac:dyDescent="0.2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10">
        <v>114</v>
      </c>
      <c r="P141">
        <v>80.23</v>
      </c>
      <c r="Q141" s="13" t="s">
        <v>8315</v>
      </c>
      <c r="R141" s="13" t="s">
        <v>8316</v>
      </c>
      <c r="S141" s="16">
        <v>42042.197824074072</v>
      </c>
      <c r="T141" s="16">
        <v>42072.156157407408</v>
      </c>
    </row>
    <row r="142" spans="1:20" ht="135" x14ac:dyDescent="0.2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10">
        <v>114</v>
      </c>
      <c r="P142">
        <v>113.57</v>
      </c>
      <c r="Q142" s="13" t="s">
        <v>8315</v>
      </c>
      <c r="R142" s="13" t="s">
        <v>8316</v>
      </c>
      <c r="S142" s="16">
        <v>42026.88118055556</v>
      </c>
      <c r="T142" s="16">
        <v>42086.093055555553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10">
        <v>114</v>
      </c>
      <c r="P143">
        <v>82.61</v>
      </c>
      <c r="Q143" s="13" t="s">
        <v>8315</v>
      </c>
      <c r="R143" s="13" t="s">
        <v>8316</v>
      </c>
      <c r="S143" s="16">
        <v>41447.839722222219</v>
      </c>
      <c r="T143" s="16">
        <v>41477.839722222219</v>
      </c>
    </row>
    <row r="144" spans="1:20" ht="30" x14ac:dyDescent="0.2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10">
        <v>114</v>
      </c>
      <c r="P144">
        <v>77.34</v>
      </c>
      <c r="Q144" s="13" t="s">
        <v>8315</v>
      </c>
      <c r="R144" s="13" t="s">
        <v>8316</v>
      </c>
      <c r="S144" s="16">
        <v>41375.702210648145</v>
      </c>
      <c r="T144" s="16">
        <v>41400.702210648145</v>
      </c>
    </row>
    <row r="145" spans="1:20" ht="90" x14ac:dyDescent="0.2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10">
        <v>114</v>
      </c>
      <c r="P145">
        <v>105.21</v>
      </c>
      <c r="Q145" s="13" t="s">
        <v>8315</v>
      </c>
      <c r="R145" s="13" t="s">
        <v>8316</v>
      </c>
      <c r="S145" s="16">
        <v>42431.102534722217</v>
      </c>
      <c r="T145" s="16">
        <v>42461.06086805556</v>
      </c>
    </row>
    <row r="146" spans="1:20" ht="135" x14ac:dyDescent="0.2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10">
        <v>114</v>
      </c>
      <c r="P146">
        <v>40.71</v>
      </c>
      <c r="Q146" s="13" t="s">
        <v>8315</v>
      </c>
      <c r="R146" s="13" t="s">
        <v>8316</v>
      </c>
      <c r="S146" s="16">
        <v>42232.702546296292</v>
      </c>
      <c r="T146" s="16">
        <v>42264.165972222225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10">
        <v>114</v>
      </c>
      <c r="P147">
        <v>64.91</v>
      </c>
      <c r="Q147" s="13" t="s">
        <v>8315</v>
      </c>
      <c r="R147" s="13" t="s">
        <v>8316</v>
      </c>
      <c r="S147" s="16">
        <v>42506.760405092587</v>
      </c>
      <c r="T147" s="16">
        <v>42536.760405092587</v>
      </c>
    </row>
    <row r="148" spans="1:20" ht="90" x14ac:dyDescent="0.2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10">
        <v>114</v>
      </c>
      <c r="P148">
        <v>119.18</v>
      </c>
      <c r="Q148" s="13" t="s">
        <v>8315</v>
      </c>
      <c r="R148" s="13" t="s">
        <v>8316</v>
      </c>
      <c r="S148" s="16">
        <v>42480.078715277778</v>
      </c>
      <c r="T148" s="16">
        <v>42504.165972222225</v>
      </c>
    </row>
    <row r="149" spans="1:20" ht="45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10">
        <v>114</v>
      </c>
      <c r="P149">
        <v>87.96</v>
      </c>
      <c r="Q149" s="13" t="s">
        <v>8315</v>
      </c>
      <c r="R149" s="13" t="s">
        <v>8316</v>
      </c>
      <c r="S149" s="16">
        <v>41976.331979166673</v>
      </c>
      <c r="T149" s="16">
        <v>42004.291666666672</v>
      </c>
    </row>
    <row r="150" spans="1:20" ht="30" x14ac:dyDescent="0.2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10">
        <v>114</v>
      </c>
      <c r="P150">
        <v>37.96</v>
      </c>
      <c r="Q150" s="13" t="s">
        <v>8315</v>
      </c>
      <c r="R150" s="13" t="s">
        <v>8316</v>
      </c>
      <c r="S150" s="16">
        <v>42026.176180555558</v>
      </c>
      <c r="T150" s="16">
        <v>42064.207638888889</v>
      </c>
    </row>
    <row r="151" spans="1:20" ht="9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10">
        <v>114</v>
      </c>
      <c r="P151">
        <v>27.14</v>
      </c>
      <c r="Q151" s="13" t="s">
        <v>8315</v>
      </c>
      <c r="R151" s="13" t="s">
        <v>8316</v>
      </c>
      <c r="S151" s="16">
        <v>41779.724224537036</v>
      </c>
      <c r="T151" s="16"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10">
        <v>113</v>
      </c>
      <c r="P152">
        <v>64.27</v>
      </c>
      <c r="Q152" s="13" t="s">
        <v>8315</v>
      </c>
      <c r="R152" s="13" t="s">
        <v>8316</v>
      </c>
      <c r="S152" s="16">
        <v>40970.875671296293</v>
      </c>
      <c r="T152" s="16">
        <v>41000.834004629629</v>
      </c>
    </row>
    <row r="153" spans="1:20" ht="135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10">
        <v>113</v>
      </c>
      <c r="P153">
        <v>83.43</v>
      </c>
      <c r="Q153" s="13" t="s">
        <v>8315</v>
      </c>
      <c r="R153" s="13" t="s">
        <v>8316</v>
      </c>
      <c r="S153" s="16">
        <v>41866.025347222225</v>
      </c>
      <c r="T153" s="16">
        <v>41883.665972222225</v>
      </c>
    </row>
    <row r="154" spans="1:20" ht="75" x14ac:dyDescent="0.2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10">
        <v>113</v>
      </c>
      <c r="P154">
        <v>50.4</v>
      </c>
      <c r="Q154" s="13" t="s">
        <v>8315</v>
      </c>
      <c r="R154" s="13" t="s">
        <v>8316</v>
      </c>
      <c r="S154" s="16">
        <v>42458.641724537039</v>
      </c>
      <c r="T154" s="16">
        <v>42488.641724537039</v>
      </c>
    </row>
    <row r="155" spans="1:20" ht="45" x14ac:dyDescent="0.2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10">
        <v>113</v>
      </c>
      <c r="P155">
        <v>39.6</v>
      </c>
      <c r="Q155" s="13" t="s">
        <v>8315</v>
      </c>
      <c r="R155" s="13" t="s">
        <v>8316</v>
      </c>
      <c r="S155" s="16">
        <v>42053.916921296302</v>
      </c>
      <c r="T155" s="16">
        <v>42079.875</v>
      </c>
    </row>
    <row r="156" spans="1:20" ht="60" x14ac:dyDescent="0.2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10">
        <v>113</v>
      </c>
      <c r="P156">
        <v>107</v>
      </c>
      <c r="Q156" s="13" t="s">
        <v>8315</v>
      </c>
      <c r="R156" s="13" t="s">
        <v>8316</v>
      </c>
      <c r="S156" s="16">
        <v>42016.050451388888</v>
      </c>
      <c r="T156" s="16">
        <v>42046.708333333328</v>
      </c>
    </row>
    <row r="157" spans="1:20" ht="60" x14ac:dyDescent="0.2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10">
        <v>113</v>
      </c>
      <c r="P157">
        <v>49.06</v>
      </c>
      <c r="Q157" s="13" t="s">
        <v>8315</v>
      </c>
      <c r="R157" s="13" t="s">
        <v>8316</v>
      </c>
      <c r="S157" s="16">
        <v>42483.015694444446</v>
      </c>
      <c r="T157" s="16">
        <v>42489.290972222225</v>
      </c>
    </row>
    <row r="158" spans="1:20" ht="60" x14ac:dyDescent="0.2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10">
        <v>113</v>
      </c>
      <c r="P158">
        <v>66.47</v>
      </c>
      <c r="Q158" s="13" t="s">
        <v>8315</v>
      </c>
      <c r="R158" s="13" t="s">
        <v>8316</v>
      </c>
      <c r="S158" s="16">
        <v>42661.132245370376</v>
      </c>
      <c r="T158" s="16">
        <v>42693.916666666672</v>
      </c>
    </row>
    <row r="159" spans="1:20" ht="120" x14ac:dyDescent="0.2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10">
        <v>113</v>
      </c>
      <c r="P159">
        <v>99.5</v>
      </c>
      <c r="Q159" s="13" t="s">
        <v>8315</v>
      </c>
      <c r="R159" s="13" t="s">
        <v>8316</v>
      </c>
      <c r="S159" s="16">
        <v>42627.454097222217</v>
      </c>
      <c r="T159" s="16">
        <v>42648.454097222217</v>
      </c>
    </row>
    <row r="160" spans="1:20" ht="90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10">
        <v>113</v>
      </c>
      <c r="P160">
        <v>64.290000000000006</v>
      </c>
      <c r="Q160" s="13" t="s">
        <v>8315</v>
      </c>
      <c r="R160" s="13" t="s">
        <v>8316</v>
      </c>
      <c r="S160" s="16">
        <v>42553.926527777774</v>
      </c>
      <c r="T160" s="16">
        <v>42585.172916666663</v>
      </c>
    </row>
    <row r="161" spans="1:20" ht="75" x14ac:dyDescent="0.2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10">
        <v>112</v>
      </c>
      <c r="P161">
        <v>31.62</v>
      </c>
      <c r="Q161" s="13" t="s">
        <v>8315</v>
      </c>
      <c r="R161" s="13" t="s">
        <v>8316</v>
      </c>
      <c r="S161" s="16">
        <v>41789.080370370371</v>
      </c>
      <c r="T161" s="16">
        <v>41822.166666666664</v>
      </c>
    </row>
    <row r="162" spans="1:20" ht="10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10">
        <v>112</v>
      </c>
      <c r="P162">
        <v>41.24</v>
      </c>
      <c r="Q162" s="13" t="s">
        <v>8315</v>
      </c>
      <c r="R162" s="13" t="s">
        <v>8316</v>
      </c>
      <c r="S162" s="16">
        <v>42284.516064814816</v>
      </c>
      <c r="T162" s="16">
        <v>42307.875</v>
      </c>
    </row>
    <row r="163" spans="1:20" ht="30" x14ac:dyDescent="0.2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10">
        <v>112</v>
      </c>
      <c r="P163">
        <v>69.19</v>
      </c>
      <c r="Q163" s="13" t="s">
        <v>8315</v>
      </c>
      <c r="R163" s="13" t="s">
        <v>8316</v>
      </c>
      <c r="S163" s="16">
        <v>42762.942430555559</v>
      </c>
      <c r="T163" s="16">
        <v>42794.208333333328</v>
      </c>
    </row>
    <row r="164" spans="1:20" ht="135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10">
        <v>112</v>
      </c>
      <c r="P164">
        <v>65.17</v>
      </c>
      <c r="Q164" s="13" t="s">
        <v>8315</v>
      </c>
      <c r="R164" s="13" t="s">
        <v>8316</v>
      </c>
      <c r="S164" s="16">
        <v>42524.782638888893</v>
      </c>
      <c r="T164" s="16"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10">
        <v>112</v>
      </c>
      <c r="P165">
        <v>58.95</v>
      </c>
      <c r="Q165" s="13" t="s">
        <v>8315</v>
      </c>
      <c r="R165" s="13" t="s">
        <v>8316</v>
      </c>
      <c r="S165" s="16">
        <v>42572.61681712963</v>
      </c>
      <c r="T165" s="16">
        <v>42589.125</v>
      </c>
    </row>
    <row r="166" spans="1:20" ht="12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10">
        <v>112</v>
      </c>
      <c r="P166">
        <v>62.17</v>
      </c>
      <c r="Q166" s="13" t="s">
        <v>8315</v>
      </c>
      <c r="R166" s="13" t="s">
        <v>8316</v>
      </c>
      <c r="S166" s="16">
        <v>42374.651504629626</v>
      </c>
      <c r="T166" s="16">
        <v>42384.651504629626</v>
      </c>
    </row>
    <row r="167" spans="1:20" ht="60" x14ac:dyDescent="0.2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10">
        <v>111</v>
      </c>
      <c r="P167">
        <v>63.85</v>
      </c>
      <c r="Q167" s="13" t="s">
        <v>8315</v>
      </c>
      <c r="R167" s="13" t="s">
        <v>8316</v>
      </c>
      <c r="S167" s="16">
        <v>42171.824884259258</v>
      </c>
      <c r="T167" s="16">
        <v>42201.824884259258</v>
      </c>
    </row>
    <row r="168" spans="1:20" ht="90" x14ac:dyDescent="0.2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10">
        <v>111</v>
      </c>
      <c r="P168">
        <v>125.81</v>
      </c>
      <c r="Q168" s="13" t="s">
        <v>8315</v>
      </c>
      <c r="R168" s="13" t="s">
        <v>8316</v>
      </c>
      <c r="S168" s="16">
        <v>41853.240208333329</v>
      </c>
      <c r="T168" s="16">
        <v>41876.207638888889</v>
      </c>
    </row>
    <row r="169" spans="1:20" ht="90" x14ac:dyDescent="0.2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10">
        <v>111</v>
      </c>
      <c r="P169">
        <v>200.69</v>
      </c>
      <c r="Q169" s="13" t="s">
        <v>8315</v>
      </c>
      <c r="R169" s="13" t="s">
        <v>8316</v>
      </c>
      <c r="S169" s="16">
        <v>41775.753761574073</v>
      </c>
      <c r="T169" s="16">
        <v>41805.753761574073</v>
      </c>
    </row>
    <row r="170" spans="1:20" ht="30" x14ac:dyDescent="0.2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10">
        <v>111</v>
      </c>
      <c r="P170">
        <v>57.63</v>
      </c>
      <c r="Q170" s="13" t="s">
        <v>8315</v>
      </c>
      <c r="R170" s="13" t="s">
        <v>8316</v>
      </c>
      <c r="S170" s="16">
        <v>42230.472222222219</v>
      </c>
      <c r="T170" s="16">
        <v>42259.165972222225</v>
      </c>
    </row>
    <row r="171" spans="1:20" ht="60" x14ac:dyDescent="0.2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10">
        <v>111</v>
      </c>
      <c r="P171">
        <v>83.05</v>
      </c>
      <c r="Q171" s="13" t="s">
        <v>8315</v>
      </c>
      <c r="R171" s="13" t="s">
        <v>8316</v>
      </c>
      <c r="S171" s="16">
        <v>42146.731087962966</v>
      </c>
      <c r="T171" s="16">
        <v>42176.731087962966</v>
      </c>
    </row>
    <row r="172" spans="1:20" ht="75" x14ac:dyDescent="0.2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10">
        <v>111</v>
      </c>
      <c r="P172">
        <v>68.349999999999994</v>
      </c>
      <c r="Q172" s="13" t="s">
        <v>8315</v>
      </c>
      <c r="R172" s="13" t="s">
        <v>8316</v>
      </c>
      <c r="S172" s="16">
        <v>41941.75203703704</v>
      </c>
      <c r="T172" s="16">
        <v>41964.708333333328</v>
      </c>
    </row>
    <row r="173" spans="1:20" ht="60" x14ac:dyDescent="0.2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10">
        <v>111</v>
      </c>
      <c r="P173">
        <v>58.42</v>
      </c>
      <c r="Q173" s="13" t="s">
        <v>8315</v>
      </c>
      <c r="R173" s="13" t="s">
        <v>8316</v>
      </c>
      <c r="S173" s="16">
        <v>41869.740671296298</v>
      </c>
      <c r="T173" s="16">
        <v>41899.740671296298</v>
      </c>
    </row>
    <row r="174" spans="1:20" ht="105" x14ac:dyDescent="0.2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10">
        <v>111</v>
      </c>
      <c r="P174">
        <v>77.19</v>
      </c>
      <c r="Q174" s="13" t="s">
        <v>8315</v>
      </c>
      <c r="R174" s="13" t="s">
        <v>8316</v>
      </c>
      <c r="S174" s="16">
        <v>41974.898599537039</v>
      </c>
      <c r="T174" s="16">
        <v>42009.851388888885</v>
      </c>
    </row>
    <row r="175" spans="1:20" ht="105" x14ac:dyDescent="0.2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10">
        <v>111</v>
      </c>
      <c r="P175">
        <v>92.5</v>
      </c>
      <c r="Q175" s="13" t="s">
        <v>8315</v>
      </c>
      <c r="R175" s="13" t="s">
        <v>8316</v>
      </c>
      <c r="S175" s="16">
        <v>42447.896666666667</v>
      </c>
      <c r="T175" s="16">
        <v>42470.166666666672</v>
      </c>
    </row>
    <row r="176" spans="1:20" ht="90" x14ac:dyDescent="0.2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10">
        <v>111</v>
      </c>
      <c r="P176">
        <v>58.79</v>
      </c>
      <c r="Q176" s="13" t="s">
        <v>8315</v>
      </c>
      <c r="R176" s="13" t="s">
        <v>8316</v>
      </c>
      <c r="S176" s="16">
        <v>42633.116851851853</v>
      </c>
      <c r="T176" s="16">
        <v>42663.116851851853</v>
      </c>
    </row>
    <row r="177" spans="1:20" ht="105" x14ac:dyDescent="0.2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10">
        <v>111</v>
      </c>
      <c r="P177">
        <v>40.630000000000003</v>
      </c>
      <c r="Q177" s="13" t="s">
        <v>8315</v>
      </c>
      <c r="R177" s="13" t="s">
        <v>8316</v>
      </c>
      <c r="S177" s="16">
        <v>42401.806562500002</v>
      </c>
      <c r="T177" s="16">
        <v>42431.806562500002</v>
      </c>
    </row>
    <row r="178" spans="1:20" ht="105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10">
        <v>110</v>
      </c>
      <c r="P178">
        <v>92.04</v>
      </c>
      <c r="Q178" s="13" t="s">
        <v>8315</v>
      </c>
      <c r="R178" s="13" t="s">
        <v>8316</v>
      </c>
      <c r="S178" s="16">
        <v>42461.747199074074</v>
      </c>
      <c r="T178" s="16">
        <v>42491.747199074074</v>
      </c>
    </row>
    <row r="179" spans="1:20" ht="90" x14ac:dyDescent="0.2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10">
        <v>110</v>
      </c>
      <c r="P179">
        <v>50.75</v>
      </c>
      <c r="Q179" s="13" t="s">
        <v>8315</v>
      </c>
      <c r="R179" s="13" t="s">
        <v>8316</v>
      </c>
      <c r="S179" s="16">
        <v>42061.212488425925</v>
      </c>
      <c r="T179" s="16">
        <v>42089.166666666672</v>
      </c>
    </row>
    <row r="180" spans="1:20" ht="45" x14ac:dyDescent="0.2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10">
        <v>110</v>
      </c>
      <c r="P180">
        <v>91.3</v>
      </c>
      <c r="Q180" s="13" t="s">
        <v>8315</v>
      </c>
      <c r="R180" s="13" t="s">
        <v>8316</v>
      </c>
      <c r="S180" s="16">
        <v>40531.886886574073</v>
      </c>
      <c r="T180" s="16">
        <v>40591.886886574073</v>
      </c>
    </row>
    <row r="181" spans="1:20" ht="135" x14ac:dyDescent="0.2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10">
        <v>110</v>
      </c>
      <c r="P181">
        <v>45.88</v>
      </c>
      <c r="Q181" s="13" t="s">
        <v>8315</v>
      </c>
      <c r="R181" s="13" t="s">
        <v>8316</v>
      </c>
      <c r="S181" s="16">
        <v>42206.835370370376</v>
      </c>
      <c r="T181" s="16">
        <v>42236.835370370376</v>
      </c>
    </row>
    <row r="182" spans="1:20" ht="120" x14ac:dyDescent="0.2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10">
        <v>110</v>
      </c>
      <c r="P182">
        <v>77.22</v>
      </c>
      <c r="Q182" s="13" t="s">
        <v>8315</v>
      </c>
      <c r="R182" s="13" t="s">
        <v>8316</v>
      </c>
      <c r="S182" s="16">
        <v>41898.168125000004</v>
      </c>
      <c r="T182" s="16">
        <v>41913.165972222225</v>
      </c>
    </row>
    <row r="183" spans="1:20" ht="135" x14ac:dyDescent="0.2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10">
        <v>110</v>
      </c>
      <c r="P183">
        <v>61.02</v>
      </c>
      <c r="Q183" s="13" t="s">
        <v>8315</v>
      </c>
      <c r="R183" s="13" t="s">
        <v>8316</v>
      </c>
      <c r="S183" s="16">
        <v>42264.29178240741</v>
      </c>
      <c r="T183" s="16">
        <v>42294.29178240741</v>
      </c>
    </row>
    <row r="184" spans="1:20" ht="105" x14ac:dyDescent="0.2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10">
        <v>110</v>
      </c>
      <c r="P184">
        <v>91.67</v>
      </c>
      <c r="Q184" s="13" t="s">
        <v>8315</v>
      </c>
      <c r="R184" s="13" t="s">
        <v>8316</v>
      </c>
      <c r="S184" s="16">
        <v>42054.024421296301</v>
      </c>
      <c r="T184" s="16">
        <v>42061.024421296301</v>
      </c>
    </row>
    <row r="185" spans="1:20" ht="45" x14ac:dyDescent="0.2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10">
        <v>110</v>
      </c>
      <c r="P185">
        <v>99.79</v>
      </c>
      <c r="Q185" s="13" t="s">
        <v>8315</v>
      </c>
      <c r="R185" s="13" t="s">
        <v>8316</v>
      </c>
      <c r="S185" s="16">
        <v>42290.61855324074</v>
      </c>
      <c r="T185" s="16">
        <v>42320.104861111111</v>
      </c>
    </row>
    <row r="186" spans="1:20" ht="30" x14ac:dyDescent="0.2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10">
        <v>110</v>
      </c>
      <c r="P186">
        <v>52.21</v>
      </c>
      <c r="Q186" s="13" t="s">
        <v>8315</v>
      </c>
      <c r="R186" s="13" t="s">
        <v>8316</v>
      </c>
      <c r="S186" s="16">
        <v>42380.581180555557</v>
      </c>
      <c r="T186" s="16">
        <v>42405.916666666672</v>
      </c>
    </row>
    <row r="187" spans="1:20" ht="90" x14ac:dyDescent="0.2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10">
        <v>110</v>
      </c>
      <c r="P187">
        <v>51.22</v>
      </c>
      <c r="Q187" s="13" t="s">
        <v>8315</v>
      </c>
      <c r="R187" s="13" t="s">
        <v>8316</v>
      </c>
      <c r="S187" s="16">
        <v>41960.119085648148</v>
      </c>
      <c r="T187" s="16">
        <v>41990.119085648148</v>
      </c>
    </row>
    <row r="188" spans="1:20" ht="120" x14ac:dyDescent="0.2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10">
        <v>110</v>
      </c>
      <c r="P188">
        <v>55</v>
      </c>
      <c r="Q188" s="13" t="s">
        <v>8315</v>
      </c>
      <c r="R188" s="13" t="s">
        <v>8316</v>
      </c>
      <c r="S188" s="16">
        <v>42020.846666666665</v>
      </c>
      <c r="T188" s="16">
        <v>42037.207638888889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10">
        <v>110</v>
      </c>
      <c r="P189">
        <v>50.02</v>
      </c>
      <c r="Q189" s="13" t="s">
        <v>8315</v>
      </c>
      <c r="R189" s="13" t="s">
        <v>8316</v>
      </c>
      <c r="S189" s="16">
        <v>41893.783553240741</v>
      </c>
      <c r="T189" s="16">
        <v>41914.597916666666</v>
      </c>
    </row>
    <row r="190" spans="1:20" ht="30" x14ac:dyDescent="0.2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10">
        <v>110</v>
      </c>
      <c r="P190">
        <v>40.78</v>
      </c>
      <c r="Q190" s="13" t="s">
        <v>8315</v>
      </c>
      <c r="R190" s="13" t="s">
        <v>8316</v>
      </c>
      <c r="S190" s="16">
        <v>41866.79886574074</v>
      </c>
      <c r="T190" s="16">
        <v>41885.207638888889</v>
      </c>
    </row>
    <row r="191" spans="1:20" ht="30" x14ac:dyDescent="0.2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10">
        <v>110</v>
      </c>
      <c r="P191">
        <v>47.03</v>
      </c>
      <c r="Q191" s="13" t="s">
        <v>8315</v>
      </c>
      <c r="R191" s="13" t="s">
        <v>8316</v>
      </c>
      <c r="S191" s="16">
        <v>42619.935694444444</v>
      </c>
      <c r="T191" s="16">
        <v>42643.875</v>
      </c>
    </row>
    <row r="192" spans="1:20" ht="120" x14ac:dyDescent="0.2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10">
        <v>110</v>
      </c>
      <c r="P192">
        <v>73.400000000000006</v>
      </c>
      <c r="Q192" s="13" t="s">
        <v>8315</v>
      </c>
      <c r="R192" s="13" t="s">
        <v>8316</v>
      </c>
      <c r="S192" s="16">
        <v>41786.761354166665</v>
      </c>
      <c r="T192" s="16">
        <v>41821.207638888889</v>
      </c>
    </row>
    <row r="193" spans="1:20" ht="75" x14ac:dyDescent="0.2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10">
        <v>109</v>
      </c>
      <c r="P193">
        <v>44.19</v>
      </c>
      <c r="Q193" s="13" t="s">
        <v>8315</v>
      </c>
      <c r="R193" s="13" t="s">
        <v>8316</v>
      </c>
      <c r="S193" s="16">
        <v>42086.614942129629</v>
      </c>
      <c r="T193" s="16">
        <v>42117.290972222225</v>
      </c>
    </row>
    <row r="194" spans="1:20" ht="150" x14ac:dyDescent="0.2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10">
        <v>109</v>
      </c>
      <c r="P194">
        <v>41.92</v>
      </c>
      <c r="Q194" s="13" t="s">
        <v>8315</v>
      </c>
      <c r="R194" s="13" t="s">
        <v>8316</v>
      </c>
      <c r="S194" s="16">
        <v>42162.729548611111</v>
      </c>
      <c r="T194" s="16">
        <v>42192.729548611111</v>
      </c>
    </row>
    <row r="195" spans="1:20" ht="45" x14ac:dyDescent="0.2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10">
        <v>109</v>
      </c>
      <c r="P195">
        <v>136.46</v>
      </c>
      <c r="Q195" s="13" t="s">
        <v>8315</v>
      </c>
      <c r="R195" s="13" t="s">
        <v>8316</v>
      </c>
      <c r="S195" s="16">
        <v>42219.915856481486</v>
      </c>
      <c r="T195" s="16">
        <v>42240.083333333328</v>
      </c>
    </row>
    <row r="196" spans="1:20" ht="60" x14ac:dyDescent="0.2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10">
        <v>109</v>
      </c>
      <c r="P196">
        <v>40.07</v>
      </c>
      <c r="Q196" s="13" t="s">
        <v>8315</v>
      </c>
      <c r="R196" s="13" t="s">
        <v>8316</v>
      </c>
      <c r="S196" s="16">
        <v>41491.79478009259</v>
      </c>
      <c r="T196" s="16">
        <v>41509.79478009259</v>
      </c>
    </row>
    <row r="197" spans="1:20" ht="105" x14ac:dyDescent="0.2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10">
        <v>109</v>
      </c>
      <c r="P197">
        <v>74.819999999999993</v>
      </c>
      <c r="Q197" s="13" t="s">
        <v>8315</v>
      </c>
      <c r="R197" s="13" t="s">
        <v>8316</v>
      </c>
      <c r="S197" s="16">
        <v>42303.672662037032</v>
      </c>
      <c r="T197" s="16">
        <v>42338.714328703703</v>
      </c>
    </row>
    <row r="198" spans="1:20" ht="120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0">
        <v>109</v>
      </c>
      <c r="P198">
        <v>81.38</v>
      </c>
      <c r="Q198" s="13" t="s">
        <v>8315</v>
      </c>
      <c r="R198" s="13" t="s">
        <v>8316</v>
      </c>
      <c r="S198" s="16">
        <v>42500.041550925926</v>
      </c>
      <c r="T198" s="16">
        <v>42527.291666666672</v>
      </c>
    </row>
    <row r="199" spans="1:20" ht="60" x14ac:dyDescent="0.2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10">
        <v>109</v>
      </c>
      <c r="P199">
        <v>34.409999999999997</v>
      </c>
      <c r="Q199" s="13" t="s">
        <v>8315</v>
      </c>
      <c r="R199" s="13" t="s">
        <v>8316</v>
      </c>
      <c r="S199" s="16">
        <v>42511.741944444439</v>
      </c>
      <c r="T199" s="16">
        <v>42523.916666666672</v>
      </c>
    </row>
    <row r="200" spans="1:20" ht="75" x14ac:dyDescent="0.2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10">
        <v>109</v>
      </c>
      <c r="P200">
        <v>135.63</v>
      </c>
      <c r="Q200" s="13" t="s">
        <v>8315</v>
      </c>
      <c r="R200" s="13" t="s">
        <v>8316</v>
      </c>
      <c r="S200" s="16">
        <v>42418.425983796296</v>
      </c>
      <c r="T200" s="16">
        <v>42478.384317129632</v>
      </c>
    </row>
    <row r="201" spans="1:20" ht="90" x14ac:dyDescent="0.2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10">
        <v>109</v>
      </c>
      <c r="P201">
        <v>151.97999999999999</v>
      </c>
      <c r="Q201" s="13" t="s">
        <v>8315</v>
      </c>
      <c r="R201" s="13" t="s">
        <v>8316</v>
      </c>
      <c r="S201" s="16">
        <v>42576.697569444441</v>
      </c>
      <c r="T201" s="16">
        <v>42636.697569444441</v>
      </c>
    </row>
    <row r="202" spans="1:20" ht="45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10">
        <v>109</v>
      </c>
      <c r="P202">
        <v>46.05</v>
      </c>
      <c r="Q202" s="13" t="s">
        <v>8315</v>
      </c>
      <c r="R202" s="13" t="s">
        <v>8316</v>
      </c>
      <c r="S202" s="16">
        <v>42523.248715277776</v>
      </c>
      <c r="T202" s="16">
        <v>42537.248715277776</v>
      </c>
    </row>
    <row r="203" spans="1:20" ht="30" x14ac:dyDescent="0.2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10">
        <v>108</v>
      </c>
      <c r="P203">
        <v>126.55</v>
      </c>
      <c r="Q203" s="13" t="s">
        <v>8315</v>
      </c>
      <c r="R203" s="13" t="s">
        <v>8316</v>
      </c>
      <c r="S203" s="16">
        <v>42157.591064814813</v>
      </c>
      <c r="T203" s="16">
        <v>42179.083333333328</v>
      </c>
    </row>
    <row r="204" spans="1:20" ht="75" x14ac:dyDescent="0.2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10">
        <v>108</v>
      </c>
      <c r="P204">
        <v>89.67</v>
      </c>
      <c r="Q204" s="13" t="s">
        <v>8315</v>
      </c>
      <c r="R204" s="13" t="s">
        <v>8316</v>
      </c>
      <c r="S204" s="16">
        <v>42183.231006944443</v>
      </c>
      <c r="T204" s="16">
        <v>42228.231006944443</v>
      </c>
    </row>
    <row r="205" spans="1:20" ht="120" x14ac:dyDescent="0.2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10">
        <v>108</v>
      </c>
      <c r="P205">
        <v>47.46</v>
      </c>
      <c r="Q205" s="13" t="s">
        <v>8315</v>
      </c>
      <c r="R205" s="13" t="s">
        <v>8316</v>
      </c>
      <c r="S205" s="16">
        <v>41759.13962962963</v>
      </c>
      <c r="T205" s="16">
        <v>41791.165972222225</v>
      </c>
    </row>
    <row r="206" spans="1:20" ht="45" x14ac:dyDescent="0.2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10">
        <v>108</v>
      </c>
      <c r="P206">
        <v>113.42</v>
      </c>
      <c r="Q206" s="13" t="s">
        <v>8315</v>
      </c>
      <c r="R206" s="13" t="s">
        <v>8316</v>
      </c>
      <c r="S206" s="16">
        <v>42171.034861111111</v>
      </c>
      <c r="T206" s="16">
        <v>42195.291666666672</v>
      </c>
    </row>
    <row r="207" spans="1:20" ht="45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10">
        <v>108</v>
      </c>
      <c r="P207">
        <v>83.51</v>
      </c>
      <c r="Q207" s="13" t="s">
        <v>8315</v>
      </c>
      <c r="R207" s="13" t="s">
        <v>8316</v>
      </c>
      <c r="S207" s="16">
        <v>42268.127696759257</v>
      </c>
      <c r="T207" s="16">
        <v>42288.083333333328</v>
      </c>
    </row>
    <row r="208" spans="1:20" ht="90" x14ac:dyDescent="0.2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10">
        <v>108</v>
      </c>
      <c r="P208">
        <v>44.09</v>
      </c>
      <c r="Q208" s="13" t="s">
        <v>8315</v>
      </c>
      <c r="R208" s="13" t="s">
        <v>8316</v>
      </c>
      <c r="S208" s="16">
        <v>42746.261782407411</v>
      </c>
      <c r="T208" s="16">
        <v>42784.207638888889</v>
      </c>
    </row>
    <row r="209" spans="1:20" ht="105" x14ac:dyDescent="0.2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10">
        <v>108</v>
      </c>
      <c r="P209">
        <v>106.8</v>
      </c>
      <c r="Q209" s="13" t="s">
        <v>8315</v>
      </c>
      <c r="R209" s="13" t="s">
        <v>8316</v>
      </c>
      <c r="S209" s="16">
        <v>41933.291643518518</v>
      </c>
      <c r="T209" s="16">
        <v>41963.333310185189</v>
      </c>
    </row>
    <row r="210" spans="1:20" ht="30" x14ac:dyDescent="0.2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10">
        <v>108</v>
      </c>
      <c r="P210">
        <v>46.61</v>
      </c>
      <c r="Q210" s="13" t="s">
        <v>8315</v>
      </c>
      <c r="R210" s="13" t="s">
        <v>8316</v>
      </c>
      <c r="S210" s="16">
        <v>41884.056747685187</v>
      </c>
      <c r="T210" s="16">
        <v>41903.083333333336</v>
      </c>
    </row>
    <row r="211" spans="1:20" ht="60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10">
        <v>108</v>
      </c>
      <c r="P211">
        <v>77</v>
      </c>
      <c r="Q211" s="13" t="s">
        <v>8315</v>
      </c>
      <c r="R211" s="13" t="s">
        <v>8316</v>
      </c>
      <c r="S211" s="16">
        <v>42402.889027777783</v>
      </c>
      <c r="T211" s="16">
        <v>42447.847361111111</v>
      </c>
    </row>
    <row r="212" spans="1:20" ht="75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10">
        <v>107</v>
      </c>
      <c r="P212">
        <v>109.03</v>
      </c>
      <c r="Q212" s="13" t="s">
        <v>8315</v>
      </c>
      <c r="R212" s="13" t="s">
        <v>8316</v>
      </c>
      <c r="S212" s="16">
        <v>42157.470185185186</v>
      </c>
      <c r="T212" s="16">
        <v>42187.470185185186</v>
      </c>
    </row>
    <row r="213" spans="1:20" ht="150" x14ac:dyDescent="0.2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10">
        <v>107</v>
      </c>
      <c r="P213">
        <v>37.590000000000003</v>
      </c>
      <c r="Q213" s="13" t="s">
        <v>8315</v>
      </c>
      <c r="R213" s="13" t="s">
        <v>8316</v>
      </c>
      <c r="S213" s="16">
        <v>41766.80572916667</v>
      </c>
      <c r="T213" s="16">
        <v>41799.80572916667</v>
      </c>
    </row>
    <row r="214" spans="1:20" ht="45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10">
        <v>107</v>
      </c>
      <c r="P214">
        <v>100.22</v>
      </c>
      <c r="Q214" s="13" t="s">
        <v>8315</v>
      </c>
      <c r="R214" s="13" t="s">
        <v>8316</v>
      </c>
      <c r="S214" s="16">
        <v>41791.993414351848</v>
      </c>
      <c r="T214" s="16">
        <v>41821.993414351848</v>
      </c>
    </row>
    <row r="215" spans="1:20" ht="60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10">
        <v>107</v>
      </c>
      <c r="P215">
        <v>204.57</v>
      </c>
      <c r="Q215" s="13" t="s">
        <v>8315</v>
      </c>
      <c r="R215" s="13" t="s">
        <v>8316</v>
      </c>
      <c r="S215" s="16">
        <v>42611.801412037035</v>
      </c>
      <c r="T215" s="16">
        <v>42627.791666666672</v>
      </c>
    </row>
    <row r="216" spans="1:20" ht="75" x14ac:dyDescent="0.2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10">
        <v>107</v>
      </c>
      <c r="P216">
        <v>53.34</v>
      </c>
      <c r="Q216" s="13" t="s">
        <v>8315</v>
      </c>
      <c r="R216" s="13" t="s">
        <v>8316</v>
      </c>
      <c r="S216" s="16">
        <v>42475.057164351849</v>
      </c>
      <c r="T216" s="16">
        <v>42505.057164351849</v>
      </c>
    </row>
    <row r="217" spans="1:20" ht="135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10">
        <v>107</v>
      </c>
      <c r="P217">
        <v>35.799999999999997</v>
      </c>
      <c r="Q217" s="13" t="s">
        <v>8315</v>
      </c>
      <c r="R217" s="13" t="s">
        <v>8316</v>
      </c>
      <c r="S217" s="16">
        <v>41914.100289351853</v>
      </c>
      <c r="T217" s="16">
        <v>41928.165972222225</v>
      </c>
    </row>
    <row r="218" spans="1:20" ht="90" x14ac:dyDescent="0.2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10">
        <v>107</v>
      </c>
      <c r="P218">
        <v>62.67</v>
      </c>
      <c r="Q218" s="13" t="s">
        <v>8315</v>
      </c>
      <c r="R218" s="13" t="s">
        <v>8316</v>
      </c>
      <c r="S218" s="16">
        <v>42490.133877314816</v>
      </c>
      <c r="T218" s="16">
        <v>42527.083333333328</v>
      </c>
    </row>
    <row r="219" spans="1:20" ht="90" x14ac:dyDescent="0.2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10">
        <v>107</v>
      </c>
      <c r="P219">
        <v>107.25</v>
      </c>
      <c r="Q219" s="13" t="s">
        <v>8315</v>
      </c>
      <c r="R219" s="13" t="s">
        <v>8316</v>
      </c>
      <c r="S219" s="16">
        <v>42284.69694444444</v>
      </c>
      <c r="T219" s="16">
        <v>42301.165972222225</v>
      </c>
    </row>
    <row r="220" spans="1:20" ht="75" x14ac:dyDescent="0.2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10">
        <v>106</v>
      </c>
      <c r="P220">
        <v>103.95</v>
      </c>
      <c r="Q220" s="13" t="s">
        <v>8315</v>
      </c>
      <c r="R220" s="13" t="s">
        <v>8316</v>
      </c>
      <c r="S220" s="16">
        <v>42250.598217592589</v>
      </c>
      <c r="T220" s="16">
        <v>42270.598217592589</v>
      </c>
    </row>
    <row r="221" spans="1:20" ht="105" x14ac:dyDescent="0.2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10">
        <v>106</v>
      </c>
      <c r="P221">
        <v>78.94</v>
      </c>
      <c r="Q221" s="13" t="s">
        <v>8315</v>
      </c>
      <c r="R221" s="13" t="s">
        <v>8316</v>
      </c>
      <c r="S221" s="16">
        <v>42585.523842592593</v>
      </c>
      <c r="T221" s="16">
        <v>42599.165972222225</v>
      </c>
    </row>
    <row r="222" spans="1:20" ht="120" x14ac:dyDescent="0.2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10">
        <v>106</v>
      </c>
      <c r="P222">
        <v>69.89</v>
      </c>
      <c r="Q222" s="13" t="s">
        <v>8315</v>
      </c>
      <c r="R222" s="13" t="s">
        <v>8316</v>
      </c>
      <c r="S222" s="16">
        <v>41808.669571759259</v>
      </c>
      <c r="T222" s="16">
        <v>41838.669571759259</v>
      </c>
    </row>
    <row r="223" spans="1:20" ht="45" x14ac:dyDescent="0.2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10">
        <v>106</v>
      </c>
      <c r="P223">
        <v>251.74</v>
      </c>
      <c r="Q223" s="13" t="s">
        <v>8315</v>
      </c>
      <c r="R223" s="13" t="s">
        <v>8316</v>
      </c>
      <c r="S223" s="16">
        <v>42614.760937500003</v>
      </c>
      <c r="T223" s="16">
        <v>42644.165972222225</v>
      </c>
    </row>
    <row r="224" spans="1:20" ht="60" x14ac:dyDescent="0.2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10">
        <v>106</v>
      </c>
      <c r="P224">
        <v>61.94</v>
      </c>
      <c r="Q224" s="13" t="s">
        <v>8315</v>
      </c>
      <c r="R224" s="13" t="s">
        <v>8316</v>
      </c>
      <c r="S224" s="16">
        <v>42499.039629629624</v>
      </c>
      <c r="T224" s="16">
        <v>42529.039629629624</v>
      </c>
    </row>
    <row r="225" spans="1:20" ht="60" x14ac:dyDescent="0.2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10">
        <v>106</v>
      </c>
      <c r="P225">
        <v>184.78</v>
      </c>
      <c r="Q225" s="13" t="s">
        <v>8315</v>
      </c>
      <c r="R225" s="13" t="s">
        <v>8316</v>
      </c>
      <c r="S225" s="16">
        <v>42746.057106481487</v>
      </c>
      <c r="T225" s="16">
        <v>42791.057106481487</v>
      </c>
    </row>
    <row r="226" spans="1:20" ht="45" x14ac:dyDescent="0.2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10">
        <v>106</v>
      </c>
      <c r="P226">
        <v>36.07</v>
      </c>
      <c r="Q226" s="13" t="s">
        <v>8315</v>
      </c>
      <c r="R226" s="13" t="s">
        <v>8316</v>
      </c>
      <c r="S226" s="16">
        <v>41923.921643518523</v>
      </c>
      <c r="T226" s="16">
        <v>41949.031944444447</v>
      </c>
    </row>
    <row r="227" spans="1:20" ht="45" x14ac:dyDescent="0.2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10">
        <v>106</v>
      </c>
      <c r="P227">
        <v>62.83</v>
      </c>
      <c r="Q227" s="13" t="s">
        <v>8315</v>
      </c>
      <c r="R227" s="13" t="s">
        <v>8316</v>
      </c>
      <c r="S227" s="16">
        <v>41800.380428240744</v>
      </c>
      <c r="T227" s="16">
        <v>41830.380428240744</v>
      </c>
    </row>
    <row r="228" spans="1:20" ht="60" x14ac:dyDescent="0.2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10">
        <v>106</v>
      </c>
      <c r="P228">
        <v>143.11000000000001</v>
      </c>
      <c r="Q228" s="13" t="s">
        <v>8315</v>
      </c>
      <c r="R228" s="13" t="s">
        <v>8316</v>
      </c>
      <c r="S228" s="16">
        <v>41851.541585648149</v>
      </c>
      <c r="T228" s="16">
        <v>41872.686111111114</v>
      </c>
    </row>
    <row r="229" spans="1:20" ht="45" x14ac:dyDescent="0.2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10">
        <v>106</v>
      </c>
      <c r="P229">
        <v>60.29</v>
      </c>
      <c r="Q229" s="13" t="s">
        <v>8315</v>
      </c>
      <c r="R229" s="13" t="s">
        <v>8316</v>
      </c>
      <c r="S229" s="16">
        <v>42132.036168981482</v>
      </c>
      <c r="T229" s="16">
        <v>42186.290972222225</v>
      </c>
    </row>
    <row r="230" spans="1:20" ht="150" x14ac:dyDescent="0.2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10">
        <v>106</v>
      </c>
      <c r="P230">
        <v>25.31</v>
      </c>
      <c r="Q230" s="13" t="s">
        <v>8315</v>
      </c>
      <c r="R230" s="13" t="s">
        <v>8316</v>
      </c>
      <c r="S230" s="16">
        <v>42419.91942129629</v>
      </c>
      <c r="T230" s="16">
        <v>42436.207638888889</v>
      </c>
    </row>
    <row r="231" spans="1:20" ht="105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10">
        <v>106</v>
      </c>
      <c r="P231">
        <v>96.67</v>
      </c>
      <c r="Q231" s="13" t="s">
        <v>8315</v>
      </c>
      <c r="R231" s="13" t="s">
        <v>8316</v>
      </c>
      <c r="S231" s="16">
        <v>41950.859560185185</v>
      </c>
      <c r="T231" s="16">
        <v>41964.204861111109</v>
      </c>
    </row>
    <row r="232" spans="1:20" ht="90" x14ac:dyDescent="0.2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10">
        <v>106</v>
      </c>
      <c r="P232">
        <v>75.709999999999994</v>
      </c>
      <c r="Q232" s="13" t="s">
        <v>8315</v>
      </c>
      <c r="R232" s="13" t="s">
        <v>8316</v>
      </c>
      <c r="S232" s="16">
        <v>42214.6956712963</v>
      </c>
      <c r="T232" s="16">
        <v>42225.666666666672</v>
      </c>
    </row>
    <row r="233" spans="1:20" ht="30" x14ac:dyDescent="0.2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10">
        <v>106</v>
      </c>
      <c r="P233">
        <v>56.2</v>
      </c>
      <c r="Q233" s="13" t="s">
        <v>8315</v>
      </c>
      <c r="R233" s="13" t="s">
        <v>8316</v>
      </c>
      <c r="S233" s="16">
        <v>42196.028703703705</v>
      </c>
      <c r="T233" s="16">
        <v>42228</v>
      </c>
    </row>
    <row r="234" spans="1:20" ht="90" x14ac:dyDescent="0.2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10">
        <v>106</v>
      </c>
      <c r="P234">
        <v>136.78</v>
      </c>
      <c r="Q234" s="13" t="s">
        <v>8315</v>
      </c>
      <c r="R234" s="13" t="s">
        <v>8316</v>
      </c>
      <c r="S234" s="16">
        <v>41926.942685185182</v>
      </c>
      <c r="T234" s="16">
        <v>41956.984351851846</v>
      </c>
    </row>
    <row r="235" spans="1:20" ht="75" x14ac:dyDescent="0.2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10">
        <v>106</v>
      </c>
      <c r="P235">
        <v>41.94</v>
      </c>
      <c r="Q235" s="13" t="s">
        <v>8315</v>
      </c>
      <c r="R235" s="13" t="s">
        <v>8316</v>
      </c>
      <c r="S235" s="16">
        <v>41753.593275462961</v>
      </c>
      <c r="T235" s="16">
        <v>41778.875</v>
      </c>
    </row>
    <row r="236" spans="1:20" ht="120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10">
        <v>106</v>
      </c>
      <c r="P236">
        <v>40.92</v>
      </c>
      <c r="Q236" s="13" t="s">
        <v>8315</v>
      </c>
      <c r="R236" s="13" t="s">
        <v>8316</v>
      </c>
      <c r="S236" s="16">
        <v>42184.209537037037</v>
      </c>
      <c r="T236" s="16">
        <v>42202.876388888893</v>
      </c>
    </row>
    <row r="237" spans="1:20" ht="30" x14ac:dyDescent="0.2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10">
        <v>106</v>
      </c>
      <c r="P237">
        <v>64.63</v>
      </c>
      <c r="Q237" s="13" t="s">
        <v>8315</v>
      </c>
      <c r="R237" s="13" t="s">
        <v>8316</v>
      </c>
      <c r="S237" s="16">
        <v>42170.910231481481</v>
      </c>
      <c r="T237" s="16">
        <v>42205.165972222225</v>
      </c>
    </row>
    <row r="238" spans="1:20" ht="120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10">
        <v>106</v>
      </c>
      <c r="P238">
        <v>58.9</v>
      </c>
      <c r="Q238" s="13" t="s">
        <v>8315</v>
      </c>
      <c r="R238" s="13" t="s">
        <v>8316</v>
      </c>
      <c r="S238" s="16">
        <v>41927.848900462966</v>
      </c>
      <c r="T238" s="16">
        <v>41948.890567129631</v>
      </c>
    </row>
    <row r="239" spans="1:20" ht="135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10">
        <v>105</v>
      </c>
      <c r="P239">
        <v>93.43</v>
      </c>
      <c r="Q239" s="13" t="s">
        <v>8315</v>
      </c>
      <c r="R239" s="13" t="s">
        <v>8316</v>
      </c>
      <c r="S239" s="16">
        <v>42646.092812499999</v>
      </c>
      <c r="T239" s="16">
        <v>42675.207638888889</v>
      </c>
    </row>
    <row r="240" spans="1:20" ht="120" x14ac:dyDescent="0.2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10">
        <v>105</v>
      </c>
      <c r="P240">
        <v>47</v>
      </c>
      <c r="Q240" s="13" t="s">
        <v>8315</v>
      </c>
      <c r="R240" s="13" t="s">
        <v>8316</v>
      </c>
      <c r="S240" s="16">
        <v>42018.94159722222</v>
      </c>
      <c r="T240" s="16">
        <v>42047.291666666672</v>
      </c>
    </row>
    <row r="241" spans="1:20" ht="60" x14ac:dyDescent="0.2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10">
        <v>105</v>
      </c>
      <c r="P241">
        <v>36.86</v>
      </c>
      <c r="Q241" s="13" t="s">
        <v>8315</v>
      </c>
      <c r="R241" s="13" t="s">
        <v>8316</v>
      </c>
      <c r="S241" s="16">
        <v>42558.189432870371</v>
      </c>
      <c r="T241" s="16">
        <v>42587.875</v>
      </c>
    </row>
    <row r="242" spans="1:20" ht="75" x14ac:dyDescent="0.2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10">
        <v>105</v>
      </c>
      <c r="P242">
        <v>47.88</v>
      </c>
      <c r="Q242" s="13" t="s">
        <v>8315</v>
      </c>
      <c r="R242" s="13" t="s">
        <v>8316</v>
      </c>
      <c r="S242" s="16">
        <v>42016.938692129625</v>
      </c>
      <c r="T242" s="16">
        <v>42046.938692129625</v>
      </c>
    </row>
    <row r="243" spans="1:20" ht="30" x14ac:dyDescent="0.2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10">
        <v>105</v>
      </c>
      <c r="P243">
        <v>123.94</v>
      </c>
      <c r="Q243" s="13" t="s">
        <v>8315</v>
      </c>
      <c r="R243" s="13" t="s">
        <v>8316</v>
      </c>
      <c r="S243" s="16">
        <v>42694.110185185185</v>
      </c>
      <c r="T243" s="16">
        <v>42709.041666666672</v>
      </c>
    </row>
    <row r="244" spans="1:20" ht="105" x14ac:dyDescent="0.2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10">
        <v>105</v>
      </c>
      <c r="P244">
        <v>65.58</v>
      </c>
      <c r="Q244" s="13" t="s">
        <v>8315</v>
      </c>
      <c r="R244" s="13" t="s">
        <v>8316</v>
      </c>
      <c r="S244" s="16">
        <v>42145.746689814812</v>
      </c>
      <c r="T244" s="16">
        <v>42175.746689814812</v>
      </c>
    </row>
    <row r="245" spans="1:20" ht="45" x14ac:dyDescent="0.2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10">
        <v>105</v>
      </c>
      <c r="P245">
        <v>98.2</v>
      </c>
      <c r="Q245" s="13" t="s">
        <v>8315</v>
      </c>
      <c r="R245" s="13" t="s">
        <v>8316</v>
      </c>
      <c r="S245" s="16">
        <v>41982.887280092589</v>
      </c>
      <c r="T245" s="16">
        <v>42012.887280092589</v>
      </c>
    </row>
    <row r="246" spans="1:20" ht="45" x14ac:dyDescent="0.2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10">
        <v>105</v>
      </c>
      <c r="P246">
        <v>89.59</v>
      </c>
      <c r="Q246" s="13" t="s">
        <v>8315</v>
      </c>
      <c r="R246" s="13" t="s">
        <v>8316</v>
      </c>
      <c r="S246" s="16">
        <v>42696.624444444446</v>
      </c>
      <c r="T246" s="16">
        <v>42726.624444444446</v>
      </c>
    </row>
    <row r="247" spans="1:20" ht="12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10">
        <v>105</v>
      </c>
      <c r="P247">
        <v>80.400000000000006</v>
      </c>
      <c r="Q247" s="13" t="s">
        <v>8315</v>
      </c>
      <c r="R247" s="13" t="s">
        <v>8316</v>
      </c>
      <c r="S247" s="16">
        <v>42248.697754629626</v>
      </c>
      <c r="T247" s="16">
        <v>42283.697754629626</v>
      </c>
    </row>
    <row r="248" spans="1:20" ht="120" x14ac:dyDescent="0.2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10">
        <v>105</v>
      </c>
      <c r="P248">
        <v>32.97</v>
      </c>
      <c r="Q248" s="13" t="s">
        <v>8315</v>
      </c>
      <c r="R248" s="13" t="s">
        <v>8316</v>
      </c>
      <c r="S248" s="16">
        <v>42148.676851851851</v>
      </c>
      <c r="T248" s="16">
        <v>42170.676851851851</v>
      </c>
    </row>
    <row r="249" spans="1:20" ht="105" x14ac:dyDescent="0.2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10">
        <v>105</v>
      </c>
      <c r="P249">
        <v>45.48</v>
      </c>
      <c r="Q249" s="13" t="s">
        <v>8315</v>
      </c>
      <c r="R249" s="13" t="s">
        <v>8316</v>
      </c>
      <c r="S249" s="16">
        <v>41969.199756944443</v>
      </c>
      <c r="T249" s="16">
        <v>42005.208333333328</v>
      </c>
    </row>
    <row r="250" spans="1:20" ht="30" x14ac:dyDescent="0.2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10">
        <v>105</v>
      </c>
      <c r="P250">
        <v>51.22</v>
      </c>
      <c r="Q250" s="13" t="s">
        <v>8315</v>
      </c>
      <c r="R250" s="13" t="s">
        <v>8316</v>
      </c>
      <c r="S250" s="16">
        <v>41946.644745370373</v>
      </c>
      <c r="T250" s="16">
        <v>41976.644745370373</v>
      </c>
    </row>
    <row r="251" spans="1:20" ht="75" x14ac:dyDescent="0.2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10">
        <v>105</v>
      </c>
      <c r="P251">
        <v>64.16</v>
      </c>
      <c r="Q251" s="13" t="s">
        <v>8315</v>
      </c>
      <c r="R251" s="13" t="s">
        <v>8316</v>
      </c>
      <c r="S251" s="16">
        <v>41809.12300925926</v>
      </c>
      <c r="T251" s="16">
        <v>41831.677083333336</v>
      </c>
    </row>
    <row r="252" spans="1:20" ht="105" x14ac:dyDescent="0.2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10">
        <v>105</v>
      </c>
      <c r="P252">
        <v>114.29</v>
      </c>
      <c r="Q252" s="13" t="s">
        <v>8315</v>
      </c>
      <c r="R252" s="13" t="s">
        <v>8316</v>
      </c>
      <c r="S252" s="16">
        <v>42268.009224537032</v>
      </c>
      <c r="T252" s="16">
        <v>42303.009224537032</v>
      </c>
    </row>
    <row r="253" spans="1:20" ht="30" x14ac:dyDescent="0.2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10">
        <v>105</v>
      </c>
      <c r="P253">
        <v>136</v>
      </c>
      <c r="Q253" s="13" t="s">
        <v>8315</v>
      </c>
      <c r="R253" s="13" t="s">
        <v>8316</v>
      </c>
      <c r="S253" s="16">
        <v>42430.839398148149</v>
      </c>
      <c r="T253" s="16">
        <v>42445.165972222225</v>
      </c>
    </row>
    <row r="254" spans="1:20" ht="120" x14ac:dyDescent="0.2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10">
        <v>105</v>
      </c>
      <c r="P254">
        <v>56.07</v>
      </c>
      <c r="Q254" s="13" t="s">
        <v>8315</v>
      </c>
      <c r="R254" s="13" t="s">
        <v>8316</v>
      </c>
      <c r="S254" s="16">
        <v>42037.938206018516</v>
      </c>
      <c r="T254" s="16">
        <v>42068.166666666672</v>
      </c>
    </row>
    <row r="255" spans="1:20" ht="60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10">
        <v>105</v>
      </c>
      <c r="P255">
        <v>80.72</v>
      </c>
      <c r="Q255" s="13" t="s">
        <v>8315</v>
      </c>
      <c r="R255" s="13" t="s">
        <v>8316</v>
      </c>
      <c r="S255" s="16">
        <v>42545.774189814809</v>
      </c>
      <c r="T255" s="16">
        <v>42605.774189814809</v>
      </c>
    </row>
    <row r="256" spans="1:20" ht="75" x14ac:dyDescent="0.2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10">
        <v>105</v>
      </c>
      <c r="P256">
        <v>86.23</v>
      </c>
      <c r="Q256" s="13" t="s">
        <v>8315</v>
      </c>
      <c r="R256" s="13" t="s">
        <v>8316</v>
      </c>
      <c r="S256" s="16">
        <v>42165.993125000001</v>
      </c>
      <c r="T256" s="16">
        <v>42187.993125000001</v>
      </c>
    </row>
    <row r="257" spans="1:20" ht="105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10">
        <v>105</v>
      </c>
      <c r="P257">
        <v>79.540000000000006</v>
      </c>
      <c r="Q257" s="13" t="s">
        <v>8315</v>
      </c>
      <c r="R257" s="13" t="s">
        <v>8316</v>
      </c>
      <c r="S257" s="16">
        <v>42341.180636574078</v>
      </c>
      <c r="T257" s="16">
        <v>42373.180636574078</v>
      </c>
    </row>
    <row r="258" spans="1:20" ht="90" x14ac:dyDescent="0.2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10">
        <v>105</v>
      </c>
      <c r="P258">
        <v>107.57</v>
      </c>
      <c r="Q258" s="13" t="s">
        <v>8315</v>
      </c>
      <c r="R258" s="13" t="s">
        <v>8316</v>
      </c>
      <c r="S258" s="16">
        <v>42151.069606481484</v>
      </c>
      <c r="T258" s="16">
        <v>42172.069606481484</v>
      </c>
    </row>
    <row r="259" spans="1:20" ht="90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10">
        <v>105</v>
      </c>
      <c r="P259">
        <v>139.56</v>
      </c>
      <c r="Q259" s="13" t="s">
        <v>8315</v>
      </c>
      <c r="R259" s="13" t="s">
        <v>8316</v>
      </c>
      <c r="S259" s="16">
        <v>42375.114988425921</v>
      </c>
      <c r="T259" s="16">
        <v>42420.114988425921</v>
      </c>
    </row>
    <row r="260" spans="1:20" ht="75" x14ac:dyDescent="0.2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10">
        <v>104</v>
      </c>
      <c r="P260">
        <v>36.5</v>
      </c>
      <c r="Q260" s="13" t="s">
        <v>8315</v>
      </c>
      <c r="R260" s="13" t="s">
        <v>8316</v>
      </c>
      <c r="S260" s="16">
        <v>41780.525937500002</v>
      </c>
      <c r="T260" s="16">
        <v>41796.958333333336</v>
      </c>
    </row>
    <row r="261" spans="1:20" ht="45" x14ac:dyDescent="0.2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10">
        <v>104</v>
      </c>
      <c r="P261">
        <v>52</v>
      </c>
      <c r="Q261" s="13" t="s">
        <v>8315</v>
      </c>
      <c r="R261" s="13" t="s">
        <v>8316</v>
      </c>
      <c r="S261" s="16">
        <v>41226.017361111109</v>
      </c>
      <c r="T261" s="16">
        <v>41250.083333333336</v>
      </c>
    </row>
    <row r="262" spans="1:20" ht="120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0">
        <v>104</v>
      </c>
      <c r="P262">
        <v>63.11</v>
      </c>
      <c r="Q262" s="13" t="s">
        <v>8315</v>
      </c>
      <c r="R262" s="13" t="s">
        <v>8316</v>
      </c>
      <c r="S262" s="16">
        <v>41827.605057870373</v>
      </c>
      <c r="T262" s="16">
        <v>41848.605057870373</v>
      </c>
    </row>
    <row r="263" spans="1:20" ht="90" x14ac:dyDescent="0.2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10">
        <v>104</v>
      </c>
      <c r="P263">
        <v>81.13</v>
      </c>
      <c r="Q263" s="13" t="s">
        <v>8315</v>
      </c>
      <c r="R263" s="13" t="s">
        <v>8316</v>
      </c>
      <c r="S263" s="16">
        <v>42135.60020833333</v>
      </c>
      <c r="T263" s="16">
        <v>42167.083333333328</v>
      </c>
    </row>
    <row r="264" spans="1:20" ht="120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10">
        <v>104</v>
      </c>
      <c r="P264">
        <v>177.62</v>
      </c>
      <c r="Q264" s="13" t="s">
        <v>8315</v>
      </c>
      <c r="R264" s="13" t="s">
        <v>8316</v>
      </c>
      <c r="S264" s="16">
        <v>42549.665717592594</v>
      </c>
      <c r="T264" s="16">
        <v>42579.665717592594</v>
      </c>
    </row>
    <row r="265" spans="1:20" ht="60" x14ac:dyDescent="0.2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10">
        <v>104</v>
      </c>
      <c r="P265">
        <v>866.67</v>
      </c>
      <c r="Q265" s="13" t="s">
        <v>8315</v>
      </c>
      <c r="R265" s="13" t="s">
        <v>8316</v>
      </c>
      <c r="S265" s="16">
        <v>42321.101759259262</v>
      </c>
      <c r="T265" s="16">
        <v>42351.101759259262</v>
      </c>
    </row>
    <row r="266" spans="1:20" ht="45" x14ac:dyDescent="0.2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10">
        <v>104</v>
      </c>
      <c r="P266">
        <v>38.33</v>
      </c>
      <c r="Q266" s="13" t="s">
        <v>8315</v>
      </c>
      <c r="R266" s="13" t="s">
        <v>8316</v>
      </c>
      <c r="S266" s="16">
        <v>41855.548101851848</v>
      </c>
      <c r="T266" s="16">
        <v>41876.207638888889</v>
      </c>
    </row>
    <row r="267" spans="1:20" ht="75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10">
        <v>104</v>
      </c>
      <c r="P267">
        <v>111.89</v>
      </c>
      <c r="Q267" s="13" t="s">
        <v>8315</v>
      </c>
      <c r="R267" s="13" t="s">
        <v>8316</v>
      </c>
      <c r="S267" s="16">
        <v>41937.95344907407</v>
      </c>
      <c r="T267" s="16">
        <v>41972.995115740734</v>
      </c>
    </row>
    <row r="268" spans="1:20" ht="30" x14ac:dyDescent="0.2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10">
        <v>104</v>
      </c>
      <c r="P268">
        <v>55.89</v>
      </c>
      <c r="Q268" s="13" t="s">
        <v>8315</v>
      </c>
      <c r="R268" s="13" t="s">
        <v>8316</v>
      </c>
      <c r="S268" s="16">
        <v>41764.44663194444</v>
      </c>
      <c r="T268" s="16">
        <v>41791.165972222225</v>
      </c>
    </row>
    <row r="269" spans="1:20" ht="105" x14ac:dyDescent="0.2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10">
        <v>104</v>
      </c>
      <c r="P269">
        <v>199.17</v>
      </c>
      <c r="Q269" s="13" t="s">
        <v>8315</v>
      </c>
      <c r="R269" s="13" t="s">
        <v>8316</v>
      </c>
      <c r="S269" s="16">
        <v>42265.022824074069</v>
      </c>
      <c r="T269" s="16">
        <v>42285.022824074069</v>
      </c>
    </row>
    <row r="270" spans="1:20" ht="45" x14ac:dyDescent="0.2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10">
        <v>104</v>
      </c>
      <c r="P270">
        <v>70.569999999999993</v>
      </c>
      <c r="Q270" s="13" t="s">
        <v>8315</v>
      </c>
      <c r="R270" s="13" t="s">
        <v>8316</v>
      </c>
      <c r="S270" s="16">
        <v>42675.832465277781</v>
      </c>
      <c r="T270" s="16">
        <v>42705.332638888889</v>
      </c>
    </row>
    <row r="271" spans="1:20" ht="135" x14ac:dyDescent="0.2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10">
        <v>104</v>
      </c>
      <c r="P271">
        <v>81.78</v>
      </c>
      <c r="Q271" s="13" t="s">
        <v>8315</v>
      </c>
      <c r="R271" s="13" t="s">
        <v>8316</v>
      </c>
      <c r="S271" s="16">
        <v>42018.676898148144</v>
      </c>
      <c r="T271" s="16">
        <v>42040.290972222225</v>
      </c>
    </row>
    <row r="272" spans="1:20" ht="105" x14ac:dyDescent="0.2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10">
        <v>104</v>
      </c>
      <c r="P272">
        <v>52</v>
      </c>
      <c r="Q272" s="13" t="s">
        <v>8315</v>
      </c>
      <c r="R272" s="13" t="s">
        <v>8316</v>
      </c>
      <c r="S272" s="16">
        <v>41921.279976851853</v>
      </c>
      <c r="T272" s="16">
        <v>41939.125</v>
      </c>
    </row>
    <row r="273" spans="1:20" ht="75" x14ac:dyDescent="0.2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10">
        <v>104</v>
      </c>
      <c r="P273">
        <v>66.510000000000005</v>
      </c>
      <c r="Q273" s="13" t="s">
        <v>8315</v>
      </c>
      <c r="R273" s="13" t="s">
        <v>8316</v>
      </c>
      <c r="S273" s="16">
        <v>41760.935706018521</v>
      </c>
      <c r="T273" s="16">
        <v>41772.166666666664</v>
      </c>
    </row>
    <row r="274" spans="1:20" ht="90" x14ac:dyDescent="0.2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10">
        <v>104</v>
      </c>
      <c r="P274">
        <v>145</v>
      </c>
      <c r="Q274" s="13" t="s">
        <v>8315</v>
      </c>
      <c r="R274" s="13" t="s">
        <v>8316</v>
      </c>
      <c r="S274" s="16">
        <v>42491.92288194444</v>
      </c>
      <c r="T274" s="16">
        <v>42521.92288194444</v>
      </c>
    </row>
    <row r="275" spans="1:20" ht="10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10">
        <v>104</v>
      </c>
      <c r="P275">
        <v>57.78</v>
      </c>
      <c r="Q275" s="13" t="s">
        <v>8315</v>
      </c>
      <c r="R275" s="13" t="s">
        <v>8316</v>
      </c>
      <c r="S275" s="16">
        <v>41828.646319444444</v>
      </c>
      <c r="T275" s="16">
        <v>41861.665972222225</v>
      </c>
    </row>
    <row r="276" spans="1:20" ht="75" x14ac:dyDescent="0.2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10">
        <v>104</v>
      </c>
      <c r="P276">
        <v>36.96</v>
      </c>
      <c r="Q276" s="13" t="s">
        <v>8315</v>
      </c>
      <c r="R276" s="13" t="s">
        <v>8316</v>
      </c>
      <c r="S276" s="16">
        <v>42185.556157407409</v>
      </c>
      <c r="T276" s="16">
        <v>42208.772916666669</v>
      </c>
    </row>
    <row r="277" spans="1:20" ht="75" x14ac:dyDescent="0.2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10">
        <v>103</v>
      </c>
      <c r="P277">
        <v>70.86</v>
      </c>
      <c r="Q277" s="13" t="s">
        <v>8315</v>
      </c>
      <c r="R277" s="13" t="s">
        <v>8316</v>
      </c>
      <c r="S277" s="16">
        <v>42195.749745370369</v>
      </c>
      <c r="T277" s="16">
        <v>42206.125</v>
      </c>
    </row>
    <row r="278" spans="1:20" ht="75" x14ac:dyDescent="0.2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10">
        <v>103</v>
      </c>
      <c r="P278">
        <v>102.5</v>
      </c>
      <c r="Q278" s="13" t="s">
        <v>8315</v>
      </c>
      <c r="R278" s="13" t="s">
        <v>8316</v>
      </c>
      <c r="S278" s="16">
        <v>42550.701886574068</v>
      </c>
      <c r="T278" s="16">
        <v>42580.701886574068</v>
      </c>
    </row>
    <row r="279" spans="1:20" ht="120" x14ac:dyDescent="0.2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10">
        <v>103</v>
      </c>
      <c r="P279">
        <v>73.209999999999994</v>
      </c>
      <c r="Q279" s="13" t="s">
        <v>8315</v>
      </c>
      <c r="R279" s="13" t="s">
        <v>8316</v>
      </c>
      <c r="S279" s="16">
        <v>42591.899988425925</v>
      </c>
      <c r="T279" s="16">
        <v>42622.166666666672</v>
      </c>
    </row>
    <row r="280" spans="1:20" ht="30" x14ac:dyDescent="0.2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10">
        <v>103</v>
      </c>
      <c r="P280">
        <v>100.5</v>
      </c>
      <c r="Q280" s="13" t="s">
        <v>8315</v>
      </c>
      <c r="R280" s="13" t="s">
        <v>8316</v>
      </c>
      <c r="S280" s="16">
        <v>41591.737974537034</v>
      </c>
      <c r="T280" s="16">
        <v>41621.207638888889</v>
      </c>
    </row>
    <row r="281" spans="1:20" ht="60" x14ac:dyDescent="0.2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10">
        <v>103</v>
      </c>
      <c r="P281">
        <v>139.19</v>
      </c>
      <c r="Q281" s="13" t="s">
        <v>8315</v>
      </c>
      <c r="R281" s="13" t="s">
        <v>8316</v>
      </c>
      <c r="S281" s="16">
        <v>41878.878379629627</v>
      </c>
      <c r="T281" s="16">
        <v>41908.878379629627</v>
      </c>
    </row>
    <row r="282" spans="1:20" ht="105" x14ac:dyDescent="0.2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10">
        <v>103</v>
      </c>
      <c r="P282">
        <v>85.53</v>
      </c>
      <c r="Q282" s="13" t="s">
        <v>8315</v>
      </c>
      <c r="R282" s="13" t="s">
        <v>8316</v>
      </c>
      <c r="S282" s="16">
        <v>42522.347812499997</v>
      </c>
      <c r="T282" s="16">
        <v>42552.347812499997</v>
      </c>
    </row>
    <row r="283" spans="1:20" ht="60" x14ac:dyDescent="0.2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10">
        <v>103</v>
      </c>
      <c r="P283">
        <v>115.87</v>
      </c>
      <c r="Q283" s="13" t="s">
        <v>8315</v>
      </c>
      <c r="R283" s="13" t="s">
        <v>8316</v>
      </c>
      <c r="S283" s="16">
        <v>42262.096782407403</v>
      </c>
      <c r="T283" s="16">
        <v>42286</v>
      </c>
    </row>
    <row r="284" spans="1:20" ht="75" x14ac:dyDescent="0.2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10">
        <v>103</v>
      </c>
      <c r="P284">
        <v>93.81</v>
      </c>
      <c r="Q284" s="13" t="s">
        <v>8315</v>
      </c>
      <c r="R284" s="13" t="s">
        <v>8316</v>
      </c>
      <c r="S284" s="16">
        <v>41964.315532407403</v>
      </c>
      <c r="T284" s="16">
        <v>41995.166666666672</v>
      </c>
    </row>
    <row r="285" spans="1:20" ht="45" x14ac:dyDescent="0.2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10">
        <v>103</v>
      </c>
      <c r="P285">
        <v>52.55</v>
      </c>
      <c r="Q285" s="13" t="s">
        <v>8315</v>
      </c>
      <c r="R285" s="13" t="s">
        <v>8316</v>
      </c>
      <c r="S285" s="16">
        <v>42016.800208333334</v>
      </c>
      <c r="T285" s="16">
        <v>42032.916666666672</v>
      </c>
    </row>
    <row r="286" spans="1:20" ht="135" x14ac:dyDescent="0.2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0">
        <v>103</v>
      </c>
      <c r="P286">
        <v>68.67</v>
      </c>
      <c r="Q286" s="13" t="s">
        <v>8315</v>
      </c>
      <c r="R286" s="13" t="s">
        <v>8316</v>
      </c>
      <c r="S286" s="16">
        <v>42121.756921296299</v>
      </c>
      <c r="T286" s="16">
        <v>42156.208333333328</v>
      </c>
    </row>
    <row r="287" spans="1:20" ht="120" x14ac:dyDescent="0.2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10">
        <v>103</v>
      </c>
      <c r="P287">
        <v>134.26</v>
      </c>
      <c r="Q287" s="13" t="s">
        <v>8315</v>
      </c>
      <c r="R287" s="13" t="s">
        <v>8316</v>
      </c>
      <c r="S287" s="16">
        <v>42445.19430555556</v>
      </c>
      <c r="T287" s="16">
        <v>42489.19430555556</v>
      </c>
    </row>
    <row r="288" spans="1:20" ht="120" x14ac:dyDescent="0.2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10">
        <v>103</v>
      </c>
      <c r="P288">
        <v>63.57</v>
      </c>
      <c r="Q288" s="13" t="s">
        <v>8315</v>
      </c>
      <c r="R288" s="13" t="s">
        <v>8316</v>
      </c>
      <c r="S288" s="16">
        <v>41932.311099537037</v>
      </c>
      <c r="T288" s="16">
        <v>41962.352766203709</v>
      </c>
    </row>
    <row r="289" spans="1:20" ht="30" x14ac:dyDescent="0.2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10">
        <v>103</v>
      </c>
      <c r="P289">
        <v>297.02999999999997</v>
      </c>
      <c r="Q289" s="13" t="s">
        <v>8315</v>
      </c>
      <c r="R289" s="13" t="s">
        <v>8316</v>
      </c>
      <c r="S289" s="16">
        <v>41884.617314814815</v>
      </c>
      <c r="T289" s="16">
        <v>41916.617314814815</v>
      </c>
    </row>
    <row r="290" spans="1:20" ht="90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10">
        <v>103</v>
      </c>
      <c r="P290">
        <v>59.65</v>
      </c>
      <c r="Q290" s="13" t="s">
        <v>8315</v>
      </c>
      <c r="R290" s="13" t="s">
        <v>8316</v>
      </c>
      <c r="S290" s="16">
        <v>42294.429641203707</v>
      </c>
      <c r="T290" s="16">
        <v>42321.845138888893</v>
      </c>
    </row>
    <row r="291" spans="1:20" ht="75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10">
        <v>103</v>
      </c>
      <c r="P291">
        <v>66.959999999999994</v>
      </c>
      <c r="Q291" s="13" t="s">
        <v>8315</v>
      </c>
      <c r="R291" s="13" t="s">
        <v>8316</v>
      </c>
      <c r="S291" s="16">
        <v>42125.772812499999</v>
      </c>
      <c r="T291" s="16">
        <v>42155.772812499999</v>
      </c>
    </row>
    <row r="292" spans="1:20" ht="105" x14ac:dyDescent="0.2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10">
        <v>103</v>
      </c>
      <c r="P292">
        <v>77.73</v>
      </c>
      <c r="Q292" s="13" t="s">
        <v>8315</v>
      </c>
      <c r="R292" s="13" t="s">
        <v>8316</v>
      </c>
      <c r="S292" s="16">
        <v>42417.585532407407</v>
      </c>
      <c r="T292" s="16">
        <v>42432.249305555553</v>
      </c>
    </row>
    <row r="293" spans="1:20" ht="60" x14ac:dyDescent="0.2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10">
        <v>103</v>
      </c>
      <c r="P293">
        <v>62.05</v>
      </c>
      <c r="Q293" s="13" t="s">
        <v>8315</v>
      </c>
      <c r="R293" s="13" t="s">
        <v>8316</v>
      </c>
      <c r="S293" s="16">
        <v>41802.574282407404</v>
      </c>
      <c r="T293" s="16">
        <v>41823.165972222225</v>
      </c>
    </row>
    <row r="294" spans="1:20" ht="75" x14ac:dyDescent="0.2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10">
        <v>103</v>
      </c>
      <c r="P294">
        <v>83.57</v>
      </c>
      <c r="Q294" s="13" t="s">
        <v>8315</v>
      </c>
      <c r="R294" s="13" t="s">
        <v>8316</v>
      </c>
      <c r="S294" s="16">
        <v>41792.542986111112</v>
      </c>
      <c r="T294" s="16">
        <v>41813.75</v>
      </c>
    </row>
    <row r="295" spans="1:20" ht="45" x14ac:dyDescent="0.2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10">
        <v>102</v>
      </c>
      <c r="P295">
        <v>127.79</v>
      </c>
      <c r="Q295" s="13" t="s">
        <v>8315</v>
      </c>
      <c r="R295" s="13" t="s">
        <v>8316</v>
      </c>
      <c r="S295" s="16">
        <v>42292.701053240744</v>
      </c>
      <c r="T295" s="16">
        <v>42322.742719907401</v>
      </c>
    </row>
    <row r="296" spans="1:20" ht="45" x14ac:dyDescent="0.2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10">
        <v>102</v>
      </c>
      <c r="P296">
        <v>121.9</v>
      </c>
      <c r="Q296" s="13" t="s">
        <v>8315</v>
      </c>
      <c r="R296" s="13" t="s">
        <v>8316</v>
      </c>
      <c r="S296" s="16">
        <v>42451.496817129635</v>
      </c>
      <c r="T296" s="16">
        <v>42459.610416666663</v>
      </c>
    </row>
    <row r="297" spans="1:20" ht="120" x14ac:dyDescent="0.2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10">
        <v>102</v>
      </c>
      <c r="P297">
        <v>58.62</v>
      </c>
      <c r="Q297" s="13" t="s">
        <v>8315</v>
      </c>
      <c r="R297" s="13" t="s">
        <v>8316</v>
      </c>
      <c r="S297" s="16">
        <v>41880.061006944445</v>
      </c>
      <c r="T297" s="16">
        <v>41908.065972222219</v>
      </c>
    </row>
    <row r="298" spans="1:20" ht="75" x14ac:dyDescent="0.2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10">
        <v>102</v>
      </c>
      <c r="P298">
        <v>62.92</v>
      </c>
      <c r="Q298" s="13" t="s">
        <v>8315</v>
      </c>
      <c r="R298" s="13" t="s">
        <v>8316</v>
      </c>
      <c r="S298" s="16">
        <v>41026.953055555554</v>
      </c>
      <c r="T298" s="16">
        <v>41061.953055555554</v>
      </c>
    </row>
    <row r="299" spans="1:20" ht="30" x14ac:dyDescent="0.2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10">
        <v>102</v>
      </c>
      <c r="P299">
        <v>80.16</v>
      </c>
      <c r="Q299" s="13" t="s">
        <v>8315</v>
      </c>
      <c r="R299" s="13" t="s">
        <v>8316</v>
      </c>
      <c r="S299" s="16">
        <v>41841.26489583333</v>
      </c>
      <c r="T299" s="16">
        <v>41864.207638888889</v>
      </c>
    </row>
    <row r="300" spans="1:20" ht="60" x14ac:dyDescent="0.2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10">
        <v>102</v>
      </c>
      <c r="P300">
        <v>141.71</v>
      </c>
      <c r="Q300" s="13" t="s">
        <v>8315</v>
      </c>
      <c r="R300" s="13" t="s">
        <v>8316</v>
      </c>
      <c r="S300" s="16">
        <v>42697.850844907407</v>
      </c>
      <c r="T300" s="16">
        <v>42745.208333333328</v>
      </c>
    </row>
    <row r="301" spans="1:20" ht="120" x14ac:dyDescent="0.2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10">
        <v>102</v>
      </c>
      <c r="P301">
        <v>52.49</v>
      </c>
      <c r="Q301" s="13" t="s">
        <v>8315</v>
      </c>
      <c r="R301" s="13" t="s">
        <v>8316</v>
      </c>
      <c r="S301" s="16">
        <v>42503.559467592597</v>
      </c>
      <c r="T301" s="16">
        <v>42524.875</v>
      </c>
    </row>
    <row r="302" spans="1:20" ht="90" x14ac:dyDescent="0.2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10">
        <v>102</v>
      </c>
      <c r="P302">
        <v>193.62</v>
      </c>
      <c r="Q302" s="13" t="s">
        <v>8315</v>
      </c>
      <c r="R302" s="13" t="s">
        <v>8316</v>
      </c>
      <c r="S302" s="16">
        <v>42323.70930555556</v>
      </c>
      <c r="T302" s="16">
        <v>42355.207638888889</v>
      </c>
    </row>
    <row r="303" spans="1:20" ht="90" x14ac:dyDescent="0.2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10">
        <v>102</v>
      </c>
      <c r="P303">
        <v>119.19</v>
      </c>
      <c r="Q303" s="13" t="s">
        <v>8315</v>
      </c>
      <c r="R303" s="13" t="s">
        <v>8316</v>
      </c>
      <c r="S303" s="16">
        <v>41918.742175925923</v>
      </c>
      <c r="T303" s="16">
        <v>41948.783842592595</v>
      </c>
    </row>
    <row r="304" spans="1:20" ht="75" x14ac:dyDescent="0.2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10">
        <v>102</v>
      </c>
      <c r="P304">
        <v>177.09</v>
      </c>
      <c r="Q304" s="13" t="s">
        <v>8315</v>
      </c>
      <c r="R304" s="13" t="s">
        <v>8316</v>
      </c>
      <c r="S304" s="16">
        <v>42602.576712962968</v>
      </c>
      <c r="T304" s="16">
        <v>42621.15625</v>
      </c>
    </row>
    <row r="305" spans="1:20" ht="135" x14ac:dyDescent="0.2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10">
        <v>102</v>
      </c>
      <c r="P305">
        <v>53.18</v>
      </c>
      <c r="Q305" s="13" t="s">
        <v>8315</v>
      </c>
      <c r="R305" s="13" t="s">
        <v>8316</v>
      </c>
      <c r="S305" s="16">
        <v>42172.757638888885</v>
      </c>
      <c r="T305" s="16">
        <v>42202.757638888885</v>
      </c>
    </row>
    <row r="306" spans="1:20" ht="60" x14ac:dyDescent="0.2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10">
        <v>102</v>
      </c>
      <c r="P306">
        <v>203.2</v>
      </c>
      <c r="Q306" s="13" t="s">
        <v>8315</v>
      </c>
      <c r="R306" s="13" t="s">
        <v>8316</v>
      </c>
      <c r="S306" s="16">
        <v>42380.884872685187</v>
      </c>
      <c r="T306" s="16">
        <v>42398.249305555553</v>
      </c>
    </row>
    <row r="307" spans="1:20" ht="75" x14ac:dyDescent="0.2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10">
        <v>102</v>
      </c>
      <c r="P307">
        <v>125.12</v>
      </c>
      <c r="Q307" s="13" t="s">
        <v>8315</v>
      </c>
      <c r="R307" s="13" t="s">
        <v>8316</v>
      </c>
      <c r="S307" s="16">
        <v>42567.840069444443</v>
      </c>
      <c r="T307" s="16">
        <v>42597.840069444443</v>
      </c>
    </row>
    <row r="308" spans="1:20" ht="120" x14ac:dyDescent="0.2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10">
        <v>102</v>
      </c>
      <c r="P308">
        <v>141.29</v>
      </c>
      <c r="Q308" s="13" t="s">
        <v>8315</v>
      </c>
      <c r="R308" s="13" t="s">
        <v>8316</v>
      </c>
      <c r="S308" s="16">
        <v>42239.957962962959</v>
      </c>
      <c r="T308" s="16">
        <v>42260</v>
      </c>
    </row>
    <row r="309" spans="1:20" ht="45" x14ac:dyDescent="0.2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10">
        <v>102</v>
      </c>
      <c r="P309">
        <v>204.05</v>
      </c>
      <c r="Q309" s="13" t="s">
        <v>8315</v>
      </c>
      <c r="R309" s="13" t="s">
        <v>8316</v>
      </c>
      <c r="S309" s="16">
        <v>42186.855879629627</v>
      </c>
      <c r="T309" s="16">
        <v>42216.855879629627</v>
      </c>
    </row>
    <row r="310" spans="1:20" ht="75" x14ac:dyDescent="0.2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10">
        <v>102</v>
      </c>
      <c r="P310">
        <v>145.65</v>
      </c>
      <c r="Q310" s="13" t="s">
        <v>8315</v>
      </c>
      <c r="R310" s="13" t="s">
        <v>8316</v>
      </c>
      <c r="S310" s="16">
        <v>42521.010370370372</v>
      </c>
      <c r="T310" s="16">
        <v>42543.163194444445</v>
      </c>
    </row>
    <row r="311" spans="1:20" ht="60" x14ac:dyDescent="0.2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10">
        <v>102</v>
      </c>
      <c r="P311">
        <v>136.85</v>
      </c>
      <c r="Q311" s="13" t="s">
        <v>8315</v>
      </c>
      <c r="R311" s="13" t="s">
        <v>8316</v>
      </c>
      <c r="S311" s="16">
        <v>42769.574999999997</v>
      </c>
      <c r="T311" s="16">
        <v>42790.574999999997</v>
      </c>
    </row>
    <row r="312" spans="1:20" ht="90" x14ac:dyDescent="0.2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10">
        <v>102</v>
      </c>
      <c r="P312">
        <v>78.209999999999994</v>
      </c>
      <c r="Q312" s="13" t="s">
        <v>8315</v>
      </c>
      <c r="R312" s="13" t="s">
        <v>8316</v>
      </c>
      <c r="S312" s="16">
        <v>42062.296412037031</v>
      </c>
      <c r="T312" s="16">
        <v>42095.207638888889</v>
      </c>
    </row>
    <row r="313" spans="1:20" ht="90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0">
        <v>102</v>
      </c>
      <c r="P313">
        <v>55.6</v>
      </c>
      <c r="Q313" s="13" t="s">
        <v>8315</v>
      </c>
      <c r="R313" s="13" t="s">
        <v>8316</v>
      </c>
      <c r="S313" s="16">
        <v>42270.7269212963</v>
      </c>
      <c r="T313" s="16">
        <v>42306.167361111111</v>
      </c>
    </row>
    <row r="314" spans="1:20" ht="105" x14ac:dyDescent="0.2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10">
        <v>102</v>
      </c>
      <c r="P314">
        <v>85.21</v>
      </c>
      <c r="Q314" s="13" t="s">
        <v>8315</v>
      </c>
      <c r="R314" s="13" t="s">
        <v>8316</v>
      </c>
      <c r="S314" s="16">
        <v>42044.184988425928</v>
      </c>
      <c r="T314" s="16">
        <v>42074.143321759257</v>
      </c>
    </row>
    <row r="315" spans="1:20" ht="90" x14ac:dyDescent="0.2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10">
        <v>102</v>
      </c>
      <c r="P315">
        <v>69.819999999999993</v>
      </c>
      <c r="Q315" s="13" t="s">
        <v>8315</v>
      </c>
      <c r="R315" s="13" t="s">
        <v>8316</v>
      </c>
      <c r="S315" s="16">
        <v>41815.774826388886</v>
      </c>
      <c r="T315" s="16">
        <v>41830.774826388886</v>
      </c>
    </row>
    <row r="316" spans="1:20" ht="30" x14ac:dyDescent="0.2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10">
        <v>102</v>
      </c>
      <c r="P316">
        <v>55.01</v>
      </c>
      <c r="Q316" s="13" t="s">
        <v>8315</v>
      </c>
      <c r="R316" s="13" t="s">
        <v>8316</v>
      </c>
      <c r="S316" s="16">
        <v>42575.130057870367</v>
      </c>
      <c r="T316" s="16">
        <v>42605.130057870367</v>
      </c>
    </row>
    <row r="317" spans="1:20" ht="120" x14ac:dyDescent="0.2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10">
        <v>102</v>
      </c>
      <c r="P317">
        <v>88.74</v>
      </c>
      <c r="Q317" s="13" t="s">
        <v>8315</v>
      </c>
      <c r="R317" s="13" t="s">
        <v>8316</v>
      </c>
      <c r="S317" s="16">
        <v>41928.170497685183</v>
      </c>
      <c r="T317" s="16">
        <v>41949.249305555553</v>
      </c>
    </row>
    <row r="318" spans="1:20" ht="120" x14ac:dyDescent="0.2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10">
        <v>102</v>
      </c>
      <c r="P318">
        <v>105</v>
      </c>
      <c r="Q318" s="13" t="s">
        <v>8315</v>
      </c>
      <c r="R318" s="13" t="s">
        <v>8316</v>
      </c>
      <c r="S318" s="16">
        <v>41829.734259259261</v>
      </c>
      <c r="T318" s="16">
        <v>41874.734259259261</v>
      </c>
    </row>
    <row r="319" spans="1:20" ht="45" x14ac:dyDescent="0.2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10">
        <v>102</v>
      </c>
      <c r="P319">
        <v>137.24</v>
      </c>
      <c r="Q319" s="13" t="s">
        <v>8315</v>
      </c>
      <c r="R319" s="13" t="s">
        <v>8316</v>
      </c>
      <c r="S319" s="16">
        <v>41880.76357638889</v>
      </c>
      <c r="T319" s="16">
        <v>41895.166666666664</v>
      </c>
    </row>
    <row r="320" spans="1:20" ht="60" x14ac:dyDescent="0.2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10">
        <v>102</v>
      </c>
      <c r="P320">
        <v>99</v>
      </c>
      <c r="Q320" s="13" t="s">
        <v>8315</v>
      </c>
      <c r="R320" s="13" t="s">
        <v>8316</v>
      </c>
      <c r="S320" s="16">
        <v>42460.335312499999</v>
      </c>
      <c r="T320" s="16">
        <v>42488.249305555553</v>
      </c>
    </row>
    <row r="321" spans="1:20" ht="30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10">
        <v>102</v>
      </c>
      <c r="P321">
        <v>66.150000000000006</v>
      </c>
      <c r="Q321" s="13" t="s">
        <v>8315</v>
      </c>
      <c r="R321" s="13" t="s">
        <v>8316</v>
      </c>
      <c r="S321" s="16">
        <v>41829.599791666667</v>
      </c>
      <c r="T321" s="16">
        <v>41889.599791666667</v>
      </c>
    </row>
    <row r="322" spans="1:20" ht="90" x14ac:dyDescent="0.2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10">
        <v>102</v>
      </c>
      <c r="P322">
        <v>59.21</v>
      </c>
      <c r="Q322" s="13" t="s">
        <v>8315</v>
      </c>
      <c r="R322" s="13" t="s">
        <v>8316</v>
      </c>
      <c r="S322" s="16">
        <v>42073.660694444443</v>
      </c>
      <c r="T322" s="16">
        <v>42095.165972222225</v>
      </c>
    </row>
    <row r="323" spans="1:20" ht="75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10">
        <v>102</v>
      </c>
      <c r="P323">
        <v>164.62</v>
      </c>
      <c r="Q323" s="13" t="s">
        <v>8315</v>
      </c>
      <c r="R323" s="13" t="s">
        <v>8316</v>
      </c>
      <c r="S323" s="16">
        <v>42411.942291666666</v>
      </c>
      <c r="T323" s="16">
        <v>42434.041666666672</v>
      </c>
    </row>
    <row r="324" spans="1:20" ht="75" x14ac:dyDescent="0.2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10">
        <v>102</v>
      </c>
      <c r="P324">
        <v>61.1</v>
      </c>
      <c r="Q324" s="13" t="s">
        <v>8315</v>
      </c>
      <c r="R324" s="13" t="s">
        <v>8316</v>
      </c>
      <c r="S324" s="16">
        <v>41753.515856481477</v>
      </c>
      <c r="T324" s="16">
        <v>41781.921527777777</v>
      </c>
    </row>
    <row r="325" spans="1:20" ht="105" x14ac:dyDescent="0.2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10">
        <v>102</v>
      </c>
      <c r="P325">
        <v>47.41</v>
      </c>
      <c r="Q325" s="13" t="s">
        <v>8315</v>
      </c>
      <c r="R325" s="13" t="s">
        <v>8316</v>
      </c>
      <c r="S325" s="16">
        <v>42203.680300925931</v>
      </c>
      <c r="T325" s="16">
        <v>42221.774999999994</v>
      </c>
    </row>
    <row r="326" spans="1:20" ht="75" x14ac:dyDescent="0.2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10">
        <v>102</v>
      </c>
      <c r="P326">
        <v>235.46</v>
      </c>
      <c r="Q326" s="13" t="s">
        <v>8315</v>
      </c>
      <c r="R326" s="13" t="s">
        <v>8316</v>
      </c>
      <c r="S326" s="16">
        <v>42055.277199074073</v>
      </c>
      <c r="T326" s="16">
        <v>42082.610416666663</v>
      </c>
    </row>
    <row r="327" spans="1:20" ht="105" x14ac:dyDescent="0.2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10">
        <v>102</v>
      </c>
      <c r="P327">
        <v>106.84</v>
      </c>
      <c r="Q327" s="13" t="s">
        <v>8315</v>
      </c>
      <c r="R327" s="13" t="s">
        <v>8316</v>
      </c>
      <c r="S327" s="16">
        <v>42505.738032407404</v>
      </c>
      <c r="T327" s="16">
        <v>42525.738032407404</v>
      </c>
    </row>
    <row r="328" spans="1:20" ht="45" x14ac:dyDescent="0.2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10">
        <v>102</v>
      </c>
      <c r="P328">
        <v>105.52</v>
      </c>
      <c r="Q328" s="13" t="s">
        <v>8315</v>
      </c>
      <c r="R328" s="13" t="s">
        <v>8316</v>
      </c>
      <c r="S328" s="16">
        <v>42118.556331018524</v>
      </c>
      <c r="T328" s="16">
        <v>42150.165972222225</v>
      </c>
    </row>
    <row r="329" spans="1:20" ht="45" x14ac:dyDescent="0.2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10">
        <v>101</v>
      </c>
      <c r="P329">
        <v>63.83</v>
      </c>
      <c r="Q329" s="13" t="s">
        <v>8315</v>
      </c>
      <c r="R329" s="13" t="s">
        <v>8316</v>
      </c>
      <c r="S329" s="16">
        <v>42753.205625000002</v>
      </c>
      <c r="T329" s="16">
        <v>42783.670138888891</v>
      </c>
    </row>
    <row r="330" spans="1:20" ht="90" x14ac:dyDescent="0.2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10">
        <v>101</v>
      </c>
      <c r="P330">
        <v>65.16</v>
      </c>
      <c r="Q330" s="13" t="s">
        <v>8315</v>
      </c>
      <c r="R330" s="13" t="s">
        <v>8316</v>
      </c>
      <c r="S330" s="16">
        <v>42712.23474537037</v>
      </c>
      <c r="T330" s="16">
        <v>42735.707638888889</v>
      </c>
    </row>
    <row r="331" spans="1:20" ht="45" x14ac:dyDescent="0.2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10">
        <v>101</v>
      </c>
      <c r="P331">
        <v>126.46</v>
      </c>
      <c r="Q331" s="13" t="s">
        <v>8315</v>
      </c>
      <c r="R331" s="13" t="s">
        <v>8316</v>
      </c>
      <c r="S331" s="16">
        <v>42056.013124999998</v>
      </c>
      <c r="T331" s="16">
        <v>42075.166666666672</v>
      </c>
    </row>
    <row r="332" spans="1:20" ht="105" x14ac:dyDescent="0.2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10">
        <v>101</v>
      </c>
      <c r="P332">
        <v>25.69</v>
      </c>
      <c r="Q332" s="13" t="s">
        <v>8315</v>
      </c>
      <c r="R332" s="13" t="s">
        <v>8316</v>
      </c>
      <c r="S332" s="16">
        <v>41827.909942129627</v>
      </c>
      <c r="T332" s="16">
        <v>41857.897222222222</v>
      </c>
    </row>
    <row r="333" spans="1:20" ht="30" x14ac:dyDescent="0.2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10">
        <v>101</v>
      </c>
      <c r="P333">
        <v>110.22</v>
      </c>
      <c r="Q333" s="13" t="s">
        <v>8315</v>
      </c>
      <c r="R333" s="13" t="s">
        <v>8316</v>
      </c>
      <c r="S333" s="16">
        <v>41993.824340277773</v>
      </c>
      <c r="T333" s="16">
        <v>42010.25</v>
      </c>
    </row>
    <row r="334" spans="1:20" ht="180" x14ac:dyDescent="0.2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10">
        <v>101</v>
      </c>
      <c r="P334">
        <v>33.99</v>
      </c>
      <c r="Q334" s="13" t="s">
        <v>8315</v>
      </c>
      <c r="R334" s="13" t="s">
        <v>8316</v>
      </c>
      <c r="S334" s="16">
        <v>40478.263923611114</v>
      </c>
      <c r="T334" s="16">
        <v>40568.166666666664</v>
      </c>
    </row>
    <row r="335" spans="1:20" ht="30" x14ac:dyDescent="0.2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10">
        <v>101</v>
      </c>
      <c r="P335">
        <v>98.54</v>
      </c>
      <c r="Q335" s="13" t="s">
        <v>8315</v>
      </c>
      <c r="R335" s="13" t="s">
        <v>8316</v>
      </c>
      <c r="S335" s="16">
        <v>41829.788252314815</v>
      </c>
      <c r="T335" s="16">
        <v>41839.208333333336</v>
      </c>
    </row>
    <row r="336" spans="1:20" ht="30" x14ac:dyDescent="0.2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10">
        <v>101</v>
      </c>
      <c r="P336">
        <v>131.91</v>
      </c>
      <c r="Q336" s="13" t="s">
        <v>8315</v>
      </c>
      <c r="R336" s="13" t="s">
        <v>8316</v>
      </c>
      <c r="S336" s="16">
        <v>41862.864675925928</v>
      </c>
      <c r="T336" s="16">
        <v>41876.864675925928</v>
      </c>
    </row>
    <row r="337" spans="1:20" ht="60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0">
        <v>101</v>
      </c>
      <c r="P337">
        <v>46.77</v>
      </c>
      <c r="Q337" s="13" t="s">
        <v>8315</v>
      </c>
      <c r="R337" s="13" t="s">
        <v>8316</v>
      </c>
      <c r="S337" s="16">
        <v>40883.949317129627</v>
      </c>
      <c r="T337" s="16">
        <v>40939.708333333336</v>
      </c>
    </row>
    <row r="338" spans="1:20" x14ac:dyDescent="0.2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10">
        <v>101</v>
      </c>
      <c r="P338">
        <v>256.37</v>
      </c>
      <c r="Q338" s="13" t="s">
        <v>8315</v>
      </c>
      <c r="R338" s="13" t="s">
        <v>8316</v>
      </c>
      <c r="S338" s="16">
        <v>42772.833379629628</v>
      </c>
      <c r="T338" s="16">
        <v>42806.875</v>
      </c>
    </row>
    <row r="339" spans="1:20" ht="75" x14ac:dyDescent="0.2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0">
        <v>101</v>
      </c>
      <c r="P339">
        <v>182.91</v>
      </c>
      <c r="Q339" s="13" t="s">
        <v>8315</v>
      </c>
      <c r="R339" s="13" t="s">
        <v>8316</v>
      </c>
      <c r="S339" s="16">
        <v>42702.917048611111</v>
      </c>
      <c r="T339" s="16">
        <v>42732.917048611111</v>
      </c>
    </row>
    <row r="340" spans="1:20" ht="135" x14ac:dyDescent="0.2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10">
        <v>101</v>
      </c>
      <c r="P340">
        <v>131.13999999999999</v>
      </c>
      <c r="Q340" s="13" t="s">
        <v>8315</v>
      </c>
      <c r="R340" s="13" t="s">
        <v>8316</v>
      </c>
      <c r="S340" s="16">
        <v>42252.474351851852</v>
      </c>
      <c r="T340" s="16">
        <v>42276.165972222225</v>
      </c>
    </row>
    <row r="341" spans="1:20" ht="90" x14ac:dyDescent="0.2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10">
        <v>101</v>
      </c>
      <c r="P341">
        <v>60.48</v>
      </c>
      <c r="Q341" s="13" t="s">
        <v>8315</v>
      </c>
      <c r="R341" s="13" t="s">
        <v>8316</v>
      </c>
      <c r="S341" s="16">
        <v>42068.888391203705</v>
      </c>
      <c r="T341" s="16">
        <v>42098.846724537041</v>
      </c>
    </row>
    <row r="342" spans="1:20" ht="90" x14ac:dyDescent="0.2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10">
        <v>101</v>
      </c>
      <c r="P342">
        <v>54.91</v>
      </c>
      <c r="Q342" s="13" t="s">
        <v>8315</v>
      </c>
      <c r="R342" s="13" t="s">
        <v>8316</v>
      </c>
      <c r="S342" s="16">
        <v>42400.704537037032</v>
      </c>
      <c r="T342" s="16">
        <v>42444.875</v>
      </c>
    </row>
    <row r="343" spans="1:20" ht="90" x14ac:dyDescent="0.2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10">
        <v>101</v>
      </c>
      <c r="P343">
        <v>66.45</v>
      </c>
      <c r="Q343" s="13" t="s">
        <v>8315</v>
      </c>
      <c r="R343" s="13" t="s">
        <v>8316</v>
      </c>
      <c r="S343" s="16">
        <v>42513.045798611114</v>
      </c>
      <c r="T343" s="16">
        <v>42543.045798611114</v>
      </c>
    </row>
    <row r="344" spans="1:20" ht="45" x14ac:dyDescent="0.2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10">
        <v>101</v>
      </c>
      <c r="P344">
        <v>142.28</v>
      </c>
      <c r="Q344" s="13" t="s">
        <v>8315</v>
      </c>
      <c r="R344" s="13" t="s">
        <v>8316</v>
      </c>
      <c r="S344" s="16">
        <v>42041.714178240742</v>
      </c>
      <c r="T344" s="16">
        <v>42071.67251157407</v>
      </c>
    </row>
    <row r="345" spans="1:20" ht="60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10">
        <v>101</v>
      </c>
      <c r="P345">
        <v>114.13</v>
      </c>
      <c r="Q345" s="13" t="s">
        <v>8315</v>
      </c>
      <c r="R345" s="13" t="s">
        <v>8316</v>
      </c>
      <c r="S345" s="16">
        <v>41851.200150462959</v>
      </c>
      <c r="T345" s="16">
        <v>41881.200150462959</v>
      </c>
    </row>
    <row r="346" spans="1:20" ht="90" x14ac:dyDescent="0.2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10">
        <v>101</v>
      </c>
      <c r="P346">
        <v>302.31</v>
      </c>
      <c r="Q346" s="13" t="s">
        <v>8315</v>
      </c>
      <c r="R346" s="13" t="s">
        <v>8316</v>
      </c>
      <c r="S346" s="16">
        <v>41851.771354166667</v>
      </c>
      <c r="T346" s="16">
        <v>41870.666666666664</v>
      </c>
    </row>
    <row r="347" spans="1:20" ht="90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10">
        <v>101</v>
      </c>
      <c r="P347">
        <v>72.05</v>
      </c>
      <c r="Q347" s="13" t="s">
        <v>8315</v>
      </c>
      <c r="R347" s="13" t="s">
        <v>8316</v>
      </c>
      <c r="S347" s="16">
        <v>41752.83457175926</v>
      </c>
      <c r="T347" s="16">
        <v>41782.83457175926</v>
      </c>
    </row>
    <row r="348" spans="1:20" ht="135" x14ac:dyDescent="0.2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10">
        <v>101</v>
      </c>
      <c r="P348">
        <v>103.21</v>
      </c>
      <c r="Q348" s="13" t="s">
        <v>8315</v>
      </c>
      <c r="R348" s="13" t="s">
        <v>8316</v>
      </c>
      <c r="S348" s="16">
        <v>42037.791238425925</v>
      </c>
      <c r="T348" s="16">
        <v>42067.791238425925</v>
      </c>
    </row>
    <row r="349" spans="1:20" ht="135" x14ac:dyDescent="0.2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10">
        <v>101</v>
      </c>
      <c r="P349">
        <v>84.17</v>
      </c>
      <c r="Q349" s="13" t="s">
        <v>8315</v>
      </c>
      <c r="R349" s="13" t="s">
        <v>8316</v>
      </c>
      <c r="S349" s="16">
        <v>42205.710879629631</v>
      </c>
      <c r="T349" s="16">
        <v>42235.710879629631</v>
      </c>
    </row>
    <row r="350" spans="1:20" ht="60" x14ac:dyDescent="0.2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10">
        <v>101</v>
      </c>
      <c r="P350">
        <v>41.13</v>
      </c>
      <c r="Q350" s="13" t="s">
        <v>8315</v>
      </c>
      <c r="R350" s="13" t="s">
        <v>8316</v>
      </c>
      <c r="S350" s="16">
        <v>42088.723692129628</v>
      </c>
      <c r="T350" s="16">
        <v>42115.723692129628</v>
      </c>
    </row>
    <row r="351" spans="1:20" ht="165" x14ac:dyDescent="0.2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10">
        <v>101</v>
      </c>
      <c r="P351">
        <v>145.87</v>
      </c>
      <c r="Q351" s="13" t="s">
        <v>8315</v>
      </c>
      <c r="R351" s="13" t="s">
        <v>8316</v>
      </c>
      <c r="S351" s="16">
        <v>42626.7503125</v>
      </c>
      <c r="T351" s="16">
        <v>42656.7503125</v>
      </c>
    </row>
    <row r="352" spans="1:20" ht="45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10">
        <v>101</v>
      </c>
      <c r="P352">
        <v>64.47</v>
      </c>
      <c r="Q352" s="13" t="s">
        <v>8315</v>
      </c>
      <c r="R352" s="13" t="s">
        <v>8316</v>
      </c>
      <c r="S352" s="16">
        <v>42053.671666666662</v>
      </c>
      <c r="T352" s="16">
        <v>42083.630000000005</v>
      </c>
    </row>
    <row r="353" spans="1:20" ht="75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10">
        <v>101</v>
      </c>
      <c r="P353">
        <v>55.33</v>
      </c>
      <c r="Q353" s="13" t="s">
        <v>8315</v>
      </c>
      <c r="R353" s="13" t="s">
        <v>8316</v>
      </c>
      <c r="S353" s="16">
        <v>42372.693055555559</v>
      </c>
      <c r="T353" s="16">
        <v>42402.693055555559</v>
      </c>
    </row>
    <row r="354" spans="1:20" ht="105" x14ac:dyDescent="0.2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10">
        <v>101</v>
      </c>
      <c r="P354">
        <v>60.33</v>
      </c>
      <c r="Q354" s="13" t="s">
        <v>8315</v>
      </c>
      <c r="R354" s="13" t="s">
        <v>8316</v>
      </c>
      <c r="S354" s="16">
        <v>41802.62090277778</v>
      </c>
      <c r="T354" s="16">
        <v>41822.62090277778</v>
      </c>
    </row>
    <row r="355" spans="1:20" ht="45" x14ac:dyDescent="0.2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10">
        <v>101</v>
      </c>
      <c r="P355">
        <v>99.34</v>
      </c>
      <c r="Q355" s="13" t="s">
        <v>8315</v>
      </c>
      <c r="R355" s="13" t="s">
        <v>8316</v>
      </c>
      <c r="S355" s="16">
        <v>42561.783877314811</v>
      </c>
      <c r="T355" s="16">
        <v>42593.165972222225</v>
      </c>
    </row>
    <row r="356" spans="1:20" ht="75" x14ac:dyDescent="0.2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10">
        <v>101</v>
      </c>
      <c r="P356">
        <v>35.49</v>
      </c>
      <c r="Q356" s="13" t="s">
        <v>8315</v>
      </c>
      <c r="R356" s="13" t="s">
        <v>8316</v>
      </c>
      <c r="S356" s="16">
        <v>42144.041851851856</v>
      </c>
      <c r="T356" s="16">
        <v>42174.041851851856</v>
      </c>
    </row>
    <row r="357" spans="1:20" ht="45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10">
        <v>101</v>
      </c>
      <c r="P357">
        <v>75.5</v>
      </c>
      <c r="Q357" s="13" t="s">
        <v>8315</v>
      </c>
      <c r="R357" s="13" t="s">
        <v>8316</v>
      </c>
      <c r="S357" s="16">
        <v>41775.858564814815</v>
      </c>
      <c r="T357" s="16">
        <v>41822.165972222225</v>
      </c>
    </row>
    <row r="358" spans="1:20" ht="45" x14ac:dyDescent="0.2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10">
        <v>101</v>
      </c>
      <c r="P358">
        <v>88.25</v>
      </c>
      <c r="Q358" s="13" t="s">
        <v>8315</v>
      </c>
      <c r="R358" s="13" t="s">
        <v>8316</v>
      </c>
      <c r="S358" s="16">
        <v>41820.62809027778</v>
      </c>
      <c r="T358" s="16">
        <v>41841.165972222225</v>
      </c>
    </row>
    <row r="359" spans="1:20" ht="75" x14ac:dyDescent="0.2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10">
        <v>101</v>
      </c>
      <c r="P359">
        <v>59.17</v>
      </c>
      <c r="Q359" s="13" t="s">
        <v>8315</v>
      </c>
      <c r="R359" s="13" t="s">
        <v>8316</v>
      </c>
      <c r="S359" s="16">
        <v>42230.662731481483</v>
      </c>
      <c r="T359" s="16">
        <v>42245.165972222225</v>
      </c>
    </row>
    <row r="360" spans="1:20" ht="45" x14ac:dyDescent="0.2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10">
        <v>101</v>
      </c>
      <c r="P360">
        <v>63</v>
      </c>
      <c r="Q360" s="13" t="s">
        <v>8315</v>
      </c>
      <c r="R360" s="13" t="s">
        <v>8316</v>
      </c>
      <c r="S360" s="16">
        <v>41897.602037037039</v>
      </c>
      <c r="T360" s="16">
        <v>41927.602037037039</v>
      </c>
    </row>
    <row r="361" spans="1:20" ht="120" x14ac:dyDescent="0.2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10">
        <v>101</v>
      </c>
      <c r="P361">
        <v>114.55</v>
      </c>
      <c r="Q361" s="13" t="s">
        <v>8315</v>
      </c>
      <c r="R361" s="13" t="s">
        <v>8316</v>
      </c>
      <c r="S361" s="16">
        <v>41927.936157407406</v>
      </c>
      <c r="T361" s="16">
        <v>41948.977824074071</v>
      </c>
    </row>
    <row r="362" spans="1:20" ht="90" x14ac:dyDescent="0.2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10">
        <v>101</v>
      </c>
      <c r="P362">
        <v>61.06</v>
      </c>
      <c r="Q362" s="13" t="s">
        <v>8315</v>
      </c>
      <c r="R362" s="13" t="s">
        <v>8316</v>
      </c>
      <c r="S362" s="16">
        <v>42632.348310185189</v>
      </c>
      <c r="T362" s="16">
        <v>42663.204861111109</v>
      </c>
    </row>
    <row r="363" spans="1:20" ht="30" x14ac:dyDescent="0.2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10">
        <v>101</v>
      </c>
      <c r="P363">
        <v>78.52</v>
      </c>
      <c r="Q363" s="13" t="s">
        <v>8315</v>
      </c>
      <c r="R363" s="13" t="s">
        <v>8316</v>
      </c>
      <c r="S363" s="16">
        <v>42497.275706018518</v>
      </c>
      <c r="T363" s="16">
        <v>42535.904861111107</v>
      </c>
    </row>
    <row r="364" spans="1:20" ht="105" x14ac:dyDescent="0.2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10">
        <v>101</v>
      </c>
      <c r="P364">
        <v>63.28</v>
      </c>
      <c r="Q364" s="13" t="s">
        <v>8315</v>
      </c>
      <c r="R364" s="13" t="s">
        <v>8316</v>
      </c>
      <c r="S364" s="16">
        <v>42155.142638888887</v>
      </c>
      <c r="T364" s="16">
        <v>42215.142638888887</v>
      </c>
    </row>
    <row r="365" spans="1:20" ht="105" x14ac:dyDescent="0.2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10">
        <v>100</v>
      </c>
      <c r="P365">
        <v>1000</v>
      </c>
      <c r="Q365" s="13" t="s">
        <v>8315</v>
      </c>
      <c r="R365" s="13" t="s">
        <v>8316</v>
      </c>
      <c r="S365" s="16">
        <v>41850.400937500002</v>
      </c>
      <c r="T365" s="16">
        <v>41895.400937500002</v>
      </c>
    </row>
    <row r="366" spans="1:20" ht="105" x14ac:dyDescent="0.2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10">
        <v>100</v>
      </c>
      <c r="P366">
        <v>129.03</v>
      </c>
      <c r="Q366" s="13" t="s">
        <v>8315</v>
      </c>
      <c r="R366" s="13" t="s">
        <v>8316</v>
      </c>
      <c r="S366" s="16">
        <v>42676.065150462964</v>
      </c>
      <c r="T366" s="16">
        <v>42721.290972222225</v>
      </c>
    </row>
    <row r="367" spans="1:20" ht="105" x14ac:dyDescent="0.2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10">
        <v>100</v>
      </c>
      <c r="P367">
        <v>65.87</v>
      </c>
      <c r="Q367" s="13" t="s">
        <v>8315</v>
      </c>
      <c r="R367" s="13" t="s">
        <v>8316</v>
      </c>
      <c r="S367" s="16">
        <v>42561.154664351852</v>
      </c>
      <c r="T367" s="16">
        <v>42592.166666666672</v>
      </c>
    </row>
    <row r="368" spans="1:20" ht="90" x14ac:dyDescent="0.2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10">
        <v>100</v>
      </c>
      <c r="P368">
        <v>50</v>
      </c>
      <c r="Q368" s="13" t="s">
        <v>8315</v>
      </c>
      <c r="R368" s="13" t="s">
        <v>8316</v>
      </c>
      <c r="S368" s="16">
        <v>42675.057997685188</v>
      </c>
      <c r="T368" s="16">
        <v>42705.099664351852</v>
      </c>
    </row>
    <row r="369" spans="1:20" ht="120" x14ac:dyDescent="0.2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10">
        <v>100</v>
      </c>
      <c r="P369">
        <v>65.38</v>
      </c>
      <c r="Q369" s="13" t="s">
        <v>8315</v>
      </c>
      <c r="R369" s="13" t="s">
        <v>8316</v>
      </c>
      <c r="S369" s="16">
        <v>42208.84646990741</v>
      </c>
      <c r="T369" s="16">
        <v>42238.84646990741</v>
      </c>
    </row>
    <row r="370" spans="1:20" ht="75" x14ac:dyDescent="0.2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10">
        <v>100</v>
      </c>
      <c r="P370">
        <v>63.83</v>
      </c>
      <c r="Q370" s="13" t="s">
        <v>8315</v>
      </c>
      <c r="R370" s="13" t="s">
        <v>8316</v>
      </c>
      <c r="S370" s="16">
        <v>42060.683935185181</v>
      </c>
      <c r="T370" s="16">
        <v>42090.642268518524</v>
      </c>
    </row>
    <row r="371" spans="1:20" ht="45" x14ac:dyDescent="0.2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10">
        <v>100</v>
      </c>
      <c r="P371">
        <v>272.73</v>
      </c>
      <c r="Q371" s="13" t="s">
        <v>8315</v>
      </c>
      <c r="R371" s="13" t="s">
        <v>8316</v>
      </c>
      <c r="S371" s="16">
        <v>41758.839675925927</v>
      </c>
      <c r="T371" s="16">
        <v>41771.165972222225</v>
      </c>
    </row>
    <row r="372" spans="1:20" ht="60" x14ac:dyDescent="0.2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10">
        <v>100</v>
      </c>
      <c r="P372">
        <v>74.53</v>
      </c>
      <c r="Q372" s="13" t="s">
        <v>8315</v>
      </c>
      <c r="R372" s="13" t="s">
        <v>8316</v>
      </c>
      <c r="S372" s="16">
        <v>41852.658310185187</v>
      </c>
      <c r="T372" s="16">
        <v>41882.658310185187</v>
      </c>
    </row>
    <row r="373" spans="1:20" ht="105" x14ac:dyDescent="0.2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10">
        <v>100</v>
      </c>
      <c r="P373">
        <v>70.88</v>
      </c>
      <c r="Q373" s="13" t="s">
        <v>8315</v>
      </c>
      <c r="R373" s="13" t="s">
        <v>8316</v>
      </c>
      <c r="S373" s="16">
        <v>41941.683865740742</v>
      </c>
      <c r="T373" s="16">
        <v>41970.125</v>
      </c>
    </row>
    <row r="374" spans="1:20" ht="90" x14ac:dyDescent="0.2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10">
        <v>100</v>
      </c>
      <c r="P374">
        <v>103.35</v>
      </c>
      <c r="Q374" s="13" t="s">
        <v>8315</v>
      </c>
      <c r="R374" s="13" t="s">
        <v>8316</v>
      </c>
      <c r="S374" s="16">
        <v>41862.83997685185</v>
      </c>
      <c r="T374" s="16">
        <v>41892.83997685185</v>
      </c>
    </row>
    <row r="375" spans="1:20" ht="60" x14ac:dyDescent="0.2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10">
        <v>100</v>
      </c>
      <c r="P375">
        <v>262.11</v>
      </c>
      <c r="Q375" s="13" t="s">
        <v>8315</v>
      </c>
      <c r="R375" s="13" t="s">
        <v>8316</v>
      </c>
      <c r="S375" s="16">
        <v>42219.665173611109</v>
      </c>
      <c r="T375" s="16">
        <v>42257.165972222225</v>
      </c>
    </row>
    <row r="376" spans="1:20" ht="120" x14ac:dyDescent="0.2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10">
        <v>100</v>
      </c>
      <c r="P376">
        <v>168.25</v>
      </c>
      <c r="Q376" s="13" t="s">
        <v>8315</v>
      </c>
      <c r="R376" s="13" t="s">
        <v>8316</v>
      </c>
      <c r="S376" s="16">
        <v>42050.983182870375</v>
      </c>
      <c r="T376" s="16">
        <v>42085.941516203704</v>
      </c>
    </row>
    <row r="377" spans="1:20" ht="105" x14ac:dyDescent="0.2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10">
        <v>100</v>
      </c>
      <c r="P377">
        <v>67.650000000000006</v>
      </c>
      <c r="Q377" s="13" t="s">
        <v>8315</v>
      </c>
      <c r="R377" s="13" t="s">
        <v>8316</v>
      </c>
      <c r="S377" s="16">
        <v>42171.725416666668</v>
      </c>
      <c r="T377" s="16">
        <v>42201.725416666668</v>
      </c>
    </row>
    <row r="378" spans="1:20" ht="120" x14ac:dyDescent="0.2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10">
        <v>100</v>
      </c>
      <c r="P378">
        <v>150.41999999999999</v>
      </c>
      <c r="Q378" s="13" t="s">
        <v>8315</v>
      </c>
      <c r="R378" s="13" t="s">
        <v>8316</v>
      </c>
      <c r="S378" s="16">
        <v>42017.88045138889</v>
      </c>
      <c r="T378" s="16">
        <v>42044.1875</v>
      </c>
    </row>
    <row r="379" spans="1:20" ht="75" x14ac:dyDescent="0.2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10">
        <v>100</v>
      </c>
      <c r="P379">
        <v>209.84</v>
      </c>
      <c r="Q379" s="13" t="s">
        <v>8315</v>
      </c>
      <c r="R379" s="13" t="s">
        <v>8316</v>
      </c>
      <c r="S379" s="16">
        <v>42253.928530092591</v>
      </c>
      <c r="T379" s="16">
        <v>42283.928530092591</v>
      </c>
    </row>
    <row r="380" spans="1:20" ht="30" x14ac:dyDescent="0.2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10">
        <v>100</v>
      </c>
      <c r="P380">
        <v>61</v>
      </c>
      <c r="Q380" s="13" t="s">
        <v>8315</v>
      </c>
      <c r="R380" s="13" t="s">
        <v>8316</v>
      </c>
      <c r="S380" s="16">
        <v>42664.809560185182</v>
      </c>
      <c r="T380" s="16">
        <v>42685.916666666672</v>
      </c>
    </row>
    <row r="381" spans="1:20" ht="75" x14ac:dyDescent="0.2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10">
        <v>100</v>
      </c>
      <c r="P381">
        <v>93.98</v>
      </c>
      <c r="Q381" s="13" t="s">
        <v>8315</v>
      </c>
      <c r="R381" s="13" t="s">
        <v>8316</v>
      </c>
      <c r="S381" s="16">
        <v>41826.871238425927</v>
      </c>
      <c r="T381" s="16">
        <v>41859.57916666667</v>
      </c>
    </row>
    <row r="382" spans="1:20" ht="30" x14ac:dyDescent="0.2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10">
        <v>100</v>
      </c>
      <c r="P382">
        <v>72.290000000000006</v>
      </c>
      <c r="Q382" s="13" t="s">
        <v>8315</v>
      </c>
      <c r="R382" s="13" t="s">
        <v>8316</v>
      </c>
      <c r="S382" s="16">
        <v>41809.860300925924</v>
      </c>
      <c r="T382" s="16">
        <v>41839.860300925924</v>
      </c>
    </row>
    <row r="383" spans="1:20" ht="30" x14ac:dyDescent="0.2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10">
        <v>100</v>
      </c>
      <c r="P383">
        <v>69.819999999999993</v>
      </c>
      <c r="Q383" s="13" t="s">
        <v>8315</v>
      </c>
      <c r="R383" s="13" t="s">
        <v>8316</v>
      </c>
      <c r="S383" s="16">
        <v>42466.558796296296</v>
      </c>
      <c r="T383" s="16">
        <v>42490.165972222225</v>
      </c>
    </row>
    <row r="384" spans="1:20" ht="30" x14ac:dyDescent="0.2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10">
        <v>100</v>
      </c>
      <c r="P384">
        <v>421.11</v>
      </c>
      <c r="Q384" s="13" t="s">
        <v>8315</v>
      </c>
      <c r="R384" s="13" t="s">
        <v>8316</v>
      </c>
      <c r="S384" s="16">
        <v>42059.701319444444</v>
      </c>
      <c r="T384" s="16">
        <v>42119.659652777773</v>
      </c>
    </row>
    <row r="385" spans="1:20" ht="30" x14ac:dyDescent="0.2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10">
        <v>100</v>
      </c>
      <c r="P385">
        <v>93.76</v>
      </c>
      <c r="Q385" s="13" t="s">
        <v>8315</v>
      </c>
      <c r="R385" s="13" t="s">
        <v>8316</v>
      </c>
      <c r="S385" s="16">
        <v>42292.087592592594</v>
      </c>
      <c r="T385" s="16">
        <v>42329.125</v>
      </c>
    </row>
    <row r="386" spans="1:20" ht="135" x14ac:dyDescent="0.2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10">
        <v>100</v>
      </c>
      <c r="P386">
        <v>133.33000000000001</v>
      </c>
      <c r="Q386" s="13" t="s">
        <v>8315</v>
      </c>
      <c r="R386" s="13" t="s">
        <v>8316</v>
      </c>
      <c r="S386" s="16">
        <v>41953.8675</v>
      </c>
      <c r="T386" s="16">
        <v>41983.8675</v>
      </c>
    </row>
    <row r="387" spans="1:20" ht="45" x14ac:dyDescent="0.2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10">
        <v>100</v>
      </c>
      <c r="P387">
        <v>118.13</v>
      </c>
      <c r="Q387" s="13" t="s">
        <v>8315</v>
      </c>
      <c r="R387" s="13" t="s">
        <v>8316</v>
      </c>
      <c r="S387" s="16">
        <v>41834.953865740739</v>
      </c>
      <c r="T387" s="16">
        <v>41879.953865740739</v>
      </c>
    </row>
    <row r="388" spans="1:20" ht="30" x14ac:dyDescent="0.2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10">
        <v>100</v>
      </c>
      <c r="P388">
        <v>110.23</v>
      </c>
      <c r="Q388" s="13" t="s">
        <v>8315</v>
      </c>
      <c r="R388" s="13" t="s">
        <v>8316</v>
      </c>
      <c r="S388" s="16">
        <v>41791.492777777778</v>
      </c>
      <c r="T388" s="16">
        <v>41836.492777777778</v>
      </c>
    </row>
    <row r="389" spans="1:20" ht="60" x14ac:dyDescent="0.2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10">
        <v>100</v>
      </c>
      <c r="P389">
        <v>22.22</v>
      </c>
      <c r="Q389" s="13" t="s">
        <v>8315</v>
      </c>
      <c r="R389" s="13" t="s">
        <v>8316</v>
      </c>
      <c r="S389" s="16">
        <v>42467.144166666665</v>
      </c>
      <c r="T389" s="16">
        <v>42477.979166666672</v>
      </c>
    </row>
    <row r="390" spans="1:20" ht="90" x14ac:dyDescent="0.2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10">
        <v>100</v>
      </c>
      <c r="P390">
        <v>37.78</v>
      </c>
      <c r="Q390" s="13" t="s">
        <v>8315</v>
      </c>
      <c r="R390" s="13" t="s">
        <v>8316</v>
      </c>
      <c r="S390" s="16">
        <v>41894.91375</v>
      </c>
      <c r="T390" s="16">
        <v>41938.029861111114</v>
      </c>
    </row>
    <row r="391" spans="1:20" ht="120" x14ac:dyDescent="0.2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10">
        <v>100</v>
      </c>
      <c r="P391">
        <v>95.24</v>
      </c>
      <c r="Q391" s="13" t="s">
        <v>8315</v>
      </c>
      <c r="R391" s="13" t="s">
        <v>8316</v>
      </c>
      <c r="S391" s="16">
        <v>41839.730937500004</v>
      </c>
      <c r="T391" s="16">
        <v>41869.730937500004</v>
      </c>
    </row>
    <row r="392" spans="1:20" ht="30" x14ac:dyDescent="0.2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10">
        <v>100</v>
      </c>
      <c r="P392">
        <v>134.15</v>
      </c>
      <c r="Q392" s="13" t="s">
        <v>8315</v>
      </c>
      <c r="R392" s="13" t="s">
        <v>8316</v>
      </c>
      <c r="S392" s="16">
        <v>41776.063136574077</v>
      </c>
      <c r="T392" s="16">
        <v>41807.125</v>
      </c>
    </row>
    <row r="393" spans="1:20" ht="45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10">
        <v>100</v>
      </c>
      <c r="P393">
        <v>31.25</v>
      </c>
      <c r="Q393" s="13" t="s">
        <v>8315</v>
      </c>
      <c r="R393" s="13" t="s">
        <v>8316</v>
      </c>
      <c r="S393" s="16">
        <v>42124.841111111105</v>
      </c>
      <c r="T393" s="16">
        <v>42154.841111111105</v>
      </c>
    </row>
    <row r="394" spans="1:20" ht="30" x14ac:dyDescent="0.2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10">
        <v>100</v>
      </c>
      <c r="P394">
        <v>148.47999999999999</v>
      </c>
      <c r="Q394" s="13" t="s">
        <v>8315</v>
      </c>
      <c r="R394" s="13" t="s">
        <v>8316</v>
      </c>
      <c r="S394" s="16">
        <v>42062.834444444445</v>
      </c>
      <c r="T394" s="16">
        <v>42083.852083333331</v>
      </c>
    </row>
    <row r="395" spans="1:20" ht="60" x14ac:dyDescent="0.2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10">
        <v>100</v>
      </c>
      <c r="P395">
        <v>51.72</v>
      </c>
      <c r="Q395" s="13" t="s">
        <v>8315</v>
      </c>
      <c r="R395" s="13" t="s">
        <v>8316</v>
      </c>
      <c r="S395" s="16">
        <v>41848.866157407407</v>
      </c>
      <c r="T395" s="16">
        <v>41868.21597222222</v>
      </c>
    </row>
    <row r="396" spans="1:20" ht="45" x14ac:dyDescent="0.2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10">
        <v>100</v>
      </c>
      <c r="P396">
        <v>30.77</v>
      </c>
      <c r="Q396" s="13" t="s">
        <v>8315</v>
      </c>
      <c r="R396" s="13" t="s">
        <v>8316</v>
      </c>
      <c r="S396" s="16">
        <v>42689.214988425927</v>
      </c>
      <c r="T396" s="16">
        <v>42700.25</v>
      </c>
    </row>
    <row r="397" spans="1:20" ht="75" x14ac:dyDescent="0.2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10">
        <v>100</v>
      </c>
      <c r="P397">
        <v>125</v>
      </c>
      <c r="Q397" s="13" t="s">
        <v>8315</v>
      </c>
      <c r="R397" s="13" t="s">
        <v>8316</v>
      </c>
      <c r="S397" s="16">
        <v>42297.748738425929</v>
      </c>
      <c r="T397" s="16">
        <v>42327.790405092594</v>
      </c>
    </row>
    <row r="398" spans="1:20" ht="75" x14ac:dyDescent="0.2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10">
        <v>100</v>
      </c>
      <c r="P398">
        <v>227.27</v>
      </c>
      <c r="Q398" s="13" t="s">
        <v>8315</v>
      </c>
      <c r="R398" s="13" t="s">
        <v>8316</v>
      </c>
      <c r="S398" s="16">
        <v>41856.010069444441</v>
      </c>
      <c r="T398" s="16">
        <v>41890.125</v>
      </c>
    </row>
    <row r="399" spans="1:20" ht="45" x14ac:dyDescent="0.2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10">
        <v>100</v>
      </c>
      <c r="P399">
        <v>104.17</v>
      </c>
      <c r="Q399" s="13" t="s">
        <v>8315</v>
      </c>
      <c r="R399" s="13" t="s">
        <v>8316</v>
      </c>
      <c r="S399" s="16">
        <v>42040.831678240742</v>
      </c>
      <c r="T399" s="16">
        <v>42070.831678240742</v>
      </c>
    </row>
    <row r="400" spans="1:20" ht="135" x14ac:dyDescent="0.2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31.38</v>
      </c>
      <c r="Q400" s="13" t="s">
        <v>8315</v>
      </c>
      <c r="R400" s="13" t="s">
        <v>8316</v>
      </c>
      <c r="S400" s="16">
        <v>42075.807395833333</v>
      </c>
      <c r="T400" s="16">
        <v>42105.807395833333</v>
      </c>
    </row>
    <row r="401" spans="1:20" ht="45" x14ac:dyDescent="0.2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10">
        <v>100</v>
      </c>
      <c r="P401">
        <v>179.28</v>
      </c>
      <c r="Q401" s="13" t="s">
        <v>8315</v>
      </c>
      <c r="R401" s="13" t="s">
        <v>8316</v>
      </c>
      <c r="S401" s="16">
        <v>41730.276747685188</v>
      </c>
      <c r="T401" s="16">
        <v>41764.276747685188</v>
      </c>
    </row>
    <row r="402" spans="1:20" ht="135" x14ac:dyDescent="0.2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10">
        <v>100</v>
      </c>
      <c r="P402">
        <v>122.54</v>
      </c>
      <c r="Q402" s="13" t="s">
        <v>8315</v>
      </c>
      <c r="R402" s="13" t="s">
        <v>8316</v>
      </c>
      <c r="S402" s="16">
        <v>41982.688611111109</v>
      </c>
      <c r="T402" s="16">
        <v>42012.688611111109</v>
      </c>
    </row>
    <row r="403" spans="1:20" ht="60" x14ac:dyDescent="0.2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10">
        <v>100</v>
      </c>
      <c r="P403">
        <v>20</v>
      </c>
      <c r="Q403" s="13" t="s">
        <v>8315</v>
      </c>
      <c r="R403" s="13" t="s">
        <v>8316</v>
      </c>
      <c r="S403" s="16">
        <v>42649.54923611111</v>
      </c>
      <c r="T403" s="16">
        <v>42709.590902777782</v>
      </c>
    </row>
    <row r="404" spans="1:20" ht="90" x14ac:dyDescent="0.2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10">
        <v>100</v>
      </c>
      <c r="P404">
        <v>81.67</v>
      </c>
      <c r="Q404" s="13" t="s">
        <v>8315</v>
      </c>
      <c r="R404" s="13" t="s">
        <v>8316</v>
      </c>
      <c r="S404" s="16">
        <v>42447.894432870366</v>
      </c>
      <c r="T404" s="16">
        <v>42507.894432870366</v>
      </c>
    </row>
    <row r="405" spans="1:20" ht="75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10">
        <v>100</v>
      </c>
      <c r="P405">
        <v>62.5</v>
      </c>
      <c r="Q405" s="13" t="s">
        <v>8315</v>
      </c>
      <c r="R405" s="13" t="s">
        <v>8316</v>
      </c>
      <c r="S405" s="16">
        <v>41788.58997685185</v>
      </c>
      <c r="T405" s="16">
        <v>41818.58997685185</v>
      </c>
    </row>
    <row r="406" spans="1:20" ht="75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10">
        <v>100</v>
      </c>
      <c r="P406">
        <v>47.67</v>
      </c>
      <c r="Q406" s="13" t="s">
        <v>8315</v>
      </c>
      <c r="R406" s="13" t="s">
        <v>8316</v>
      </c>
      <c r="S406" s="16">
        <v>41877.221886574072</v>
      </c>
      <c r="T406" s="16">
        <v>41910.140972222223</v>
      </c>
    </row>
    <row r="407" spans="1:20" ht="60" x14ac:dyDescent="0.2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10">
        <v>100</v>
      </c>
      <c r="P407">
        <v>68.97</v>
      </c>
      <c r="Q407" s="13" t="s">
        <v>8315</v>
      </c>
      <c r="R407" s="13" t="s">
        <v>8316</v>
      </c>
      <c r="S407" s="16">
        <v>42460.741747685184</v>
      </c>
      <c r="T407" s="16">
        <v>42511.165972222225</v>
      </c>
    </row>
    <row r="408" spans="1:20" ht="45" x14ac:dyDescent="0.2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10">
        <v>100</v>
      </c>
      <c r="P408">
        <v>550.04</v>
      </c>
      <c r="Q408" s="13" t="s">
        <v>8315</v>
      </c>
      <c r="R408" s="13" t="s">
        <v>8316</v>
      </c>
      <c r="S408" s="16">
        <v>41887.292187500003</v>
      </c>
      <c r="T408" s="16">
        <v>41917.292187500003</v>
      </c>
    </row>
    <row r="409" spans="1:20" ht="105" x14ac:dyDescent="0.2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10">
        <v>100</v>
      </c>
      <c r="P409">
        <v>31.58</v>
      </c>
      <c r="Q409" s="13" t="s">
        <v>8315</v>
      </c>
      <c r="R409" s="13" t="s">
        <v>8316</v>
      </c>
      <c r="S409" s="16">
        <v>41822.90488425926</v>
      </c>
      <c r="T409" s="16">
        <v>41844.291666666664</v>
      </c>
    </row>
    <row r="410" spans="1:20" ht="60" x14ac:dyDescent="0.2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10">
        <v>100</v>
      </c>
      <c r="P410">
        <v>200.49</v>
      </c>
      <c r="Q410" s="13" t="s">
        <v>8315</v>
      </c>
      <c r="R410" s="13" t="s">
        <v>8316</v>
      </c>
      <c r="S410" s="16">
        <v>41787.218229166669</v>
      </c>
      <c r="T410" s="16">
        <v>41817.218229166669</v>
      </c>
    </row>
    <row r="411" spans="1:20" ht="60" x14ac:dyDescent="0.2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10">
        <v>100</v>
      </c>
      <c r="P411">
        <v>121.36</v>
      </c>
      <c r="Q411" s="13" t="s">
        <v>8315</v>
      </c>
      <c r="R411" s="13" t="s">
        <v>8316</v>
      </c>
      <c r="S411" s="16">
        <v>41995.870486111111</v>
      </c>
      <c r="T411" s="16">
        <v>42015.870486111111</v>
      </c>
    </row>
    <row r="412" spans="1:20" ht="90" x14ac:dyDescent="0.2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10">
        <v>100</v>
      </c>
      <c r="P412">
        <v>178.57</v>
      </c>
      <c r="Q412" s="13" t="s">
        <v>8315</v>
      </c>
      <c r="R412" s="13" t="s">
        <v>8316</v>
      </c>
      <c r="S412" s="16">
        <v>41944.527627314819</v>
      </c>
      <c r="T412" s="16">
        <v>42004.569293981483</v>
      </c>
    </row>
    <row r="413" spans="1:20" ht="30" x14ac:dyDescent="0.2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10">
        <v>100</v>
      </c>
      <c r="P413">
        <v>62.63</v>
      </c>
      <c r="Q413" s="13" t="s">
        <v>8315</v>
      </c>
      <c r="R413" s="13" t="s">
        <v>8316</v>
      </c>
      <c r="S413" s="16">
        <v>42593.865405092598</v>
      </c>
      <c r="T413" s="16">
        <v>42613.865405092598</v>
      </c>
    </row>
  </sheetData>
  <conditionalFormatting sqref="F1:F413">
    <cfRule type="cellIs" dxfId="7" priority="2" operator="equal">
      <formula>"failed"</formula>
    </cfRule>
    <cfRule type="iconSet" priority="3">
      <iconSet iconSet="4RedToBlack">
        <cfvo type="percent" val="0"/>
        <cfvo type="percent" val="25"/>
        <cfvo type="percent" val="50"/>
        <cfvo type="percent" val="75"/>
      </iconSet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C5EF-8798-4DCB-8F16-B697FCAC70DB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</row>
    <row r="2" spans="1:20" ht="270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10">
        <v>86</v>
      </c>
      <c r="P2">
        <v>248.5</v>
      </c>
      <c r="Q2" s="13" t="s">
        <v>8315</v>
      </c>
      <c r="R2" s="13" t="s">
        <v>8316</v>
      </c>
      <c r="S2" s="16">
        <v>42534.631481481483</v>
      </c>
      <c r="T2" s="16">
        <v>42562.631481481483</v>
      </c>
    </row>
    <row r="3" spans="1:20" ht="30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10">
        <v>78</v>
      </c>
      <c r="P3">
        <v>105.54</v>
      </c>
      <c r="Q3" s="13" t="s">
        <v>8315</v>
      </c>
      <c r="R3" s="13" t="s">
        <v>8316</v>
      </c>
      <c r="S3" s="16">
        <v>42469.68414351852</v>
      </c>
      <c r="T3" s="16">
        <v>42499.166666666672</v>
      </c>
    </row>
    <row r="4" spans="1:20" ht="255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10">
        <v>71</v>
      </c>
      <c r="P4">
        <v>106.97</v>
      </c>
      <c r="Q4" s="13" t="s">
        <v>8315</v>
      </c>
      <c r="R4" s="13" t="s">
        <v>8316</v>
      </c>
      <c r="S4" s="16">
        <v>42053.049375000002</v>
      </c>
      <c r="T4" s="16">
        <v>42096.041666666672</v>
      </c>
    </row>
    <row r="5" spans="1:20" ht="165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10">
        <v>70</v>
      </c>
      <c r="P5">
        <v>63.56</v>
      </c>
      <c r="Q5" s="13" t="s">
        <v>8315</v>
      </c>
      <c r="R5" s="13" t="s">
        <v>8316</v>
      </c>
      <c r="S5" s="16">
        <v>41990.584108796291</v>
      </c>
      <c r="T5" s="16">
        <v>42036.120833333334</v>
      </c>
    </row>
    <row r="6" spans="1:20" ht="315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10">
        <v>62</v>
      </c>
      <c r="P6">
        <v>486.43</v>
      </c>
      <c r="Q6" s="13" t="s">
        <v>8315</v>
      </c>
      <c r="R6" s="13" t="s">
        <v>8316</v>
      </c>
      <c r="S6" s="16">
        <v>41830.234166666669</v>
      </c>
      <c r="T6" s="16">
        <v>41860.234166666669</v>
      </c>
    </row>
    <row r="7" spans="1:20" ht="285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10">
        <v>61</v>
      </c>
      <c r="P7">
        <v>179.12</v>
      </c>
      <c r="Q7" s="13" t="s">
        <v>8315</v>
      </c>
      <c r="R7" s="13" t="s">
        <v>8316</v>
      </c>
      <c r="S7" s="16">
        <v>42235.117476851854</v>
      </c>
      <c r="T7" s="16">
        <v>42275.117476851854</v>
      </c>
    </row>
    <row r="8" spans="1:20" ht="19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0">
        <v>60</v>
      </c>
      <c r="P8">
        <v>60</v>
      </c>
      <c r="Q8" s="13" t="s">
        <v>8315</v>
      </c>
      <c r="R8" s="13" t="s">
        <v>8316</v>
      </c>
      <c r="S8" s="16">
        <v>42305.670914351853</v>
      </c>
      <c r="T8" s="16">
        <v>42339.249305555553</v>
      </c>
    </row>
    <row r="9" spans="1:20" ht="19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10">
        <v>57</v>
      </c>
      <c r="P9">
        <v>59.58</v>
      </c>
      <c r="Q9" s="13" t="s">
        <v>8315</v>
      </c>
      <c r="R9" s="13" t="s">
        <v>8316</v>
      </c>
      <c r="S9" s="16">
        <v>42061.963263888887</v>
      </c>
      <c r="T9" s="16">
        <v>42091.921597222223</v>
      </c>
    </row>
    <row r="10" spans="1:20" ht="255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10">
        <v>53</v>
      </c>
      <c r="P10">
        <v>88.33</v>
      </c>
      <c r="Q10" s="13" t="s">
        <v>8315</v>
      </c>
      <c r="R10" s="13" t="s">
        <v>8316</v>
      </c>
      <c r="S10" s="16">
        <v>42534.933321759265</v>
      </c>
      <c r="T10" s="16">
        <v>42554.832638888889</v>
      </c>
    </row>
    <row r="11" spans="1:20" ht="285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10">
        <v>50</v>
      </c>
      <c r="P11">
        <v>60</v>
      </c>
      <c r="Q11" s="13" t="s">
        <v>8315</v>
      </c>
      <c r="R11" s="13" t="s">
        <v>8316</v>
      </c>
      <c r="S11" s="16">
        <v>42370.007766203707</v>
      </c>
      <c r="T11" s="16">
        <v>42398.981944444444</v>
      </c>
    </row>
    <row r="12" spans="1:20" ht="285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10">
        <v>48</v>
      </c>
      <c r="P12">
        <v>62</v>
      </c>
      <c r="Q12" s="13" t="s">
        <v>8315</v>
      </c>
      <c r="R12" s="13" t="s">
        <v>8316</v>
      </c>
      <c r="S12" s="16">
        <v>41830.858344907407</v>
      </c>
      <c r="T12" s="16">
        <v>41852.291666666664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3" t="s">
        <v>8315</v>
      </c>
      <c r="R13" s="13" t="s">
        <v>8316</v>
      </c>
      <c r="S13" s="16">
        <v>41804.937083333331</v>
      </c>
      <c r="T13" s="16">
        <v>41821.9375</v>
      </c>
    </row>
    <row r="14" spans="1:20" ht="285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10">
        <v>42</v>
      </c>
      <c r="P14">
        <v>105.03</v>
      </c>
      <c r="Q14" s="13" t="s">
        <v>8315</v>
      </c>
      <c r="R14" s="13" t="s">
        <v>8316</v>
      </c>
      <c r="S14" s="16">
        <v>42618.827013888891</v>
      </c>
      <c r="T14" s="16">
        <v>42648.827013888891</v>
      </c>
    </row>
    <row r="15" spans="1:20" ht="30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10">
        <v>41</v>
      </c>
      <c r="P15">
        <v>81.319999999999993</v>
      </c>
      <c r="Q15" s="13" t="s">
        <v>8315</v>
      </c>
      <c r="R15" s="13" t="s">
        <v>8316</v>
      </c>
      <c r="S15" s="16">
        <v>41766.617291666669</v>
      </c>
      <c r="T15" s="16">
        <v>41793.290972222225</v>
      </c>
    </row>
    <row r="16" spans="1:20" ht="300" x14ac:dyDescent="0.2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10">
        <v>38</v>
      </c>
      <c r="P16">
        <v>119.13</v>
      </c>
      <c r="Q16" s="13" t="s">
        <v>8315</v>
      </c>
      <c r="R16" s="13" t="s">
        <v>8316</v>
      </c>
      <c r="S16" s="16">
        <v>42002.817488425921</v>
      </c>
      <c r="T16" s="16">
        <v>42032.817488425921</v>
      </c>
    </row>
    <row r="17" spans="1:20" ht="240" x14ac:dyDescent="0.2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10">
        <v>38</v>
      </c>
      <c r="P17">
        <v>81.569999999999993</v>
      </c>
      <c r="Q17" s="13" t="s">
        <v>8315</v>
      </c>
      <c r="R17" s="13" t="s">
        <v>8316</v>
      </c>
      <c r="S17" s="16">
        <v>41850.863252314812</v>
      </c>
      <c r="T17" s="16">
        <v>41880.863252314812</v>
      </c>
    </row>
    <row r="18" spans="1:20" ht="285" x14ac:dyDescent="0.2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10">
        <v>38</v>
      </c>
      <c r="P18">
        <v>56.25</v>
      </c>
      <c r="Q18" s="13" t="s">
        <v>8315</v>
      </c>
      <c r="R18" s="13" t="s">
        <v>8316</v>
      </c>
      <c r="S18" s="16">
        <v>42074.219699074078</v>
      </c>
      <c r="T18" s="16">
        <v>42104.208333333328</v>
      </c>
    </row>
    <row r="19" spans="1:20" ht="315" x14ac:dyDescent="0.2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10">
        <v>38</v>
      </c>
      <c r="P19">
        <v>86.62</v>
      </c>
      <c r="Q19" s="13" t="s">
        <v>8315</v>
      </c>
      <c r="R19" s="13" t="s">
        <v>8316</v>
      </c>
      <c r="S19" s="16">
        <v>41865.878657407404</v>
      </c>
      <c r="T19" s="16">
        <v>41925.878657407404</v>
      </c>
    </row>
    <row r="20" spans="1:20" ht="285" x14ac:dyDescent="0.2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10">
        <v>37</v>
      </c>
      <c r="P20">
        <v>46.93</v>
      </c>
      <c r="Q20" s="13" t="s">
        <v>8315</v>
      </c>
      <c r="R20" s="13" t="s">
        <v>8316</v>
      </c>
      <c r="S20" s="16">
        <v>42142.768819444449</v>
      </c>
      <c r="T20" s="16">
        <v>42182.768819444449</v>
      </c>
    </row>
    <row r="21" spans="1:20" ht="240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10">
        <v>37</v>
      </c>
      <c r="P21">
        <v>83.14</v>
      </c>
      <c r="Q21" s="13" t="s">
        <v>8315</v>
      </c>
      <c r="R21" s="13" t="s">
        <v>8316</v>
      </c>
      <c r="S21" s="16">
        <v>41939.8122337963</v>
      </c>
      <c r="T21" s="16">
        <v>41969.853900462964</v>
      </c>
    </row>
    <row r="22" spans="1:20" ht="165" x14ac:dyDescent="0.2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10">
        <v>37</v>
      </c>
      <c r="P22">
        <v>147.4</v>
      </c>
      <c r="Q22" s="13" t="s">
        <v>8315</v>
      </c>
      <c r="R22" s="13" t="s">
        <v>8316</v>
      </c>
      <c r="S22" s="16">
        <v>41903.882951388885</v>
      </c>
      <c r="T22" s="16">
        <v>41933.882951388885</v>
      </c>
    </row>
    <row r="23" spans="1:20" ht="255" x14ac:dyDescent="0.2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10">
        <v>37</v>
      </c>
      <c r="P23">
        <v>91.25</v>
      </c>
      <c r="Q23" s="13" t="s">
        <v>8315</v>
      </c>
      <c r="R23" s="13" t="s">
        <v>8316</v>
      </c>
      <c r="S23" s="16">
        <v>41890.086805555555</v>
      </c>
      <c r="T23" s="16">
        <v>41934.207638888889</v>
      </c>
    </row>
    <row r="24" spans="1:20" ht="22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10">
        <v>36</v>
      </c>
      <c r="P24">
        <v>137.08000000000001</v>
      </c>
      <c r="Q24" s="13" t="s">
        <v>8315</v>
      </c>
      <c r="R24" s="13" t="s">
        <v>8316</v>
      </c>
      <c r="S24" s="16">
        <v>42279.778564814813</v>
      </c>
      <c r="T24" s="16">
        <v>42310.701388888891</v>
      </c>
    </row>
    <row r="25" spans="1:20" ht="285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10">
        <v>35</v>
      </c>
      <c r="P25">
        <v>84.28</v>
      </c>
      <c r="Q25" s="13" t="s">
        <v>8315</v>
      </c>
      <c r="R25" s="13" t="s">
        <v>8316</v>
      </c>
      <c r="S25" s="16">
        <v>41747.86986111111</v>
      </c>
      <c r="T25" s="16">
        <v>41779.290972222225</v>
      </c>
    </row>
    <row r="26" spans="1:20" ht="285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10">
        <v>34</v>
      </c>
      <c r="P26">
        <v>63</v>
      </c>
      <c r="Q26" s="13" t="s">
        <v>8315</v>
      </c>
      <c r="R26" s="13" t="s">
        <v>8316</v>
      </c>
      <c r="S26" s="16">
        <v>42461.596273148149</v>
      </c>
      <c r="T26" s="16">
        <v>42491.596273148149</v>
      </c>
    </row>
    <row r="27" spans="1:20" ht="195" x14ac:dyDescent="0.2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10">
        <v>33</v>
      </c>
      <c r="P27">
        <v>26</v>
      </c>
      <c r="Q27" s="13" t="s">
        <v>8315</v>
      </c>
      <c r="R27" s="13" t="s">
        <v>8316</v>
      </c>
      <c r="S27" s="16">
        <v>42047.07640046296</v>
      </c>
      <c r="T27" s="16">
        <v>42077.034733796296</v>
      </c>
    </row>
    <row r="28" spans="1:20" ht="180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0">
        <v>33</v>
      </c>
      <c r="P28">
        <v>37.14</v>
      </c>
      <c r="Q28" s="13" t="s">
        <v>8315</v>
      </c>
      <c r="R28" s="13" t="s">
        <v>8316</v>
      </c>
      <c r="S28" s="16">
        <v>42056.1324537037</v>
      </c>
      <c r="T28" s="16">
        <v>42086.207638888889</v>
      </c>
    </row>
    <row r="29" spans="1:20" ht="22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10">
        <v>32</v>
      </c>
      <c r="P29">
        <v>60.67</v>
      </c>
      <c r="Q29" s="13" t="s">
        <v>8315</v>
      </c>
      <c r="R29" s="13" t="s">
        <v>8316</v>
      </c>
      <c r="S29" s="16">
        <v>42103.016585648147</v>
      </c>
      <c r="T29" s="16">
        <v>42163.016585648147</v>
      </c>
    </row>
    <row r="30" spans="1:20" ht="285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10">
        <v>32</v>
      </c>
      <c r="P30">
        <v>40.06</v>
      </c>
      <c r="Q30" s="13" t="s">
        <v>8315</v>
      </c>
      <c r="R30" s="13" t="s">
        <v>8316</v>
      </c>
      <c r="S30" s="16">
        <v>41816.950370370374</v>
      </c>
      <c r="T30" s="16">
        <v>41853.583333333336</v>
      </c>
    </row>
    <row r="31" spans="1:20" ht="285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10">
        <v>32</v>
      </c>
      <c r="P31">
        <v>33.74</v>
      </c>
      <c r="Q31" s="13" t="s">
        <v>8315</v>
      </c>
      <c r="R31" s="13" t="s">
        <v>8316</v>
      </c>
      <c r="S31" s="16">
        <v>42399.707407407404</v>
      </c>
      <c r="T31" s="16">
        <v>42420.878472222219</v>
      </c>
    </row>
    <row r="32" spans="1:20" ht="270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10">
        <v>31</v>
      </c>
      <c r="P32">
        <v>1250</v>
      </c>
      <c r="Q32" s="13" t="s">
        <v>8315</v>
      </c>
      <c r="R32" s="13" t="s">
        <v>8316</v>
      </c>
      <c r="S32" s="16">
        <v>42144.231527777782</v>
      </c>
      <c r="T32" s="16">
        <v>42203.125</v>
      </c>
    </row>
    <row r="33" spans="1:20" ht="285" x14ac:dyDescent="0.2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10">
        <v>28</v>
      </c>
      <c r="P33">
        <v>61</v>
      </c>
      <c r="Q33" s="13" t="s">
        <v>8315</v>
      </c>
      <c r="R33" s="13" t="s">
        <v>8316</v>
      </c>
      <c r="S33" s="16">
        <v>42089.901574074072</v>
      </c>
      <c r="T33" s="16">
        <v>42149.901574074072</v>
      </c>
    </row>
    <row r="34" spans="1:20" ht="240" x14ac:dyDescent="0.2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10">
        <v>28</v>
      </c>
      <c r="P34">
        <v>51</v>
      </c>
      <c r="Q34" s="13" t="s">
        <v>8315</v>
      </c>
      <c r="R34" s="13" t="s">
        <v>8316</v>
      </c>
      <c r="S34" s="16">
        <v>41765.938657407409</v>
      </c>
      <c r="T34" s="16">
        <v>41795.938657407409</v>
      </c>
    </row>
    <row r="35" spans="1:20" ht="240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10">
        <v>27</v>
      </c>
      <c r="P35">
        <v>68.099999999999994</v>
      </c>
      <c r="Q35" s="13" t="s">
        <v>8315</v>
      </c>
      <c r="R35" s="13" t="s">
        <v>8316</v>
      </c>
      <c r="S35" s="16">
        <v>42278.629710648151</v>
      </c>
      <c r="T35" s="16">
        <v>42306.629710648151</v>
      </c>
    </row>
    <row r="36" spans="1:20" ht="25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10">
        <v>27</v>
      </c>
      <c r="P36">
        <v>22.83</v>
      </c>
      <c r="Q36" s="13" t="s">
        <v>8315</v>
      </c>
      <c r="R36" s="13" t="s">
        <v>8316</v>
      </c>
      <c r="S36" s="16">
        <v>42475.848067129627</v>
      </c>
      <c r="T36" s="16">
        <v>42505.848067129627</v>
      </c>
    </row>
    <row r="37" spans="1:20" ht="270" x14ac:dyDescent="0.2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10">
        <v>24</v>
      </c>
      <c r="P37">
        <v>53.13</v>
      </c>
      <c r="Q37" s="13" t="s">
        <v>8315</v>
      </c>
      <c r="R37" s="13" t="s">
        <v>8316</v>
      </c>
      <c r="S37" s="16">
        <v>42306.848854166667</v>
      </c>
      <c r="T37" s="16">
        <v>42336.890520833331</v>
      </c>
    </row>
    <row r="38" spans="1:20" ht="300" x14ac:dyDescent="0.2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10">
        <v>24</v>
      </c>
      <c r="P38">
        <v>24.33</v>
      </c>
      <c r="Q38" s="13" t="s">
        <v>8315</v>
      </c>
      <c r="R38" s="13" t="s">
        <v>8316</v>
      </c>
      <c r="S38" s="16">
        <v>41880.788842592592</v>
      </c>
      <c r="T38" s="16">
        <v>41910.788842592592</v>
      </c>
    </row>
    <row r="39" spans="1:20" ht="255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10">
        <v>24</v>
      </c>
      <c r="P39">
        <v>41</v>
      </c>
      <c r="Q39" s="13" t="s">
        <v>8315</v>
      </c>
      <c r="R39" s="13" t="s">
        <v>8316</v>
      </c>
      <c r="S39" s="16">
        <v>42770.290590277778</v>
      </c>
      <c r="T39" s="16">
        <v>42800.290590277778</v>
      </c>
    </row>
    <row r="40" spans="1:20" ht="225" x14ac:dyDescent="0.2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10">
        <v>24</v>
      </c>
      <c r="P40">
        <v>45.84</v>
      </c>
      <c r="Q40" s="13" t="s">
        <v>8315</v>
      </c>
      <c r="R40" s="13" t="s">
        <v>8316</v>
      </c>
      <c r="S40" s="16">
        <v>41921.770439814813</v>
      </c>
      <c r="T40" s="16">
        <v>41938.770439814813</v>
      </c>
    </row>
    <row r="41" spans="1:20" ht="30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10">
        <v>23</v>
      </c>
      <c r="P41">
        <v>96.55</v>
      </c>
      <c r="Q41" s="13" t="s">
        <v>8315</v>
      </c>
      <c r="R41" s="13" t="s">
        <v>8316</v>
      </c>
      <c r="S41" s="16">
        <v>42192.905694444446</v>
      </c>
      <c r="T41" s="16">
        <v>42236.711805555555</v>
      </c>
    </row>
    <row r="42" spans="1:20" ht="255" x14ac:dyDescent="0.2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10">
        <v>22</v>
      </c>
      <c r="P42">
        <v>48.56</v>
      </c>
      <c r="Q42" s="13" t="s">
        <v>8315</v>
      </c>
      <c r="R42" s="13" t="s">
        <v>8316</v>
      </c>
      <c r="S42" s="16">
        <v>42245.234340277777</v>
      </c>
      <c r="T42" s="16">
        <v>42263.234340277777</v>
      </c>
    </row>
    <row r="43" spans="1:20" ht="300" x14ac:dyDescent="0.2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10">
        <v>22</v>
      </c>
      <c r="P43">
        <v>128.27000000000001</v>
      </c>
      <c r="Q43" s="13" t="s">
        <v>8315</v>
      </c>
      <c r="R43" s="13" t="s">
        <v>8316</v>
      </c>
      <c r="S43" s="16">
        <v>41779.657870370371</v>
      </c>
      <c r="T43" s="16">
        <v>41821.25</v>
      </c>
    </row>
    <row r="44" spans="1:20" ht="255" x14ac:dyDescent="0.2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10">
        <v>22</v>
      </c>
      <c r="P44">
        <v>126.5</v>
      </c>
      <c r="Q44" s="13" t="s">
        <v>8315</v>
      </c>
      <c r="R44" s="13" t="s">
        <v>8316</v>
      </c>
      <c r="S44" s="16">
        <v>42353.761759259258</v>
      </c>
      <c r="T44" s="16">
        <v>42383.761759259258</v>
      </c>
    </row>
    <row r="45" spans="1:20" ht="165" x14ac:dyDescent="0.2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10">
        <v>21</v>
      </c>
      <c r="P45">
        <v>52.08</v>
      </c>
      <c r="Q45" s="13" t="s">
        <v>8315</v>
      </c>
      <c r="R45" s="13" t="s">
        <v>8316</v>
      </c>
      <c r="S45" s="16">
        <v>42701.908807870372</v>
      </c>
      <c r="T45" s="16">
        <v>42716.25</v>
      </c>
    </row>
    <row r="46" spans="1:20" ht="210" x14ac:dyDescent="0.2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10">
        <v>21</v>
      </c>
      <c r="P46">
        <v>37.5</v>
      </c>
      <c r="Q46" s="13" t="s">
        <v>8315</v>
      </c>
      <c r="R46" s="13" t="s">
        <v>8316</v>
      </c>
      <c r="S46" s="16">
        <v>42297.691006944442</v>
      </c>
      <c r="T46" s="16">
        <v>42320.290972222225</v>
      </c>
    </row>
    <row r="47" spans="1:20" ht="300" x14ac:dyDescent="0.2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10">
        <v>21</v>
      </c>
      <c r="P47">
        <v>56.05</v>
      </c>
      <c r="Q47" s="13" t="s">
        <v>8315</v>
      </c>
      <c r="R47" s="13" t="s">
        <v>8316</v>
      </c>
      <c r="S47" s="16">
        <v>41766.072500000002</v>
      </c>
      <c r="T47" s="16">
        <v>41791.072500000002</v>
      </c>
    </row>
    <row r="48" spans="1:20" ht="210" x14ac:dyDescent="0.2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10">
        <v>21</v>
      </c>
      <c r="P48">
        <v>26.38</v>
      </c>
      <c r="Q48" s="13" t="s">
        <v>8315</v>
      </c>
      <c r="R48" s="13" t="s">
        <v>8316</v>
      </c>
      <c r="S48" s="16">
        <v>41981.067523148144</v>
      </c>
      <c r="T48" s="16">
        <v>42041.067523148144</v>
      </c>
    </row>
    <row r="49" spans="1:20" ht="315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10">
        <v>20</v>
      </c>
      <c r="P49">
        <v>50.4</v>
      </c>
      <c r="Q49" s="13" t="s">
        <v>8315</v>
      </c>
      <c r="R49" s="13" t="s">
        <v>8316</v>
      </c>
      <c r="S49" s="16">
        <v>42531.195277777777</v>
      </c>
      <c r="T49" s="16">
        <v>42555.166666666672</v>
      </c>
    </row>
    <row r="50" spans="1:20" ht="15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10">
        <v>20</v>
      </c>
      <c r="P50">
        <v>100</v>
      </c>
      <c r="Q50" s="13" t="s">
        <v>8315</v>
      </c>
      <c r="R50" s="13" t="s">
        <v>8316</v>
      </c>
      <c r="S50" s="16">
        <v>42125.644467592589</v>
      </c>
      <c r="T50" s="16">
        <v>42155.644467592589</v>
      </c>
    </row>
    <row r="51" spans="1:20" ht="285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10">
        <v>19</v>
      </c>
      <c r="P51">
        <v>381.6</v>
      </c>
      <c r="Q51" s="13" t="s">
        <v>8315</v>
      </c>
      <c r="R51" s="13" t="s">
        <v>8316</v>
      </c>
      <c r="S51" s="16">
        <v>42370.90320601852</v>
      </c>
      <c r="T51" s="16">
        <v>42406.207638888889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8315</v>
      </c>
      <c r="R52" s="13" t="s">
        <v>8316</v>
      </c>
      <c r="S52" s="16">
        <v>42606.056863425925</v>
      </c>
      <c r="T52" s="16">
        <v>42620.056863425925</v>
      </c>
    </row>
    <row r="53" spans="1:20" ht="285" x14ac:dyDescent="0.2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10">
        <v>18</v>
      </c>
      <c r="P53">
        <v>25.57</v>
      </c>
      <c r="Q53" s="13" t="s">
        <v>8315</v>
      </c>
      <c r="R53" s="13" t="s">
        <v>8316</v>
      </c>
      <c r="S53" s="16">
        <v>41833.089756944442</v>
      </c>
      <c r="T53" s="16">
        <v>41863.079143518517</v>
      </c>
    </row>
    <row r="54" spans="1:20" ht="285" x14ac:dyDescent="0.2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10">
        <v>18</v>
      </c>
      <c r="P54">
        <v>81.540000000000006</v>
      </c>
      <c r="Q54" s="13" t="s">
        <v>8315</v>
      </c>
      <c r="R54" s="13" t="s">
        <v>8316</v>
      </c>
      <c r="S54" s="16">
        <v>41833.660995370366</v>
      </c>
      <c r="T54" s="16">
        <v>41863.660995370366</v>
      </c>
    </row>
    <row r="55" spans="1:20" ht="300" x14ac:dyDescent="0.2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10">
        <v>18</v>
      </c>
      <c r="P55">
        <v>64.290000000000006</v>
      </c>
      <c r="Q55" s="13" t="s">
        <v>8315</v>
      </c>
      <c r="R55" s="13" t="s">
        <v>8316</v>
      </c>
      <c r="S55" s="16">
        <v>41795.598923611113</v>
      </c>
      <c r="T55" s="16">
        <v>41825.598923611113</v>
      </c>
    </row>
    <row r="56" spans="1:20" ht="285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10">
        <v>17</v>
      </c>
      <c r="P56">
        <v>315.5</v>
      </c>
      <c r="Q56" s="13" t="s">
        <v>8315</v>
      </c>
      <c r="R56" s="13" t="s">
        <v>8316</v>
      </c>
      <c r="S56" s="16">
        <v>42171.758611111116</v>
      </c>
      <c r="T56" s="16">
        <v>42231.758611111116</v>
      </c>
    </row>
    <row r="57" spans="1:20" ht="270" x14ac:dyDescent="0.2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10">
        <v>17</v>
      </c>
      <c r="P57">
        <v>29.24</v>
      </c>
      <c r="Q57" s="13" t="s">
        <v>8315</v>
      </c>
      <c r="R57" s="13" t="s">
        <v>8316</v>
      </c>
      <c r="S57" s="16">
        <v>41950.26694444444</v>
      </c>
      <c r="T57" s="16">
        <v>41963.669444444444</v>
      </c>
    </row>
    <row r="58" spans="1:20" ht="240" x14ac:dyDescent="0.2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10">
        <v>17</v>
      </c>
      <c r="P58">
        <v>82.57</v>
      </c>
      <c r="Q58" s="13" t="s">
        <v>8315</v>
      </c>
      <c r="R58" s="13" t="s">
        <v>8316</v>
      </c>
      <c r="S58" s="16">
        <v>41842.828680555554</v>
      </c>
      <c r="T58" s="16">
        <v>41882.827650462961</v>
      </c>
    </row>
    <row r="59" spans="1:20" ht="255" x14ac:dyDescent="0.2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10">
        <v>17</v>
      </c>
      <c r="P59">
        <v>33.33</v>
      </c>
      <c r="Q59" s="13" t="s">
        <v>8315</v>
      </c>
      <c r="R59" s="13" t="s">
        <v>8316</v>
      </c>
      <c r="S59" s="16">
        <v>42057.190960648149</v>
      </c>
      <c r="T59" s="16">
        <v>42087.149293981478</v>
      </c>
    </row>
    <row r="60" spans="1:20" ht="210" x14ac:dyDescent="0.2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10">
        <v>17</v>
      </c>
      <c r="P60">
        <v>27.5</v>
      </c>
      <c r="Q60" s="13" t="s">
        <v>8315</v>
      </c>
      <c r="R60" s="13" t="s">
        <v>8316</v>
      </c>
      <c r="S60" s="16">
        <v>42031.666898148149</v>
      </c>
      <c r="T60" s="16">
        <v>42064.125</v>
      </c>
    </row>
    <row r="61" spans="1:20" ht="225" x14ac:dyDescent="0.2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10">
        <v>16</v>
      </c>
      <c r="P61">
        <v>188.56</v>
      </c>
      <c r="Q61" s="13" t="s">
        <v>8315</v>
      </c>
      <c r="R61" s="13" t="s">
        <v>8316</v>
      </c>
      <c r="S61" s="16">
        <v>42159.224432870367</v>
      </c>
      <c r="T61" s="16">
        <v>42204.224432870367</v>
      </c>
    </row>
    <row r="62" spans="1:20" ht="300" x14ac:dyDescent="0.2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10">
        <v>16</v>
      </c>
      <c r="P62">
        <v>49.51</v>
      </c>
      <c r="Q62" s="13" t="s">
        <v>8315</v>
      </c>
      <c r="R62" s="13" t="s">
        <v>8316</v>
      </c>
      <c r="S62" s="16">
        <v>42265.817002314812</v>
      </c>
      <c r="T62" s="16">
        <v>42295.817002314812</v>
      </c>
    </row>
    <row r="63" spans="1:20" ht="165" x14ac:dyDescent="0.2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10">
        <v>16</v>
      </c>
      <c r="P63">
        <v>89.4</v>
      </c>
      <c r="Q63" s="13" t="s">
        <v>8315</v>
      </c>
      <c r="R63" s="13" t="s">
        <v>8316</v>
      </c>
      <c r="S63" s="16">
        <v>42103.884930555556</v>
      </c>
      <c r="T63" s="16">
        <v>42133.884930555556</v>
      </c>
    </row>
    <row r="64" spans="1:20" ht="255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10">
        <v>16</v>
      </c>
      <c r="P64">
        <v>91.83</v>
      </c>
      <c r="Q64" s="13" t="s">
        <v>8315</v>
      </c>
      <c r="R64" s="13" t="s">
        <v>8316</v>
      </c>
      <c r="S64" s="16">
        <v>42538.968310185184</v>
      </c>
      <c r="T64" s="16">
        <v>42568.029861111107</v>
      </c>
    </row>
    <row r="65" spans="1:20" ht="225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10">
        <v>16</v>
      </c>
      <c r="P65">
        <v>66.67</v>
      </c>
      <c r="Q65" s="13" t="s">
        <v>8315</v>
      </c>
      <c r="R65" s="13" t="s">
        <v>8316</v>
      </c>
      <c r="S65" s="16">
        <v>42374.655081018514</v>
      </c>
      <c r="T65" s="16">
        <v>42403.784027777772</v>
      </c>
    </row>
    <row r="66" spans="1:20" ht="25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10">
        <v>16</v>
      </c>
      <c r="P66">
        <v>29.17</v>
      </c>
      <c r="Q66" s="13" t="s">
        <v>8315</v>
      </c>
      <c r="R66" s="13" t="s">
        <v>8316</v>
      </c>
      <c r="S66" s="16">
        <v>42041.581307870365</v>
      </c>
      <c r="T66" s="16">
        <v>42071.539641203708</v>
      </c>
    </row>
    <row r="67" spans="1:20" ht="285" x14ac:dyDescent="0.2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10">
        <v>15</v>
      </c>
      <c r="P67">
        <v>83.33</v>
      </c>
      <c r="Q67" s="13" t="s">
        <v>8315</v>
      </c>
      <c r="R67" s="13" t="s">
        <v>8316</v>
      </c>
      <c r="S67" s="16">
        <v>41746.189409722225</v>
      </c>
      <c r="T67" s="16">
        <v>41776.189409722225</v>
      </c>
    </row>
    <row r="68" spans="1:20" ht="210" x14ac:dyDescent="0.2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10">
        <v>15</v>
      </c>
      <c r="P68">
        <v>38.25</v>
      </c>
      <c r="Q68" s="13" t="s">
        <v>8315</v>
      </c>
      <c r="R68" s="13" t="s">
        <v>8316</v>
      </c>
      <c r="S68" s="16">
        <v>41906.819513888891</v>
      </c>
      <c r="T68" s="16">
        <v>41938.838888888888</v>
      </c>
    </row>
    <row r="69" spans="1:20" ht="270" x14ac:dyDescent="0.2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0">
        <v>15</v>
      </c>
      <c r="P69">
        <v>57.25</v>
      </c>
      <c r="Q69" s="13" t="s">
        <v>8315</v>
      </c>
      <c r="R69" s="13" t="s">
        <v>8316</v>
      </c>
      <c r="S69" s="16">
        <v>41786.959745370368</v>
      </c>
      <c r="T69" s="16">
        <v>41816.959745370368</v>
      </c>
    </row>
    <row r="70" spans="1:20" ht="27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10">
        <v>14</v>
      </c>
      <c r="P70">
        <v>78.08</v>
      </c>
      <c r="Q70" s="13" t="s">
        <v>8315</v>
      </c>
      <c r="R70" s="13" t="s">
        <v>8316</v>
      </c>
      <c r="S70" s="16">
        <v>42354.131643518514</v>
      </c>
      <c r="T70" s="16">
        <v>42384.131643518514</v>
      </c>
    </row>
    <row r="71" spans="1:20" ht="285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10">
        <v>14</v>
      </c>
      <c r="P71">
        <v>71.25</v>
      </c>
      <c r="Q71" s="13" t="s">
        <v>8315</v>
      </c>
      <c r="R71" s="13" t="s">
        <v>8316</v>
      </c>
      <c r="S71" s="16">
        <v>42414.235879629632</v>
      </c>
      <c r="T71" s="16">
        <v>42474.194212962961</v>
      </c>
    </row>
    <row r="72" spans="1:20" ht="285" x14ac:dyDescent="0.2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10">
        <v>13</v>
      </c>
      <c r="P72">
        <v>50.2</v>
      </c>
      <c r="Q72" s="13" t="s">
        <v>8315</v>
      </c>
      <c r="R72" s="13" t="s">
        <v>8316</v>
      </c>
      <c r="S72" s="16">
        <v>42509.814108796301</v>
      </c>
      <c r="T72" s="16">
        <v>42539.814108796301</v>
      </c>
    </row>
    <row r="73" spans="1:20" ht="300" x14ac:dyDescent="0.2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10">
        <v>13</v>
      </c>
      <c r="P73">
        <v>93</v>
      </c>
      <c r="Q73" s="13" t="s">
        <v>8315</v>
      </c>
      <c r="R73" s="13" t="s">
        <v>8316</v>
      </c>
      <c r="S73" s="16">
        <v>42265.683182870373</v>
      </c>
      <c r="T73" s="16">
        <v>42293.207638888889</v>
      </c>
    </row>
    <row r="74" spans="1:20" ht="285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10">
        <v>13</v>
      </c>
      <c r="P74">
        <v>25.5</v>
      </c>
      <c r="Q74" s="13" t="s">
        <v>8315</v>
      </c>
      <c r="R74" s="13" t="s">
        <v>8316</v>
      </c>
      <c r="S74" s="16">
        <v>41990.506377314814</v>
      </c>
      <c r="T74" s="16">
        <v>42020.506377314814</v>
      </c>
    </row>
    <row r="75" spans="1:20" ht="315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10">
        <v>12</v>
      </c>
      <c r="P75">
        <v>79.400000000000006</v>
      </c>
      <c r="Q75" s="13" t="s">
        <v>8315</v>
      </c>
      <c r="R75" s="13" t="s">
        <v>8316</v>
      </c>
      <c r="S75" s="16">
        <v>42151.905717592599</v>
      </c>
      <c r="T75" s="16">
        <v>42182.905717592599</v>
      </c>
    </row>
    <row r="76" spans="1:20" ht="255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10">
        <v>12</v>
      </c>
      <c r="P76">
        <v>75.25</v>
      </c>
      <c r="Q76" s="13" t="s">
        <v>8315</v>
      </c>
      <c r="R76" s="13" t="s">
        <v>8316</v>
      </c>
      <c r="S76" s="16">
        <v>41869.798726851855</v>
      </c>
      <c r="T76" s="16">
        <v>41929.798726851855</v>
      </c>
    </row>
    <row r="77" spans="1:20" ht="24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10">
        <v>11</v>
      </c>
      <c r="P77">
        <v>108.33</v>
      </c>
      <c r="Q77" s="13" t="s">
        <v>8315</v>
      </c>
      <c r="R77" s="13" t="s">
        <v>8316</v>
      </c>
      <c r="S77" s="16">
        <v>42672.955138888887</v>
      </c>
      <c r="T77" s="16">
        <v>42704.708333333328</v>
      </c>
    </row>
    <row r="78" spans="1:20" ht="27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10">
        <v>11</v>
      </c>
      <c r="P78">
        <v>51.67</v>
      </c>
      <c r="Q78" s="13" t="s">
        <v>8315</v>
      </c>
      <c r="R78" s="13" t="s">
        <v>8316</v>
      </c>
      <c r="S78" s="16">
        <v>41983.752847222218</v>
      </c>
      <c r="T78" s="16">
        <v>42014.140972222223</v>
      </c>
    </row>
    <row r="79" spans="1:20" ht="240" x14ac:dyDescent="0.2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10">
        <v>11</v>
      </c>
      <c r="P79">
        <v>42.5</v>
      </c>
      <c r="Q79" s="13" t="s">
        <v>8315</v>
      </c>
      <c r="R79" s="13" t="s">
        <v>8316</v>
      </c>
      <c r="S79" s="16">
        <v>41793.191875000004</v>
      </c>
      <c r="T79" s="16">
        <v>41807.191875000004</v>
      </c>
    </row>
    <row r="80" spans="1:20" ht="270" x14ac:dyDescent="0.2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10">
        <v>11</v>
      </c>
      <c r="P80">
        <v>45.83</v>
      </c>
      <c r="Q80" s="13" t="s">
        <v>8315</v>
      </c>
      <c r="R80" s="13" t="s">
        <v>8316</v>
      </c>
      <c r="S80" s="16">
        <v>42233.671747685185</v>
      </c>
      <c r="T80" s="16">
        <v>42278.541666666672</v>
      </c>
    </row>
    <row r="81" spans="1:20" ht="225" x14ac:dyDescent="0.2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10">
        <v>11</v>
      </c>
      <c r="P81">
        <v>47.91</v>
      </c>
      <c r="Q81" s="13" t="s">
        <v>8315</v>
      </c>
      <c r="R81" s="13" t="s">
        <v>8316</v>
      </c>
      <c r="S81" s="16">
        <v>42452.815659722226</v>
      </c>
      <c r="T81" s="16">
        <v>42512.815659722226</v>
      </c>
    </row>
    <row r="82" spans="1:20" ht="285" x14ac:dyDescent="0.2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10">
        <v>11</v>
      </c>
      <c r="P82">
        <v>26.75</v>
      </c>
      <c r="Q82" s="13" t="s">
        <v>8315</v>
      </c>
      <c r="R82" s="13" t="s">
        <v>8316</v>
      </c>
      <c r="S82" s="16">
        <v>41975.642974537041</v>
      </c>
      <c r="T82" s="16">
        <v>42035.642974537041</v>
      </c>
    </row>
    <row r="83" spans="1:20" ht="30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10">
        <v>11</v>
      </c>
      <c r="P83">
        <v>40</v>
      </c>
      <c r="Q83" s="13" t="s">
        <v>8315</v>
      </c>
      <c r="R83" s="13" t="s">
        <v>8316</v>
      </c>
      <c r="S83" s="16">
        <v>42497.070775462969</v>
      </c>
      <c r="T83" s="16">
        <v>42514.600694444445</v>
      </c>
    </row>
    <row r="84" spans="1:20" ht="270" x14ac:dyDescent="0.2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10">
        <v>10</v>
      </c>
      <c r="P84">
        <v>100</v>
      </c>
      <c r="Q84" s="13" t="s">
        <v>8315</v>
      </c>
      <c r="R84" s="13" t="s">
        <v>8316</v>
      </c>
      <c r="S84" s="16">
        <v>42203.677766203706</v>
      </c>
      <c r="T84" s="16">
        <v>42233.677766203706</v>
      </c>
    </row>
    <row r="85" spans="1:20" ht="225" x14ac:dyDescent="0.2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10">
        <v>10</v>
      </c>
      <c r="P85">
        <v>10</v>
      </c>
      <c r="Q85" s="13" t="s">
        <v>8315</v>
      </c>
      <c r="R85" s="13" t="s">
        <v>8316</v>
      </c>
      <c r="S85" s="16">
        <v>41831.697939814818</v>
      </c>
      <c r="T85" s="16">
        <v>41861.697939814818</v>
      </c>
    </row>
    <row r="86" spans="1:20" ht="225" x14ac:dyDescent="0.2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10">
        <v>10</v>
      </c>
      <c r="P86">
        <v>142.86000000000001</v>
      </c>
      <c r="Q86" s="13" t="s">
        <v>8315</v>
      </c>
      <c r="R86" s="13" t="s">
        <v>8316</v>
      </c>
      <c r="S86" s="16">
        <v>42308.211215277777</v>
      </c>
      <c r="T86" s="16">
        <v>42338.252881944441</v>
      </c>
    </row>
    <row r="87" spans="1:20" ht="240" x14ac:dyDescent="0.2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10">
        <v>10</v>
      </c>
      <c r="P87">
        <v>5</v>
      </c>
      <c r="Q87" s="13" t="s">
        <v>8315</v>
      </c>
      <c r="R87" s="13" t="s">
        <v>8316</v>
      </c>
      <c r="S87" s="16">
        <v>41820.870821759258</v>
      </c>
      <c r="T87" s="16">
        <v>41850.870821759258</v>
      </c>
    </row>
    <row r="88" spans="1:20" ht="225" x14ac:dyDescent="0.2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10">
        <v>10</v>
      </c>
      <c r="P88">
        <v>100.5</v>
      </c>
      <c r="Q88" s="13" t="s">
        <v>8315</v>
      </c>
      <c r="R88" s="13" t="s">
        <v>8316</v>
      </c>
      <c r="S88" s="16">
        <v>42020.587349537032</v>
      </c>
      <c r="T88" s="16">
        <v>42050.587349537032</v>
      </c>
    </row>
    <row r="89" spans="1:20" ht="270" x14ac:dyDescent="0.2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10">
        <v>10</v>
      </c>
      <c r="P89">
        <v>16.670000000000002</v>
      </c>
      <c r="Q89" s="13" t="s">
        <v>8315</v>
      </c>
      <c r="R89" s="13" t="s">
        <v>8316</v>
      </c>
      <c r="S89" s="16">
        <v>42188.83293981482</v>
      </c>
      <c r="T89" s="16">
        <v>42242.772222222222</v>
      </c>
    </row>
    <row r="90" spans="1:20" ht="255" x14ac:dyDescent="0.2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10">
        <v>9</v>
      </c>
      <c r="P90">
        <v>29.41</v>
      </c>
      <c r="Q90" s="13" t="s">
        <v>8315</v>
      </c>
      <c r="R90" s="13" t="s">
        <v>8316</v>
      </c>
      <c r="S90" s="16">
        <v>41869.714166666665</v>
      </c>
      <c r="T90" s="16">
        <v>41876.875</v>
      </c>
    </row>
    <row r="91" spans="1:20" ht="300" x14ac:dyDescent="0.2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10">
        <v>9</v>
      </c>
      <c r="P91">
        <v>80.709999999999994</v>
      </c>
      <c r="Q91" s="13" t="s">
        <v>8315</v>
      </c>
      <c r="R91" s="13" t="s">
        <v>8316</v>
      </c>
      <c r="S91" s="16">
        <v>42199.648912037039</v>
      </c>
      <c r="T91" s="16">
        <v>42217.041666666672</v>
      </c>
    </row>
    <row r="92" spans="1:20" ht="225" x14ac:dyDescent="0.2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10">
        <v>9</v>
      </c>
      <c r="P92">
        <v>8.5</v>
      </c>
      <c r="Q92" s="13" t="s">
        <v>8315</v>
      </c>
      <c r="R92" s="13" t="s">
        <v>8316</v>
      </c>
      <c r="S92" s="16">
        <v>41826.61954861111</v>
      </c>
      <c r="T92" s="16">
        <v>41856.61954861111</v>
      </c>
    </row>
    <row r="93" spans="1:20" ht="225" x14ac:dyDescent="0.2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10">
        <v>9</v>
      </c>
      <c r="P93">
        <v>60.06</v>
      </c>
      <c r="Q93" s="13" t="s">
        <v>8315</v>
      </c>
      <c r="R93" s="13" t="s">
        <v>8316</v>
      </c>
      <c r="S93" s="16">
        <v>42205.171018518522</v>
      </c>
      <c r="T93" s="16">
        <v>42235.171018518522</v>
      </c>
    </row>
    <row r="94" spans="1:20" ht="285" x14ac:dyDescent="0.2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10">
        <v>9</v>
      </c>
      <c r="P94">
        <v>25.65</v>
      </c>
      <c r="Q94" s="13" t="s">
        <v>8315</v>
      </c>
      <c r="R94" s="13" t="s">
        <v>8316</v>
      </c>
      <c r="S94" s="16">
        <v>41780.785729166666</v>
      </c>
      <c r="T94" s="16">
        <v>41840.785729166666</v>
      </c>
    </row>
    <row r="95" spans="1:20" ht="30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10">
        <v>9</v>
      </c>
      <c r="P95">
        <v>16.25</v>
      </c>
      <c r="Q95" s="13" t="s">
        <v>8315</v>
      </c>
      <c r="R95" s="13" t="s">
        <v>8316</v>
      </c>
      <c r="S95" s="16">
        <v>41834.135370370372</v>
      </c>
      <c r="T95" s="16">
        <v>41849.135370370372</v>
      </c>
    </row>
    <row r="96" spans="1:20" ht="270" x14ac:dyDescent="0.2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10">
        <v>9</v>
      </c>
      <c r="P96">
        <v>222.5</v>
      </c>
      <c r="Q96" s="13" t="s">
        <v>8315</v>
      </c>
      <c r="R96" s="13" t="s">
        <v>8316</v>
      </c>
      <c r="S96" s="16">
        <v>42695.7105787037</v>
      </c>
      <c r="T96" s="16">
        <v>42725.7105787037</v>
      </c>
    </row>
    <row r="97" spans="1:20" ht="270" x14ac:dyDescent="0.2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10">
        <v>8</v>
      </c>
      <c r="P97">
        <v>10.17</v>
      </c>
      <c r="Q97" s="13" t="s">
        <v>8315</v>
      </c>
      <c r="R97" s="13" t="s">
        <v>8316</v>
      </c>
      <c r="S97" s="16">
        <v>42020.768634259264</v>
      </c>
      <c r="T97" s="16">
        <v>42065.958333333328</v>
      </c>
    </row>
    <row r="98" spans="1:20" ht="285" x14ac:dyDescent="0.2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10">
        <v>8</v>
      </c>
      <c r="P98">
        <v>38.33</v>
      </c>
      <c r="Q98" s="13" t="s">
        <v>8315</v>
      </c>
      <c r="R98" s="13" t="s">
        <v>8316</v>
      </c>
      <c r="S98" s="16">
        <v>41904.650578703702</v>
      </c>
      <c r="T98" s="16">
        <v>41934.650578703702</v>
      </c>
    </row>
    <row r="99" spans="1:20" ht="300" x14ac:dyDescent="0.2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10">
        <v>7</v>
      </c>
      <c r="P99">
        <v>29.56</v>
      </c>
      <c r="Q99" s="13" t="s">
        <v>8315</v>
      </c>
      <c r="R99" s="13" t="s">
        <v>8316</v>
      </c>
      <c r="S99" s="16">
        <v>42480.800648148142</v>
      </c>
      <c r="T99" s="16">
        <v>42540.800648148142</v>
      </c>
    </row>
    <row r="100" spans="1:20" ht="30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10">
        <v>7</v>
      </c>
      <c r="P100">
        <v>72.400000000000006</v>
      </c>
      <c r="Q100" s="13" t="s">
        <v>8315</v>
      </c>
      <c r="R100" s="13" t="s">
        <v>8316</v>
      </c>
      <c r="S100" s="16">
        <v>42041.205000000002</v>
      </c>
      <c r="T100" s="16">
        <v>42086.16333333333</v>
      </c>
    </row>
    <row r="101" spans="1:20" ht="285" x14ac:dyDescent="0.2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0">
        <v>7</v>
      </c>
      <c r="P101">
        <v>35.17</v>
      </c>
      <c r="Q101" s="13" t="s">
        <v>8315</v>
      </c>
      <c r="R101" s="13" t="s">
        <v>8316</v>
      </c>
      <c r="S101" s="16">
        <v>42601.854699074072</v>
      </c>
      <c r="T101" s="16">
        <v>42611.163194444445</v>
      </c>
    </row>
    <row r="102" spans="1:20" ht="27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10">
        <v>7</v>
      </c>
      <c r="P102">
        <v>30.71</v>
      </c>
      <c r="Q102" s="13" t="s">
        <v>8315</v>
      </c>
      <c r="R102" s="13" t="s">
        <v>8316</v>
      </c>
      <c r="S102" s="16">
        <v>42768.97084490741</v>
      </c>
      <c r="T102" s="16">
        <v>42789.041666666672</v>
      </c>
    </row>
    <row r="103" spans="1:20" ht="270" x14ac:dyDescent="0.2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10">
        <v>7</v>
      </c>
      <c r="P103">
        <v>59</v>
      </c>
      <c r="Q103" s="13" t="s">
        <v>8315</v>
      </c>
      <c r="R103" s="13" t="s">
        <v>8316</v>
      </c>
      <c r="S103" s="16">
        <v>42293.809212962966</v>
      </c>
      <c r="T103" s="16">
        <v>42353.85087962963</v>
      </c>
    </row>
    <row r="104" spans="1:20" ht="22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10">
        <v>6</v>
      </c>
      <c r="P104">
        <v>42</v>
      </c>
      <c r="Q104" s="13" t="s">
        <v>8315</v>
      </c>
      <c r="R104" s="13" t="s">
        <v>8316</v>
      </c>
      <c r="S104" s="16">
        <v>42053.722060185188</v>
      </c>
      <c r="T104" s="16">
        <v>42113.680393518516</v>
      </c>
    </row>
    <row r="105" spans="1:20" ht="225" x14ac:dyDescent="0.2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10">
        <v>5</v>
      </c>
      <c r="P105">
        <v>24.33</v>
      </c>
      <c r="Q105" s="13" t="s">
        <v>8315</v>
      </c>
      <c r="R105" s="13" t="s">
        <v>8316</v>
      </c>
      <c r="S105" s="16">
        <v>42165.037581018521</v>
      </c>
      <c r="T105" s="16">
        <v>42224.898611111115</v>
      </c>
    </row>
    <row r="106" spans="1:20" ht="240" x14ac:dyDescent="0.2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10">
        <v>5</v>
      </c>
      <c r="P106">
        <v>35.92</v>
      </c>
      <c r="Q106" s="13" t="s">
        <v>8315</v>
      </c>
      <c r="R106" s="13" t="s">
        <v>8316</v>
      </c>
      <c r="S106" s="16">
        <v>41974.738576388889</v>
      </c>
      <c r="T106" s="16">
        <v>41994.738576388889</v>
      </c>
    </row>
    <row r="107" spans="1:20" ht="270" x14ac:dyDescent="0.2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10">
        <v>5</v>
      </c>
      <c r="P107">
        <v>90.33</v>
      </c>
      <c r="Q107" s="13" t="s">
        <v>8315</v>
      </c>
      <c r="R107" s="13" t="s">
        <v>8316</v>
      </c>
      <c r="S107" s="16">
        <v>42722.84474537037</v>
      </c>
      <c r="T107" s="16">
        <v>42752.84474537037</v>
      </c>
    </row>
    <row r="108" spans="1:20" ht="270" x14ac:dyDescent="0.2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10">
        <v>5</v>
      </c>
      <c r="P108">
        <v>10</v>
      </c>
      <c r="Q108" s="13" t="s">
        <v>8315</v>
      </c>
      <c r="R108" s="13" t="s">
        <v>8316</v>
      </c>
      <c r="S108" s="16">
        <v>42261.632916666669</v>
      </c>
      <c r="T108" s="16">
        <v>42266.165972222225</v>
      </c>
    </row>
    <row r="109" spans="1:20" ht="285" x14ac:dyDescent="0.2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10">
        <v>5</v>
      </c>
      <c r="P109">
        <v>5.75</v>
      </c>
      <c r="Q109" s="13" t="s">
        <v>8315</v>
      </c>
      <c r="R109" s="13" t="s">
        <v>8316</v>
      </c>
      <c r="S109" s="16">
        <v>41811.555462962962</v>
      </c>
      <c r="T109" s="16">
        <v>41812.875</v>
      </c>
    </row>
    <row r="110" spans="1:20" ht="270" x14ac:dyDescent="0.2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10">
        <v>5</v>
      </c>
      <c r="P110">
        <v>183.33</v>
      </c>
      <c r="Q110" s="13" t="s">
        <v>8315</v>
      </c>
      <c r="R110" s="13" t="s">
        <v>8316</v>
      </c>
      <c r="S110" s="16">
        <v>42258.646504629629</v>
      </c>
      <c r="T110" s="16">
        <v>42288.645196759258</v>
      </c>
    </row>
    <row r="111" spans="1:20" ht="300" x14ac:dyDescent="0.2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10">
        <v>5</v>
      </c>
      <c r="P111">
        <v>65</v>
      </c>
      <c r="Q111" s="13" t="s">
        <v>8315</v>
      </c>
      <c r="R111" s="13" t="s">
        <v>8316</v>
      </c>
      <c r="S111" s="16">
        <v>41829.73715277778</v>
      </c>
      <c r="T111" s="16">
        <v>41852.716666666667</v>
      </c>
    </row>
    <row r="112" spans="1:20" ht="60" x14ac:dyDescent="0.2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10">
        <v>5</v>
      </c>
      <c r="P112">
        <v>100</v>
      </c>
      <c r="Q112" s="13" t="s">
        <v>8315</v>
      </c>
      <c r="R112" s="13" t="s">
        <v>8316</v>
      </c>
      <c r="S112" s="16">
        <v>41914.590011574073</v>
      </c>
      <c r="T112" s="16">
        <v>41955.907638888893</v>
      </c>
    </row>
    <row r="113" spans="1:20" ht="285" x14ac:dyDescent="0.2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10">
        <v>5</v>
      </c>
      <c r="P113">
        <v>50</v>
      </c>
      <c r="Q113" s="13" t="s">
        <v>8315</v>
      </c>
      <c r="R113" s="13" t="s">
        <v>8316</v>
      </c>
      <c r="S113" s="16">
        <v>42032.250208333338</v>
      </c>
      <c r="T113" s="16">
        <v>42063.250208333338</v>
      </c>
    </row>
    <row r="114" spans="1:20" ht="210" x14ac:dyDescent="0.2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10">
        <v>5</v>
      </c>
      <c r="P114">
        <v>27</v>
      </c>
      <c r="Q114" s="13" t="s">
        <v>8315</v>
      </c>
      <c r="R114" s="13" t="s">
        <v>8316</v>
      </c>
      <c r="S114" s="16">
        <v>42136.092488425929</v>
      </c>
      <c r="T114" s="16">
        <v>42166.092488425929</v>
      </c>
    </row>
    <row r="115" spans="1:20" ht="210" x14ac:dyDescent="0.2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10">
        <v>5</v>
      </c>
      <c r="P115">
        <v>60.11</v>
      </c>
      <c r="Q115" s="13" t="s">
        <v>8315</v>
      </c>
      <c r="R115" s="13" t="s">
        <v>8316</v>
      </c>
      <c r="S115" s="16">
        <v>42289.94049768518</v>
      </c>
      <c r="T115" s="16">
        <v>42349.982164351852</v>
      </c>
    </row>
    <row r="116" spans="1:20" ht="300" x14ac:dyDescent="0.2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10">
        <v>5</v>
      </c>
      <c r="P116">
        <v>9.4</v>
      </c>
      <c r="Q116" s="13" t="s">
        <v>8315</v>
      </c>
      <c r="R116" s="13" t="s">
        <v>8316</v>
      </c>
      <c r="S116" s="16">
        <v>42304.940960648149</v>
      </c>
      <c r="T116" s="16">
        <v>42329.166666666672</v>
      </c>
    </row>
    <row r="117" spans="1:20" ht="285" x14ac:dyDescent="0.2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10">
        <v>5</v>
      </c>
      <c r="P117">
        <v>30</v>
      </c>
      <c r="Q117" s="13" t="s">
        <v>8315</v>
      </c>
      <c r="R117" s="13" t="s">
        <v>8316</v>
      </c>
      <c r="S117" s="16">
        <v>42122.732499999998</v>
      </c>
      <c r="T117" s="16">
        <v>42155.732638888891</v>
      </c>
    </row>
    <row r="118" spans="1:20" ht="285" x14ac:dyDescent="0.2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10">
        <v>4</v>
      </c>
      <c r="P118">
        <v>23.92</v>
      </c>
      <c r="Q118" s="13" t="s">
        <v>8315</v>
      </c>
      <c r="R118" s="13" t="s">
        <v>8316</v>
      </c>
      <c r="S118" s="16">
        <v>41858.007071759261</v>
      </c>
      <c r="T118" s="16">
        <v>41888.007071759261</v>
      </c>
    </row>
    <row r="119" spans="1:20" ht="270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10">
        <v>4</v>
      </c>
      <c r="P119">
        <v>26.33</v>
      </c>
      <c r="Q119" s="13" t="s">
        <v>8315</v>
      </c>
      <c r="R119" s="13" t="s">
        <v>8316</v>
      </c>
      <c r="S119" s="16">
        <v>42278.664965277778</v>
      </c>
      <c r="T119" s="16">
        <v>42308.664965277778</v>
      </c>
    </row>
    <row r="120" spans="1:20" ht="135" x14ac:dyDescent="0.2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10">
        <v>4</v>
      </c>
      <c r="P120">
        <v>9.5</v>
      </c>
      <c r="Q120" s="13" t="s">
        <v>8315</v>
      </c>
      <c r="R120" s="13" t="s">
        <v>8316</v>
      </c>
      <c r="S120" s="16">
        <v>41975.124340277776</v>
      </c>
      <c r="T120" s="16">
        <v>42005.124340277776</v>
      </c>
    </row>
    <row r="121" spans="1:20" ht="210" x14ac:dyDescent="0.2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10">
        <v>4</v>
      </c>
      <c r="P121">
        <v>175</v>
      </c>
      <c r="Q121" s="13" t="s">
        <v>8315</v>
      </c>
      <c r="R121" s="13" t="s">
        <v>8316</v>
      </c>
      <c r="S121" s="16">
        <v>42508.179965277777</v>
      </c>
      <c r="T121" s="16">
        <v>42568.179965277777</v>
      </c>
    </row>
    <row r="122" spans="1:20" ht="285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10">
        <v>3</v>
      </c>
      <c r="P122">
        <v>27.3</v>
      </c>
      <c r="Q122" s="13" t="s">
        <v>8315</v>
      </c>
      <c r="R122" s="13" t="s">
        <v>8316</v>
      </c>
      <c r="S122" s="16">
        <v>42415.883425925931</v>
      </c>
      <c r="T122" s="16">
        <v>42475.84175925926</v>
      </c>
    </row>
    <row r="123" spans="1:20" ht="285" x14ac:dyDescent="0.2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10">
        <v>3</v>
      </c>
      <c r="P123">
        <v>52.8</v>
      </c>
      <c r="Q123" s="13" t="s">
        <v>8315</v>
      </c>
      <c r="R123" s="13" t="s">
        <v>8316</v>
      </c>
      <c r="S123" s="16">
        <v>42499.731701388882</v>
      </c>
      <c r="T123" s="16">
        <v>42529.731701388882</v>
      </c>
    </row>
    <row r="124" spans="1:20" ht="255" x14ac:dyDescent="0.2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10">
        <v>3</v>
      </c>
      <c r="P124">
        <v>23.63</v>
      </c>
      <c r="Q124" s="13" t="s">
        <v>8315</v>
      </c>
      <c r="R124" s="13" t="s">
        <v>8316</v>
      </c>
      <c r="S124" s="16">
        <v>41885.221550925926</v>
      </c>
      <c r="T124" s="16">
        <v>41916.290972222225</v>
      </c>
    </row>
    <row r="125" spans="1:20" ht="300" x14ac:dyDescent="0.2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10">
        <v>3</v>
      </c>
      <c r="P125">
        <v>25</v>
      </c>
      <c r="Q125" s="13" t="s">
        <v>8315</v>
      </c>
      <c r="R125" s="13" t="s">
        <v>8316</v>
      </c>
      <c r="S125" s="16">
        <v>42059.970729166671</v>
      </c>
      <c r="T125" s="16">
        <v>42089.929062499999</v>
      </c>
    </row>
    <row r="126" spans="1:20" ht="270" x14ac:dyDescent="0.2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10">
        <v>3</v>
      </c>
      <c r="P126">
        <v>47.27</v>
      </c>
      <c r="Q126" s="13" t="s">
        <v>8315</v>
      </c>
      <c r="R126" s="13" t="s">
        <v>8316</v>
      </c>
      <c r="S126" s="16">
        <v>42679.958472222221</v>
      </c>
      <c r="T126" s="16">
        <v>42710.207638888889</v>
      </c>
    </row>
    <row r="127" spans="1:20" ht="270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10">
        <v>3</v>
      </c>
      <c r="P127">
        <v>61.67</v>
      </c>
      <c r="Q127" s="13" t="s">
        <v>8315</v>
      </c>
      <c r="R127" s="13" t="s">
        <v>8316</v>
      </c>
      <c r="S127" s="16">
        <v>42224.756909722222</v>
      </c>
      <c r="T127" s="16">
        <v>42254.756909722222</v>
      </c>
    </row>
    <row r="128" spans="1:20" ht="165" x14ac:dyDescent="0.2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10">
        <v>3</v>
      </c>
      <c r="P128">
        <v>39</v>
      </c>
      <c r="Q128" s="13" t="s">
        <v>8315</v>
      </c>
      <c r="R128" s="13" t="s">
        <v>8316</v>
      </c>
      <c r="S128" s="16">
        <v>42031.833587962959</v>
      </c>
      <c r="T128" s="16">
        <v>42063.333333333328</v>
      </c>
    </row>
    <row r="129" spans="1:20" ht="255" x14ac:dyDescent="0.2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10">
        <v>3</v>
      </c>
      <c r="P129">
        <v>50.5</v>
      </c>
      <c r="Q129" s="13" t="s">
        <v>8315</v>
      </c>
      <c r="R129" s="13" t="s">
        <v>8316</v>
      </c>
      <c r="S129" s="16">
        <v>42615.142870370371</v>
      </c>
      <c r="T129" s="16">
        <v>42645.142870370371</v>
      </c>
    </row>
    <row r="130" spans="1:20" ht="285" x14ac:dyDescent="0.2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10">
        <v>3</v>
      </c>
      <c r="P130">
        <v>23.75</v>
      </c>
      <c r="Q130" s="13" t="s">
        <v>8315</v>
      </c>
      <c r="R130" s="13" t="s">
        <v>8316</v>
      </c>
      <c r="S130" s="16">
        <v>42446.060694444444</v>
      </c>
      <c r="T130" s="16">
        <v>42461.165972222225</v>
      </c>
    </row>
    <row r="131" spans="1:20" ht="22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10">
        <v>3</v>
      </c>
      <c r="P131">
        <v>10.67</v>
      </c>
      <c r="Q131" s="13" t="s">
        <v>8315</v>
      </c>
      <c r="R131" s="13" t="s">
        <v>8316</v>
      </c>
      <c r="S131" s="16">
        <v>42209.67288194444</v>
      </c>
      <c r="T131" s="16">
        <v>42223.625</v>
      </c>
    </row>
    <row r="132" spans="1:20" ht="240" x14ac:dyDescent="0.2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10">
        <v>3</v>
      </c>
      <c r="P132">
        <v>15.67</v>
      </c>
      <c r="Q132" s="13" t="s">
        <v>8315</v>
      </c>
      <c r="R132" s="13" t="s">
        <v>8316</v>
      </c>
      <c r="S132" s="16">
        <v>42029.135879629626</v>
      </c>
      <c r="T132" s="16">
        <v>42059.135879629626</v>
      </c>
    </row>
    <row r="133" spans="1:20" ht="240" x14ac:dyDescent="0.2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10">
        <v>2</v>
      </c>
      <c r="P133">
        <v>15.83</v>
      </c>
      <c r="Q133" s="13" t="s">
        <v>8315</v>
      </c>
      <c r="R133" s="13" t="s">
        <v>8316</v>
      </c>
      <c r="S133" s="16">
        <v>41781.045173611114</v>
      </c>
      <c r="T133" s="16">
        <v>41811.045173611114</v>
      </c>
    </row>
    <row r="134" spans="1:20" ht="285" x14ac:dyDescent="0.2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10">
        <v>2</v>
      </c>
      <c r="P134">
        <v>25</v>
      </c>
      <c r="Q134" s="13" t="s">
        <v>8315</v>
      </c>
      <c r="R134" s="13" t="s">
        <v>8316</v>
      </c>
      <c r="S134" s="16">
        <v>41858.214629629627</v>
      </c>
      <c r="T134" s="16">
        <v>41888.214629629627</v>
      </c>
    </row>
    <row r="135" spans="1:20" ht="105" x14ac:dyDescent="0.2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10">
        <v>2</v>
      </c>
      <c r="P135">
        <v>202</v>
      </c>
      <c r="Q135" s="13" t="s">
        <v>8315</v>
      </c>
      <c r="R135" s="13" t="s">
        <v>8316</v>
      </c>
      <c r="S135" s="16">
        <v>42621.389340277776</v>
      </c>
      <c r="T135" s="16">
        <v>42651.389340277776</v>
      </c>
    </row>
    <row r="136" spans="1:20" ht="255" x14ac:dyDescent="0.2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10">
        <v>2</v>
      </c>
      <c r="P136">
        <v>70.17</v>
      </c>
      <c r="Q136" s="13" t="s">
        <v>8315</v>
      </c>
      <c r="R136" s="13" t="s">
        <v>8316</v>
      </c>
      <c r="S136" s="16">
        <v>42248.627013888887</v>
      </c>
      <c r="T136" s="16">
        <v>42278.627013888887</v>
      </c>
    </row>
    <row r="137" spans="1:20" ht="270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10">
        <v>2</v>
      </c>
      <c r="P137">
        <v>32.36</v>
      </c>
      <c r="Q137" s="13" t="s">
        <v>8315</v>
      </c>
      <c r="R137" s="13" t="s">
        <v>8316</v>
      </c>
      <c r="S137" s="16">
        <v>42601.827141203699</v>
      </c>
      <c r="T137" s="16">
        <v>42631.827141203699</v>
      </c>
    </row>
    <row r="138" spans="1:20" ht="285" x14ac:dyDescent="0.2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10">
        <v>2</v>
      </c>
      <c r="P138">
        <v>11.25</v>
      </c>
      <c r="Q138" s="13" t="s">
        <v>8315</v>
      </c>
      <c r="R138" s="13" t="s">
        <v>8316</v>
      </c>
      <c r="S138" s="16">
        <v>42342.845555555556</v>
      </c>
      <c r="T138" s="16">
        <v>42372.845555555556</v>
      </c>
    </row>
    <row r="139" spans="1:20" ht="135" x14ac:dyDescent="0.2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10">
        <v>2</v>
      </c>
      <c r="P139">
        <v>8</v>
      </c>
      <c r="Q139" s="13" t="s">
        <v>8315</v>
      </c>
      <c r="R139" s="13" t="s">
        <v>8316</v>
      </c>
      <c r="S139" s="16">
        <v>42230.08116898148</v>
      </c>
      <c r="T139" s="16">
        <v>42245.08116898148</v>
      </c>
    </row>
    <row r="140" spans="1:20" ht="270" x14ac:dyDescent="0.2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10">
        <v>2</v>
      </c>
      <c r="P140">
        <v>5.75</v>
      </c>
      <c r="Q140" s="13" t="s">
        <v>8315</v>
      </c>
      <c r="R140" s="13" t="s">
        <v>8316</v>
      </c>
      <c r="S140" s="16">
        <v>41879.043530092589</v>
      </c>
      <c r="T140" s="16">
        <v>41909.043530092589</v>
      </c>
    </row>
    <row r="141" spans="1:20" ht="285" x14ac:dyDescent="0.2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10">
        <v>2</v>
      </c>
      <c r="P141">
        <v>27.5</v>
      </c>
      <c r="Q141" s="13" t="s">
        <v>8315</v>
      </c>
      <c r="R141" s="13" t="s">
        <v>8316</v>
      </c>
      <c r="S141" s="16">
        <v>41991.022488425922</v>
      </c>
      <c r="T141" s="16">
        <v>42015.041666666672</v>
      </c>
    </row>
    <row r="142" spans="1:20" ht="255" x14ac:dyDescent="0.2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10">
        <v>2</v>
      </c>
      <c r="P142">
        <v>163.33000000000001</v>
      </c>
      <c r="Q142" s="13" t="s">
        <v>8315</v>
      </c>
      <c r="R142" s="13" t="s">
        <v>8316</v>
      </c>
      <c r="S142" s="16">
        <v>42523.739212962959</v>
      </c>
      <c r="T142" s="16">
        <v>42553.739212962959</v>
      </c>
    </row>
    <row r="143" spans="1:20" ht="285" x14ac:dyDescent="0.2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10">
        <v>2</v>
      </c>
      <c r="P143">
        <v>1.5</v>
      </c>
      <c r="Q143" s="13" t="s">
        <v>8315</v>
      </c>
      <c r="R143" s="13" t="s">
        <v>8316</v>
      </c>
      <c r="S143" s="16">
        <v>42307.189270833333</v>
      </c>
      <c r="T143" s="16">
        <v>42322.958333333328</v>
      </c>
    </row>
    <row r="144" spans="1:20" ht="270" x14ac:dyDescent="0.2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10">
        <v>2</v>
      </c>
      <c r="P144">
        <v>10.25</v>
      </c>
      <c r="Q144" s="13" t="s">
        <v>8315</v>
      </c>
      <c r="R144" s="13" t="s">
        <v>8316</v>
      </c>
      <c r="S144" s="16">
        <v>41883.916678240741</v>
      </c>
      <c r="T144" s="16">
        <v>41906.916678240741</v>
      </c>
    </row>
    <row r="145" spans="1:20" ht="240" x14ac:dyDescent="0.2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10">
        <v>2</v>
      </c>
      <c r="P145">
        <v>59</v>
      </c>
      <c r="Q145" s="13" t="s">
        <v>8315</v>
      </c>
      <c r="R145" s="13" t="s">
        <v>8316</v>
      </c>
      <c r="S145" s="16">
        <v>42767.031678240746</v>
      </c>
      <c r="T145" s="16">
        <v>42797.208333333328</v>
      </c>
    </row>
    <row r="146" spans="1:20" ht="270" x14ac:dyDescent="0.2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22.5</v>
      </c>
      <c r="Q146" s="13" t="s">
        <v>8315</v>
      </c>
      <c r="R146" s="13" t="s">
        <v>8316</v>
      </c>
      <c r="S146" s="16">
        <v>42627.955104166671</v>
      </c>
      <c r="T146" s="16">
        <v>42657.916666666672</v>
      </c>
    </row>
    <row r="147" spans="1:20" ht="285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0">
        <v>1</v>
      </c>
      <c r="P147">
        <v>35.4</v>
      </c>
      <c r="Q147" s="13" t="s">
        <v>8315</v>
      </c>
      <c r="R147" s="13" t="s">
        <v>8316</v>
      </c>
      <c r="S147" s="16">
        <v>42540.593530092592</v>
      </c>
      <c r="T147" s="16">
        <v>42570.593530092592</v>
      </c>
    </row>
    <row r="148" spans="1:20" ht="285" x14ac:dyDescent="0.2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10">
        <v>1</v>
      </c>
      <c r="P148">
        <v>7</v>
      </c>
      <c r="Q148" s="13" t="s">
        <v>8315</v>
      </c>
      <c r="R148" s="13" t="s">
        <v>8316</v>
      </c>
      <c r="S148" s="16">
        <v>41831.742962962962</v>
      </c>
      <c r="T148" s="16">
        <v>41860.125</v>
      </c>
    </row>
    <row r="149" spans="1:20" ht="90" x14ac:dyDescent="0.2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12.5</v>
      </c>
      <c r="Q149" s="13" t="s">
        <v>8315</v>
      </c>
      <c r="R149" s="13" t="s">
        <v>8316</v>
      </c>
      <c r="S149" s="16">
        <v>41953.773090277777</v>
      </c>
      <c r="T149" s="16">
        <v>42013.083333333328</v>
      </c>
    </row>
    <row r="150" spans="1:20" ht="300" x14ac:dyDescent="0.2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3</v>
      </c>
      <c r="Q150" s="13" t="s">
        <v>8315</v>
      </c>
      <c r="R150" s="13" t="s">
        <v>8316</v>
      </c>
      <c r="S150" s="16">
        <v>41982.904386574075</v>
      </c>
      <c r="T150" s="16">
        <v>42042.904386574075</v>
      </c>
    </row>
    <row r="151" spans="1:20" ht="270" x14ac:dyDescent="0.2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10">
        <v>1</v>
      </c>
      <c r="P151">
        <v>9.75</v>
      </c>
      <c r="Q151" s="13" t="s">
        <v>8315</v>
      </c>
      <c r="R151" s="13" t="s">
        <v>8316</v>
      </c>
      <c r="S151" s="16">
        <v>42196.166874999995</v>
      </c>
      <c r="T151" s="16">
        <v>42256.166874999995</v>
      </c>
    </row>
    <row r="152" spans="1:20" ht="270" x14ac:dyDescent="0.2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10">
        <v>1</v>
      </c>
      <c r="P152">
        <v>20</v>
      </c>
      <c r="Q152" s="13" t="s">
        <v>8315</v>
      </c>
      <c r="R152" s="13" t="s">
        <v>8316</v>
      </c>
      <c r="S152" s="16">
        <v>42295.891828703709</v>
      </c>
      <c r="T152" s="16">
        <v>42325.933495370366</v>
      </c>
    </row>
    <row r="153" spans="1:20" ht="135" x14ac:dyDescent="0.2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5.5</v>
      </c>
      <c r="Q153" s="13" t="s">
        <v>8315</v>
      </c>
      <c r="R153" s="13" t="s">
        <v>8316</v>
      </c>
      <c r="S153" s="16">
        <v>42402.947002314817</v>
      </c>
      <c r="T153" s="16">
        <v>42452.145138888889</v>
      </c>
    </row>
    <row r="154" spans="1:20" ht="225" x14ac:dyDescent="0.2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10">
        <v>1</v>
      </c>
      <c r="P154">
        <v>13.11</v>
      </c>
      <c r="Q154" s="13" t="s">
        <v>8315</v>
      </c>
      <c r="R154" s="13" t="s">
        <v>8316</v>
      </c>
      <c r="S154" s="16">
        <v>41977.004976851851</v>
      </c>
      <c r="T154" s="16">
        <v>42008.976388888885</v>
      </c>
    </row>
    <row r="155" spans="1:20" ht="225" x14ac:dyDescent="0.2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10">
        <v>1</v>
      </c>
      <c r="P155">
        <v>62.5</v>
      </c>
      <c r="Q155" s="13" t="s">
        <v>8315</v>
      </c>
      <c r="R155" s="13" t="s">
        <v>8316</v>
      </c>
      <c r="S155" s="16">
        <v>41843.775011574071</v>
      </c>
      <c r="T155" s="16">
        <v>41863.775011574071</v>
      </c>
    </row>
    <row r="156" spans="1:20" ht="270" x14ac:dyDescent="0.2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10">
        <v>1</v>
      </c>
      <c r="P156">
        <v>25</v>
      </c>
      <c r="Q156" s="13" t="s">
        <v>8315</v>
      </c>
      <c r="R156" s="13" t="s">
        <v>8316</v>
      </c>
      <c r="S156" s="16">
        <v>42317.826377314821</v>
      </c>
      <c r="T156" s="16">
        <v>42357.826377314821</v>
      </c>
    </row>
    <row r="157" spans="1:20" ht="285" x14ac:dyDescent="0.2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10">
        <v>1</v>
      </c>
      <c r="P157">
        <v>25</v>
      </c>
      <c r="Q157" s="13" t="s">
        <v>8315</v>
      </c>
      <c r="R157" s="13" t="s">
        <v>8316</v>
      </c>
      <c r="S157" s="16">
        <v>41940.587233796294</v>
      </c>
      <c r="T157" s="16">
        <v>41968.041666666672</v>
      </c>
    </row>
    <row r="158" spans="1:20" ht="270" x14ac:dyDescent="0.2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10">
        <v>1</v>
      </c>
      <c r="P158">
        <v>25</v>
      </c>
      <c r="Q158" s="13" t="s">
        <v>8315</v>
      </c>
      <c r="R158" s="13" t="s">
        <v>8316</v>
      </c>
      <c r="S158" s="16">
        <v>42439.702314814815</v>
      </c>
      <c r="T158" s="16">
        <v>42468.774305555555</v>
      </c>
    </row>
    <row r="159" spans="1:20" ht="300" x14ac:dyDescent="0.2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10">
        <v>1</v>
      </c>
      <c r="P159">
        <v>22.5</v>
      </c>
      <c r="Q159" s="13" t="s">
        <v>8315</v>
      </c>
      <c r="R159" s="13" t="s">
        <v>8316</v>
      </c>
      <c r="S159" s="16">
        <v>41801.711550925924</v>
      </c>
      <c r="T159" s="16">
        <v>41844.124305555553</v>
      </c>
    </row>
    <row r="160" spans="1:20" ht="285" x14ac:dyDescent="0.2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22.67</v>
      </c>
      <c r="Q160" s="13" t="s">
        <v>8315</v>
      </c>
      <c r="R160" s="13" t="s">
        <v>8316</v>
      </c>
      <c r="S160" s="16">
        <v>41811.536180555559</v>
      </c>
      <c r="T160" s="16">
        <v>41841.536180555559</v>
      </c>
    </row>
    <row r="161" spans="1:20" ht="285" x14ac:dyDescent="0.2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10">
        <v>1</v>
      </c>
      <c r="P161">
        <v>217.5</v>
      </c>
      <c r="Q161" s="13" t="s">
        <v>8315</v>
      </c>
      <c r="R161" s="13" t="s">
        <v>8316</v>
      </c>
      <c r="S161" s="16">
        <v>42543.788564814815</v>
      </c>
      <c r="T161" s="16">
        <v>42573.788564814815</v>
      </c>
    </row>
    <row r="162" spans="1:20" ht="255" x14ac:dyDescent="0.2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10">
        <v>1</v>
      </c>
      <c r="P162">
        <v>20</v>
      </c>
      <c r="Q162" s="13" t="s">
        <v>8315</v>
      </c>
      <c r="R162" s="13" t="s">
        <v>8316</v>
      </c>
      <c r="S162" s="16">
        <v>41872.807696759257</v>
      </c>
      <c r="T162" s="16">
        <v>41932.807696759257</v>
      </c>
    </row>
    <row r="163" spans="1:20" ht="300" x14ac:dyDescent="0.2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0">
        <v>1</v>
      </c>
      <c r="P163">
        <v>13</v>
      </c>
      <c r="Q163" s="13" t="s">
        <v>8315</v>
      </c>
      <c r="R163" s="13" t="s">
        <v>8316</v>
      </c>
      <c r="S163" s="16">
        <v>42021.301192129627</v>
      </c>
      <c r="T163" s="16">
        <v>42051.301192129627</v>
      </c>
    </row>
    <row r="164" spans="1:20" ht="270" x14ac:dyDescent="0.2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52.5</v>
      </c>
      <c r="Q164" s="13" t="s">
        <v>8315</v>
      </c>
      <c r="R164" s="13" t="s">
        <v>8316</v>
      </c>
      <c r="S164" s="16">
        <v>41856.672152777777</v>
      </c>
      <c r="T164" s="16">
        <v>41886.672152777777</v>
      </c>
    </row>
    <row r="165" spans="1:20" ht="285" x14ac:dyDescent="0.2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10">
        <v>1</v>
      </c>
      <c r="P165">
        <v>7.25</v>
      </c>
      <c r="Q165" s="13" t="s">
        <v>8315</v>
      </c>
      <c r="R165" s="13" t="s">
        <v>8316</v>
      </c>
      <c r="S165" s="16">
        <v>42417.675879629634</v>
      </c>
      <c r="T165" s="16">
        <v>42475.686111111107</v>
      </c>
    </row>
    <row r="166" spans="1:20" ht="210" x14ac:dyDescent="0.2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10">
        <v>1</v>
      </c>
      <c r="P166">
        <v>62.5</v>
      </c>
      <c r="Q166" s="13" t="s">
        <v>8315</v>
      </c>
      <c r="R166" s="13" t="s">
        <v>8316</v>
      </c>
      <c r="S166" s="16">
        <v>41878.911550925928</v>
      </c>
      <c r="T166" s="16">
        <v>41938.911550925928</v>
      </c>
    </row>
    <row r="167" spans="1:20" ht="285" x14ac:dyDescent="0.2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10">
        <v>1</v>
      </c>
      <c r="P167">
        <v>10</v>
      </c>
      <c r="Q167" s="13" t="s">
        <v>8315</v>
      </c>
      <c r="R167" s="13" t="s">
        <v>8316</v>
      </c>
      <c r="S167" s="16">
        <v>42217.670104166667</v>
      </c>
      <c r="T167" s="16">
        <v>42247.670104166667</v>
      </c>
    </row>
    <row r="168" spans="1:20" ht="255" x14ac:dyDescent="0.2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10">
        <v>1</v>
      </c>
      <c r="P168">
        <v>100</v>
      </c>
      <c r="Q168" s="13" t="s">
        <v>8315</v>
      </c>
      <c r="R168" s="13" t="s">
        <v>8316</v>
      </c>
      <c r="S168" s="16">
        <v>42067.947337962964</v>
      </c>
      <c r="T168" s="16">
        <v>42097.905671296292</v>
      </c>
    </row>
    <row r="169" spans="1:20" ht="195" x14ac:dyDescent="0.2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10">
        <v>1</v>
      </c>
      <c r="P169">
        <v>6.75</v>
      </c>
      <c r="Q169" s="13" t="s">
        <v>8315</v>
      </c>
      <c r="R169" s="13" t="s">
        <v>8316</v>
      </c>
      <c r="S169" s="16">
        <v>41833.951516203706</v>
      </c>
      <c r="T169" s="16">
        <v>41863.951516203706</v>
      </c>
    </row>
    <row r="170" spans="1:20" ht="195" x14ac:dyDescent="0.2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10">
        <v>1</v>
      </c>
      <c r="P170">
        <v>34.950000000000003</v>
      </c>
      <c r="Q170" s="13" t="s">
        <v>8315</v>
      </c>
      <c r="R170" s="13" t="s">
        <v>8316</v>
      </c>
      <c r="S170" s="16">
        <v>42718.963599537034</v>
      </c>
      <c r="T170" s="16">
        <v>42748.961805555555</v>
      </c>
    </row>
    <row r="171" spans="1:20" ht="300" x14ac:dyDescent="0.2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10">
        <v>1</v>
      </c>
      <c r="P171">
        <v>18.5</v>
      </c>
      <c r="Q171" s="13" t="s">
        <v>8315</v>
      </c>
      <c r="R171" s="13" t="s">
        <v>8316</v>
      </c>
      <c r="S171" s="16">
        <v>42078.34520833334</v>
      </c>
      <c r="T171" s="16">
        <v>42133.166666666672</v>
      </c>
    </row>
    <row r="172" spans="1:20" ht="285" x14ac:dyDescent="0.2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10">
        <v>1</v>
      </c>
      <c r="P172">
        <v>50</v>
      </c>
      <c r="Q172" s="13" t="s">
        <v>8315</v>
      </c>
      <c r="R172" s="13" t="s">
        <v>8316</v>
      </c>
      <c r="S172" s="16">
        <v>42570.850381944445</v>
      </c>
      <c r="T172" s="16">
        <v>42615.850381944445</v>
      </c>
    </row>
    <row r="173" spans="1:20" ht="255" x14ac:dyDescent="0.2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10">
        <v>0</v>
      </c>
      <c r="P173">
        <v>0</v>
      </c>
      <c r="Q173" s="13" t="s">
        <v>8315</v>
      </c>
      <c r="R173" s="13" t="s">
        <v>8316</v>
      </c>
      <c r="S173" s="16">
        <v>42492.737847222219</v>
      </c>
      <c r="T173" s="16">
        <v>42534.166666666672</v>
      </c>
    </row>
    <row r="174" spans="1:20" ht="315" x14ac:dyDescent="0.2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10">
        <v>0</v>
      </c>
      <c r="P174">
        <v>0</v>
      </c>
      <c r="Q174" s="13" t="s">
        <v>8315</v>
      </c>
      <c r="R174" s="13" t="s">
        <v>8316</v>
      </c>
      <c r="S174" s="16">
        <v>42108.692060185189</v>
      </c>
      <c r="T174" s="16">
        <v>42153.692060185189</v>
      </c>
    </row>
    <row r="175" spans="1:20" ht="270" x14ac:dyDescent="0.2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10">
        <v>0</v>
      </c>
      <c r="P175">
        <v>0</v>
      </c>
      <c r="Q175" s="13" t="s">
        <v>8315</v>
      </c>
      <c r="R175" s="13" t="s">
        <v>8316</v>
      </c>
      <c r="S175" s="16">
        <v>42453.806307870371</v>
      </c>
      <c r="T175" s="16">
        <v>42513.806307870371</v>
      </c>
    </row>
    <row r="176" spans="1:20" ht="270" x14ac:dyDescent="0.2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10">
        <v>0</v>
      </c>
      <c r="P176">
        <v>23.33</v>
      </c>
      <c r="Q176" s="13" t="s">
        <v>8315</v>
      </c>
      <c r="R176" s="13" t="s">
        <v>8316</v>
      </c>
      <c r="S176" s="16">
        <v>42123.648831018523</v>
      </c>
      <c r="T176" s="16">
        <v>42153.648831018523</v>
      </c>
    </row>
    <row r="177" spans="1:20" ht="240" x14ac:dyDescent="0.2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10">
        <v>0</v>
      </c>
      <c r="P177">
        <v>18.329999999999998</v>
      </c>
      <c r="Q177" s="13" t="s">
        <v>8315</v>
      </c>
      <c r="R177" s="13" t="s">
        <v>8316</v>
      </c>
      <c r="S177" s="16">
        <v>41784.789687500001</v>
      </c>
      <c r="T177" s="16">
        <v>41814.789687500001</v>
      </c>
    </row>
    <row r="178" spans="1:20" ht="28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20</v>
      </c>
      <c r="Q178" s="13" t="s">
        <v>8315</v>
      </c>
      <c r="R178" s="13" t="s">
        <v>8316</v>
      </c>
      <c r="S178" s="16">
        <v>41831.675034722226</v>
      </c>
      <c r="T178" s="16">
        <v>41891.675034722226</v>
      </c>
    </row>
    <row r="179" spans="1:20" ht="285" x14ac:dyDescent="0.2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10">
        <v>0</v>
      </c>
      <c r="P179">
        <v>0</v>
      </c>
      <c r="Q179" s="13" t="s">
        <v>8315</v>
      </c>
      <c r="R179" s="13" t="s">
        <v>8316</v>
      </c>
      <c r="S179" s="16">
        <v>41950.114108796297</v>
      </c>
      <c r="T179" s="16">
        <v>42010.114108796297</v>
      </c>
    </row>
    <row r="180" spans="1:20" ht="165" x14ac:dyDescent="0.2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10">
        <v>0</v>
      </c>
      <c r="P180">
        <v>0</v>
      </c>
      <c r="Q180" s="13" t="s">
        <v>8315</v>
      </c>
      <c r="R180" s="13" t="s">
        <v>8316</v>
      </c>
      <c r="S180" s="16">
        <v>42115.11618055556</v>
      </c>
      <c r="T180" s="16">
        <v>42175.11618055556</v>
      </c>
    </row>
    <row r="181" spans="1:20" ht="270" x14ac:dyDescent="0.2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10">
        <v>0</v>
      </c>
      <c r="P181">
        <v>2.33</v>
      </c>
      <c r="Q181" s="13" t="s">
        <v>8315</v>
      </c>
      <c r="R181" s="13" t="s">
        <v>8316</v>
      </c>
      <c r="S181" s="16">
        <v>42465.128391203703</v>
      </c>
      <c r="T181" s="16">
        <v>42495.128391203703</v>
      </c>
    </row>
    <row r="182" spans="1:20" ht="270" x14ac:dyDescent="0.2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10">
        <v>0</v>
      </c>
      <c r="P182">
        <v>0</v>
      </c>
      <c r="Q182" s="13" t="s">
        <v>8315</v>
      </c>
      <c r="R182" s="13" t="s">
        <v>8316</v>
      </c>
      <c r="S182" s="16">
        <v>42171.743969907402</v>
      </c>
      <c r="T182" s="16">
        <v>42201.743969907402</v>
      </c>
    </row>
    <row r="183" spans="1:20" ht="225" x14ac:dyDescent="0.2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10">
        <v>0</v>
      </c>
      <c r="P183">
        <v>29</v>
      </c>
      <c r="Q183" s="13" t="s">
        <v>8315</v>
      </c>
      <c r="R183" s="13" t="s">
        <v>8316</v>
      </c>
      <c r="S183" s="16">
        <v>42359.725243055553</v>
      </c>
      <c r="T183" s="16">
        <v>42389.725243055553</v>
      </c>
    </row>
    <row r="184" spans="1:20" ht="285" x14ac:dyDescent="0.2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8315</v>
      </c>
      <c r="R184" s="13" t="s">
        <v>8316</v>
      </c>
      <c r="S184" s="16">
        <v>41916.597638888888</v>
      </c>
      <c r="T184" s="16">
        <v>41976.639305555553</v>
      </c>
    </row>
    <row r="185" spans="1:20" ht="180" x14ac:dyDescent="0.2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10">
        <v>0</v>
      </c>
      <c r="P185">
        <v>46.25</v>
      </c>
      <c r="Q185" s="13" t="s">
        <v>8315</v>
      </c>
      <c r="R185" s="13" t="s">
        <v>8316</v>
      </c>
      <c r="S185" s="16">
        <v>41948.727256944447</v>
      </c>
      <c r="T185" s="16">
        <v>41978.727256944447</v>
      </c>
    </row>
    <row r="186" spans="1:20" ht="270" x14ac:dyDescent="0.2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10">
        <v>0</v>
      </c>
      <c r="P186">
        <v>5</v>
      </c>
      <c r="Q186" s="13" t="s">
        <v>8315</v>
      </c>
      <c r="R186" s="13" t="s">
        <v>8316</v>
      </c>
      <c r="S186" s="16">
        <v>41985.427361111113</v>
      </c>
      <c r="T186" s="16">
        <v>42015.427361111113</v>
      </c>
    </row>
    <row r="187" spans="1:20" ht="270" x14ac:dyDescent="0.2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10">
        <v>0</v>
      </c>
      <c r="P187">
        <v>0</v>
      </c>
      <c r="Q187" s="13" t="s">
        <v>8315</v>
      </c>
      <c r="R187" s="13" t="s">
        <v>8316</v>
      </c>
      <c r="S187" s="16">
        <v>41922.535185185188</v>
      </c>
      <c r="T187" s="16">
        <v>41930.207638888889</v>
      </c>
    </row>
    <row r="188" spans="1:20" ht="105" x14ac:dyDescent="0.2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10">
        <v>0</v>
      </c>
      <c r="P188">
        <v>0</v>
      </c>
      <c r="Q188" s="13" t="s">
        <v>8315</v>
      </c>
      <c r="R188" s="13" t="s">
        <v>8316</v>
      </c>
      <c r="S188" s="16">
        <v>42037.986284722225</v>
      </c>
      <c r="T188" s="16">
        <v>42097.944618055553</v>
      </c>
    </row>
    <row r="189" spans="1:20" ht="285" x14ac:dyDescent="0.2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10">
        <v>0</v>
      </c>
      <c r="P189">
        <v>0</v>
      </c>
      <c r="Q189" s="13" t="s">
        <v>8315</v>
      </c>
      <c r="R189" s="13" t="s">
        <v>8316</v>
      </c>
      <c r="S189" s="16">
        <v>42515.078217592592</v>
      </c>
      <c r="T189" s="16">
        <v>42575.078217592592</v>
      </c>
    </row>
    <row r="190" spans="1:20" ht="225" x14ac:dyDescent="0.2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10">
        <v>0</v>
      </c>
      <c r="P190">
        <v>25</v>
      </c>
      <c r="Q190" s="13" t="s">
        <v>8315</v>
      </c>
      <c r="R190" s="13" t="s">
        <v>8316</v>
      </c>
      <c r="S190" s="16">
        <v>42210.439768518518</v>
      </c>
      <c r="T190" s="16">
        <v>42240.439768518518</v>
      </c>
    </row>
    <row r="191" spans="1:20" ht="300" x14ac:dyDescent="0.2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10">
        <v>0</v>
      </c>
      <c r="P191">
        <v>1</v>
      </c>
      <c r="Q191" s="13" t="s">
        <v>8315</v>
      </c>
      <c r="R191" s="13" t="s">
        <v>8316</v>
      </c>
      <c r="S191" s="16">
        <v>42444.877743055549</v>
      </c>
      <c r="T191" s="16">
        <v>42504.877743055549</v>
      </c>
    </row>
    <row r="192" spans="1:20" ht="270" x14ac:dyDescent="0.2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10">
        <v>0</v>
      </c>
      <c r="P192">
        <v>20</v>
      </c>
      <c r="Q192" s="13" t="s">
        <v>8315</v>
      </c>
      <c r="R192" s="13" t="s">
        <v>8316</v>
      </c>
      <c r="S192" s="16">
        <v>41929.266215277778</v>
      </c>
      <c r="T192" s="16">
        <v>41968.823611111111</v>
      </c>
    </row>
    <row r="193" spans="1:20" ht="270" x14ac:dyDescent="0.2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10">
        <v>0</v>
      </c>
      <c r="P193">
        <v>1</v>
      </c>
      <c r="Q193" s="13" t="s">
        <v>8315</v>
      </c>
      <c r="R193" s="13" t="s">
        <v>8316</v>
      </c>
      <c r="S193" s="16">
        <v>41828.922905092593</v>
      </c>
      <c r="T193" s="16">
        <v>41888.922905092593</v>
      </c>
    </row>
    <row r="194" spans="1:20" ht="210" x14ac:dyDescent="0.2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10">
        <v>0</v>
      </c>
      <c r="P194">
        <v>0</v>
      </c>
      <c r="Q194" s="13" t="s">
        <v>8315</v>
      </c>
      <c r="R194" s="13" t="s">
        <v>8316</v>
      </c>
      <c r="S194" s="16">
        <v>42103.024398148147</v>
      </c>
      <c r="T194" s="16">
        <v>42112.9375</v>
      </c>
    </row>
    <row r="195" spans="1:20" ht="240" x14ac:dyDescent="0.2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10">
        <v>0</v>
      </c>
      <c r="P195">
        <v>0</v>
      </c>
      <c r="Q195" s="13" t="s">
        <v>8315</v>
      </c>
      <c r="R195" s="13" t="s">
        <v>8316</v>
      </c>
      <c r="S195" s="16">
        <v>42325.920717592591</v>
      </c>
      <c r="T195" s="16">
        <v>42355.920717592591</v>
      </c>
    </row>
    <row r="196" spans="1:20" ht="195" x14ac:dyDescent="0.2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8315</v>
      </c>
      <c r="R196" s="13" t="s">
        <v>8316</v>
      </c>
      <c r="S196" s="16">
        <v>41793.710231481484</v>
      </c>
      <c r="T196" s="16">
        <v>41823.710231481484</v>
      </c>
    </row>
    <row r="197" spans="1:20" ht="270" x14ac:dyDescent="0.2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10">
        <v>0</v>
      </c>
      <c r="P197">
        <v>0</v>
      </c>
      <c r="Q197" s="13" t="s">
        <v>8315</v>
      </c>
      <c r="R197" s="13" t="s">
        <v>8316</v>
      </c>
      <c r="S197" s="16">
        <v>41793.814259259263</v>
      </c>
      <c r="T197" s="16">
        <v>41825.165972222225</v>
      </c>
    </row>
    <row r="198" spans="1:20" ht="270" x14ac:dyDescent="0.2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10</v>
      </c>
      <c r="Q198" s="13" t="s">
        <v>8315</v>
      </c>
      <c r="R198" s="13" t="s">
        <v>8316</v>
      </c>
      <c r="S198" s="16">
        <v>42065.190694444449</v>
      </c>
      <c r="T198" s="16">
        <v>42090.149027777778</v>
      </c>
    </row>
    <row r="199" spans="1:20" ht="195" x14ac:dyDescent="0.2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10">
        <v>0</v>
      </c>
      <c r="P199">
        <v>13</v>
      </c>
      <c r="Q199" s="13" t="s">
        <v>8315</v>
      </c>
      <c r="R199" s="13" t="s">
        <v>8316</v>
      </c>
      <c r="S199" s="16">
        <v>41848.84002314815</v>
      </c>
      <c r="T199" s="16">
        <v>41883.84002314815</v>
      </c>
    </row>
    <row r="200" spans="1:20" ht="300" x14ac:dyDescent="0.2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10">
        <v>0</v>
      </c>
      <c r="P200">
        <v>1</v>
      </c>
      <c r="Q200" s="13" t="s">
        <v>8315</v>
      </c>
      <c r="R200" s="13" t="s">
        <v>8316</v>
      </c>
      <c r="S200" s="16">
        <v>42041.743090277778</v>
      </c>
      <c r="T200" s="16">
        <v>42071.701423611114</v>
      </c>
    </row>
    <row r="201" spans="1:20" ht="225" x14ac:dyDescent="0.2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10">
        <v>0</v>
      </c>
      <c r="P201">
        <v>1</v>
      </c>
      <c r="Q201" s="13" t="s">
        <v>8315</v>
      </c>
      <c r="R201" s="13" t="s">
        <v>8316</v>
      </c>
      <c r="S201" s="16">
        <v>41789.893599537041</v>
      </c>
      <c r="T201" s="16">
        <v>41815.875</v>
      </c>
    </row>
    <row r="202" spans="1:20" ht="150" x14ac:dyDescent="0.2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10">
        <v>0</v>
      </c>
      <c r="P202">
        <v>1</v>
      </c>
      <c r="Q202" s="13" t="s">
        <v>8315</v>
      </c>
      <c r="R202" s="13" t="s">
        <v>8316</v>
      </c>
      <c r="S202" s="16">
        <v>42611.261064814811</v>
      </c>
      <c r="T202" s="16">
        <v>42625.707638888889</v>
      </c>
    </row>
    <row r="203" spans="1:20" ht="285" x14ac:dyDescent="0.2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10">
        <v>0</v>
      </c>
      <c r="P203">
        <v>0</v>
      </c>
      <c r="Q203" s="13" t="s">
        <v>8315</v>
      </c>
      <c r="R203" s="13" t="s">
        <v>8316</v>
      </c>
      <c r="S203" s="16">
        <v>42253.633159722223</v>
      </c>
      <c r="T203" s="16">
        <v>42313.674826388888</v>
      </c>
    </row>
    <row r="204" spans="1:20" ht="285" x14ac:dyDescent="0.2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10">
        <v>0</v>
      </c>
      <c r="P204">
        <v>0</v>
      </c>
      <c r="Q204" s="13" t="s">
        <v>8315</v>
      </c>
      <c r="R204" s="13" t="s">
        <v>8316</v>
      </c>
      <c r="S204" s="16">
        <v>41867.652280092596</v>
      </c>
      <c r="T204" s="16">
        <v>41875.291666666664</v>
      </c>
    </row>
    <row r="205" spans="1:20" ht="300" x14ac:dyDescent="0.2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10">
        <v>0</v>
      </c>
      <c r="P205">
        <v>0</v>
      </c>
      <c r="Q205" s="13" t="s">
        <v>8315</v>
      </c>
      <c r="R205" s="13" t="s">
        <v>8316</v>
      </c>
      <c r="S205" s="16">
        <v>42186.01116898148</v>
      </c>
      <c r="T205" s="16">
        <v>42230.818055555559</v>
      </c>
    </row>
    <row r="206" spans="1:20" ht="105" x14ac:dyDescent="0.2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10">
        <v>0</v>
      </c>
      <c r="P206">
        <v>1.5</v>
      </c>
      <c r="Q206" s="13" t="s">
        <v>8315</v>
      </c>
      <c r="R206" s="13" t="s">
        <v>8316</v>
      </c>
      <c r="S206" s="16">
        <v>42095.229166666672</v>
      </c>
      <c r="T206" s="16">
        <v>42109.211111111115</v>
      </c>
    </row>
    <row r="207" spans="1:20" ht="240" x14ac:dyDescent="0.2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10">
        <v>0</v>
      </c>
      <c r="P207">
        <v>33.75</v>
      </c>
      <c r="Q207" s="13" t="s">
        <v>8315</v>
      </c>
      <c r="R207" s="13" t="s">
        <v>8316</v>
      </c>
      <c r="S207" s="16">
        <v>41863.359282407408</v>
      </c>
      <c r="T207" s="16">
        <v>41893.359282407408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3" t="s">
        <v>8315</v>
      </c>
      <c r="R208" s="13" t="s">
        <v>8316</v>
      </c>
      <c r="S208" s="16">
        <v>42059.270023148143</v>
      </c>
      <c r="T208" s="16">
        <v>42119.190972222219</v>
      </c>
    </row>
    <row r="209" spans="1:20" ht="270" x14ac:dyDescent="0.2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0">
        <v>0</v>
      </c>
      <c r="P209">
        <v>0</v>
      </c>
      <c r="Q209" s="13" t="s">
        <v>8315</v>
      </c>
      <c r="R209" s="13" t="s">
        <v>8316</v>
      </c>
      <c r="S209" s="16">
        <v>42228.151701388888</v>
      </c>
      <c r="T209" s="16">
        <v>42253.151701388888</v>
      </c>
    </row>
    <row r="210" spans="1:20" ht="270" x14ac:dyDescent="0.2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3" t="s">
        <v>8315</v>
      </c>
      <c r="R210" s="13" t="s">
        <v>8316</v>
      </c>
      <c r="S210" s="16">
        <v>42415.168564814812</v>
      </c>
      <c r="T210" s="16">
        <v>42445.126898148148</v>
      </c>
    </row>
    <row r="211" spans="1:20" ht="300" x14ac:dyDescent="0.2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10">
        <v>0</v>
      </c>
      <c r="P211">
        <v>0</v>
      </c>
      <c r="Q211" s="13" t="s">
        <v>8315</v>
      </c>
      <c r="R211" s="13" t="s">
        <v>8316</v>
      </c>
      <c r="S211" s="16">
        <v>42675.262962962966</v>
      </c>
      <c r="T211" s="16">
        <v>42705.304629629631</v>
      </c>
    </row>
    <row r="212" spans="1:20" ht="285" x14ac:dyDescent="0.2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10">
        <v>0</v>
      </c>
      <c r="P212">
        <v>5.5</v>
      </c>
      <c r="Q212" s="13" t="s">
        <v>8315</v>
      </c>
      <c r="R212" s="13" t="s">
        <v>8316</v>
      </c>
      <c r="S212" s="16">
        <v>41961.492488425924</v>
      </c>
      <c r="T212" s="16">
        <v>42006.492488425924</v>
      </c>
    </row>
    <row r="213" spans="1:20" ht="225" x14ac:dyDescent="0.2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8315</v>
      </c>
      <c r="R213" s="13" t="s">
        <v>8316</v>
      </c>
      <c r="S213" s="16">
        <v>42111.904097222221</v>
      </c>
      <c r="T213" s="16">
        <v>42171.904097222221</v>
      </c>
    </row>
    <row r="214" spans="1:20" ht="285" x14ac:dyDescent="0.2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>
        <v>0</v>
      </c>
      <c r="Q214" s="13" t="s">
        <v>8315</v>
      </c>
      <c r="R214" s="13" t="s">
        <v>8316</v>
      </c>
      <c r="S214" s="16">
        <v>42213.662905092591</v>
      </c>
      <c r="T214" s="16">
        <v>42243.662905092591</v>
      </c>
    </row>
    <row r="215" spans="1:20" ht="270" x14ac:dyDescent="0.2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10">
        <v>0</v>
      </c>
      <c r="P215">
        <v>5</v>
      </c>
      <c r="Q215" s="13" t="s">
        <v>8315</v>
      </c>
      <c r="R215" s="13" t="s">
        <v>8316</v>
      </c>
      <c r="S215" s="16">
        <v>42109.801712962959</v>
      </c>
      <c r="T215" s="16">
        <v>42139.801712962959</v>
      </c>
    </row>
    <row r="216" spans="1:20" ht="300" x14ac:dyDescent="0.2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10">
        <v>0</v>
      </c>
      <c r="P216">
        <v>25</v>
      </c>
      <c r="Q216" s="13" t="s">
        <v>8315</v>
      </c>
      <c r="R216" s="13" t="s">
        <v>8316</v>
      </c>
      <c r="S216" s="16">
        <v>42243.790393518517</v>
      </c>
      <c r="T216" s="16">
        <v>42303.790393518517</v>
      </c>
    </row>
    <row r="217" spans="1:20" ht="270" x14ac:dyDescent="0.2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3" t="s">
        <v>8315</v>
      </c>
      <c r="R217" s="13" t="s">
        <v>8316</v>
      </c>
      <c r="S217" s="16">
        <v>42550.048449074078</v>
      </c>
      <c r="T217" s="16">
        <v>42580.978472222225</v>
      </c>
    </row>
    <row r="218" spans="1:20" ht="300" x14ac:dyDescent="0.2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8315</v>
      </c>
      <c r="R218" s="13" t="s">
        <v>8316</v>
      </c>
      <c r="S218" s="16">
        <v>42457.932025462964</v>
      </c>
      <c r="T218" s="16">
        <v>42485.013888888891</v>
      </c>
    </row>
    <row r="219" spans="1:20" ht="225" x14ac:dyDescent="0.2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10">
        <v>0</v>
      </c>
      <c r="P219">
        <v>7</v>
      </c>
      <c r="Q219" s="13" t="s">
        <v>8315</v>
      </c>
      <c r="R219" s="13" t="s">
        <v>8316</v>
      </c>
      <c r="S219" s="16">
        <v>42513.976319444439</v>
      </c>
      <c r="T219" s="16">
        <v>42559.976319444439</v>
      </c>
    </row>
    <row r="220" spans="1:20" ht="300" x14ac:dyDescent="0.2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10">
        <v>0</v>
      </c>
      <c r="P220">
        <v>5.5</v>
      </c>
      <c r="Q220" s="13" t="s">
        <v>8315</v>
      </c>
      <c r="R220" s="13" t="s">
        <v>8316</v>
      </c>
      <c r="S220" s="16">
        <v>42447.863553240735</v>
      </c>
      <c r="T220" s="16">
        <v>42477.863553240735</v>
      </c>
    </row>
    <row r="221" spans="1:20" ht="300" x14ac:dyDescent="0.2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3" t="s">
        <v>8315</v>
      </c>
      <c r="R221" s="13" t="s">
        <v>8316</v>
      </c>
      <c r="S221" s="16">
        <v>42534.866875</v>
      </c>
      <c r="T221" s="16">
        <v>42564.866875</v>
      </c>
    </row>
    <row r="222" spans="1:20" ht="285" x14ac:dyDescent="0.2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>
        <v>0</v>
      </c>
      <c r="Q222" s="13" t="s">
        <v>8315</v>
      </c>
      <c r="R222" s="13" t="s">
        <v>8316</v>
      </c>
      <c r="S222" s="16">
        <v>42286.749780092592</v>
      </c>
      <c r="T222" s="16">
        <v>42316.791446759264</v>
      </c>
    </row>
    <row r="223" spans="1:20" ht="240" x14ac:dyDescent="0.2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10">
        <v>0</v>
      </c>
      <c r="P223">
        <v>3</v>
      </c>
      <c r="Q223" s="13" t="s">
        <v>8315</v>
      </c>
      <c r="R223" s="13" t="s">
        <v>8316</v>
      </c>
      <c r="S223" s="16">
        <v>42107.864722222221</v>
      </c>
      <c r="T223" s="16">
        <v>42137.864722222221</v>
      </c>
    </row>
    <row r="224" spans="1:20" ht="210" x14ac:dyDescent="0.2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10">
        <v>0</v>
      </c>
      <c r="P224">
        <v>5</v>
      </c>
      <c r="Q224" s="13" t="s">
        <v>8315</v>
      </c>
      <c r="R224" s="13" t="s">
        <v>8316</v>
      </c>
      <c r="S224" s="16">
        <v>41809.389930555553</v>
      </c>
      <c r="T224" s="16">
        <v>41839.389930555553</v>
      </c>
    </row>
    <row r="225" spans="1:20" ht="105" x14ac:dyDescent="0.2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10">
        <v>0</v>
      </c>
      <c r="P225">
        <v>10</v>
      </c>
      <c r="Q225" s="13" t="s">
        <v>8315</v>
      </c>
      <c r="R225" s="13" t="s">
        <v>8316</v>
      </c>
      <c r="S225" s="16">
        <v>42437.64534722222</v>
      </c>
      <c r="T225" s="16">
        <v>42497.603680555556</v>
      </c>
    </row>
    <row r="226" spans="1:20" ht="105" x14ac:dyDescent="0.2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10">
        <v>0</v>
      </c>
      <c r="P226">
        <v>1</v>
      </c>
      <c r="Q226" s="13" t="s">
        <v>8315</v>
      </c>
      <c r="R226" s="13" t="s">
        <v>8316</v>
      </c>
      <c r="S226" s="16">
        <v>41890.16269675926</v>
      </c>
      <c r="T226" s="16">
        <v>41920.16269675926</v>
      </c>
    </row>
    <row r="227" spans="1:20" ht="300" x14ac:dyDescent="0.2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10">
        <v>0</v>
      </c>
      <c r="P227">
        <v>2</v>
      </c>
      <c r="Q227" s="13" t="s">
        <v>8315</v>
      </c>
      <c r="R227" s="13" t="s">
        <v>8316</v>
      </c>
      <c r="S227" s="16">
        <v>42391.772997685184</v>
      </c>
      <c r="T227" s="16">
        <v>42416.772997685184</v>
      </c>
    </row>
    <row r="228" spans="1:20" ht="270" x14ac:dyDescent="0.2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8315</v>
      </c>
      <c r="R228" s="13" t="s">
        <v>8316</v>
      </c>
      <c r="S228" s="16">
        <v>41848.772928240738</v>
      </c>
      <c r="T228" s="16">
        <v>41877.686111111114</v>
      </c>
    </row>
    <row r="229" spans="1:20" ht="300" x14ac:dyDescent="0.2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8315</v>
      </c>
      <c r="R229" s="13" t="s">
        <v>8316</v>
      </c>
      <c r="S229" s="16">
        <v>42419.246168981481</v>
      </c>
      <c r="T229" s="16">
        <v>42434.246168981481</v>
      </c>
    </row>
    <row r="230" spans="1:20" ht="285" x14ac:dyDescent="0.2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10">
        <v>0</v>
      </c>
      <c r="P230">
        <v>1</v>
      </c>
      <c r="Q230" s="13" t="s">
        <v>8315</v>
      </c>
      <c r="R230" s="13" t="s">
        <v>8316</v>
      </c>
      <c r="S230" s="16">
        <v>42174.780821759254</v>
      </c>
      <c r="T230" s="16">
        <v>42204.780821759254</v>
      </c>
    </row>
    <row r="231" spans="1:20" ht="225" x14ac:dyDescent="0.2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3" t="s">
        <v>8315</v>
      </c>
      <c r="R231" s="13" t="s">
        <v>8316</v>
      </c>
      <c r="S231" s="16">
        <v>42408.999571759254</v>
      </c>
      <c r="T231" s="16">
        <v>42453.957905092597</v>
      </c>
    </row>
    <row r="232" spans="1:20" ht="225" x14ac:dyDescent="0.2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3" t="s">
        <v>8315</v>
      </c>
      <c r="R232" s="13" t="s">
        <v>8316</v>
      </c>
      <c r="S232" s="16">
        <v>42282.655543981484</v>
      </c>
      <c r="T232" s="16">
        <v>42342.697210648148</v>
      </c>
    </row>
    <row r="233" spans="1:20" ht="285" x14ac:dyDescent="0.2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3" t="s">
        <v>8315</v>
      </c>
      <c r="R233" s="13" t="s">
        <v>8316</v>
      </c>
      <c r="S233" s="16">
        <v>42322.025115740747</v>
      </c>
      <c r="T233" s="16">
        <v>42352.025115740747</v>
      </c>
    </row>
    <row r="234" spans="1:20" ht="300" x14ac:dyDescent="0.2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>
        <v>0</v>
      </c>
      <c r="Q234" s="13" t="s">
        <v>8315</v>
      </c>
      <c r="R234" s="13" t="s">
        <v>8316</v>
      </c>
      <c r="S234" s="16">
        <v>41941.585231481484</v>
      </c>
      <c r="T234" s="16">
        <v>41991.626898148148</v>
      </c>
    </row>
    <row r="235" spans="1:20" ht="300" x14ac:dyDescent="0.2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10">
        <v>0</v>
      </c>
      <c r="P235">
        <v>7</v>
      </c>
      <c r="Q235" s="13" t="s">
        <v>8315</v>
      </c>
      <c r="R235" s="13" t="s">
        <v>8316</v>
      </c>
      <c r="S235" s="16">
        <v>41995.084074074075</v>
      </c>
      <c r="T235" s="16">
        <v>42024.802777777775</v>
      </c>
    </row>
    <row r="236" spans="1:20" ht="315" x14ac:dyDescent="0.2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10">
        <v>0</v>
      </c>
      <c r="P236">
        <v>16</v>
      </c>
      <c r="Q236" s="13" t="s">
        <v>8315</v>
      </c>
      <c r="R236" s="13" t="s">
        <v>8316</v>
      </c>
      <c r="S236" s="16">
        <v>42169.958506944444</v>
      </c>
      <c r="T236" s="16">
        <v>42199.958506944444</v>
      </c>
    </row>
    <row r="237" spans="1:20" ht="285" x14ac:dyDescent="0.2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10">
        <v>0</v>
      </c>
      <c r="P237">
        <v>1</v>
      </c>
      <c r="Q237" s="13" t="s">
        <v>8315</v>
      </c>
      <c r="R237" s="13" t="s">
        <v>8316</v>
      </c>
      <c r="S237" s="16">
        <v>41905.636469907404</v>
      </c>
      <c r="T237" s="16">
        <v>41935.636469907404</v>
      </c>
    </row>
    <row r="238" spans="1:20" ht="255" x14ac:dyDescent="0.2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3" t="s">
        <v>8315</v>
      </c>
      <c r="R238" s="13" t="s">
        <v>8316</v>
      </c>
      <c r="S238" s="16">
        <v>41761.810150462967</v>
      </c>
      <c r="T238" s="16">
        <v>41768.286805555559</v>
      </c>
    </row>
    <row r="239" spans="1:20" ht="270" x14ac:dyDescent="0.2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3" t="s">
        <v>8315</v>
      </c>
      <c r="R239" s="13" t="s">
        <v>8316</v>
      </c>
      <c r="S239" s="16">
        <v>42613.841261574074</v>
      </c>
      <c r="T239" s="16">
        <v>42644.166666666672</v>
      </c>
    </row>
    <row r="240" spans="1:20" ht="165" x14ac:dyDescent="0.2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>
        <v>0</v>
      </c>
      <c r="Q240" s="13" t="s">
        <v>8315</v>
      </c>
      <c r="R240" s="13" t="s">
        <v>8316</v>
      </c>
      <c r="S240" s="16">
        <v>42421.141469907408</v>
      </c>
      <c r="T240" s="16">
        <v>42481.099803240737</v>
      </c>
    </row>
    <row r="241" spans="1:20" ht="285" x14ac:dyDescent="0.2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10">
        <v>0</v>
      </c>
      <c r="P241">
        <v>25</v>
      </c>
      <c r="Q241" s="13" t="s">
        <v>8315</v>
      </c>
      <c r="R241" s="13" t="s">
        <v>8316</v>
      </c>
      <c r="S241" s="16">
        <v>42479.039212962962</v>
      </c>
      <c r="T241" s="16">
        <v>42509.039212962962</v>
      </c>
    </row>
    <row r="242" spans="1:20" ht="225" x14ac:dyDescent="0.2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>
        <v>0</v>
      </c>
      <c r="Q242" s="13" t="s">
        <v>8315</v>
      </c>
      <c r="R242" s="13" t="s">
        <v>8316</v>
      </c>
      <c r="S242" s="16">
        <v>41905.795706018522</v>
      </c>
      <c r="T242" s="16">
        <v>41933.82708333333</v>
      </c>
    </row>
    <row r="243" spans="1:20" ht="255" x14ac:dyDescent="0.2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10">
        <v>0</v>
      </c>
      <c r="P243">
        <v>5</v>
      </c>
      <c r="Q243" s="13" t="s">
        <v>8315</v>
      </c>
      <c r="R243" s="13" t="s">
        <v>8316</v>
      </c>
      <c r="S243" s="16">
        <v>42510.938900462963</v>
      </c>
      <c r="T243" s="16">
        <v>42540.938900462963</v>
      </c>
    </row>
    <row r="244" spans="1:20" ht="240" x14ac:dyDescent="0.2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8315</v>
      </c>
      <c r="R244" s="13" t="s">
        <v>8316</v>
      </c>
      <c r="S244" s="16">
        <v>42511.698101851856</v>
      </c>
      <c r="T244" s="16">
        <v>42535.787500000006</v>
      </c>
    </row>
    <row r="245" spans="1:20" ht="255" x14ac:dyDescent="0.2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10">
        <v>0</v>
      </c>
      <c r="P245">
        <v>10</v>
      </c>
      <c r="Q245" s="13" t="s">
        <v>8315</v>
      </c>
      <c r="R245" s="13" t="s">
        <v>8316</v>
      </c>
      <c r="S245" s="16">
        <v>42058.603877314818</v>
      </c>
      <c r="T245" s="16">
        <v>42087.165972222225</v>
      </c>
    </row>
    <row r="246" spans="1:20" ht="75" x14ac:dyDescent="0.2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>
        <v>0</v>
      </c>
      <c r="Q246" s="13" t="s">
        <v>8315</v>
      </c>
      <c r="R246" s="13" t="s">
        <v>8316</v>
      </c>
      <c r="S246" s="16">
        <v>42538.742893518516</v>
      </c>
      <c r="T246" s="16">
        <v>42568.742893518516</v>
      </c>
    </row>
    <row r="247" spans="1:20" ht="255" x14ac:dyDescent="0.2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10">
        <v>0</v>
      </c>
      <c r="P247">
        <v>20</v>
      </c>
      <c r="Q247" s="13" t="s">
        <v>8315</v>
      </c>
      <c r="R247" s="13" t="s">
        <v>8316</v>
      </c>
      <c r="S247" s="16">
        <v>42039.194988425923</v>
      </c>
      <c r="T247" s="16">
        <v>42099.153321759266</v>
      </c>
    </row>
    <row r="248" spans="1:20" ht="240" x14ac:dyDescent="0.2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3" t="s">
        <v>8315</v>
      </c>
      <c r="R248" s="13" t="s">
        <v>8316</v>
      </c>
      <c r="S248" s="16">
        <v>42495.722187499996</v>
      </c>
      <c r="T248" s="16">
        <v>42525.722187499996</v>
      </c>
    </row>
    <row r="249" spans="1:20" ht="180" x14ac:dyDescent="0.2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3" t="s">
        <v>8315</v>
      </c>
      <c r="R249" s="13" t="s">
        <v>8316</v>
      </c>
      <c r="S249" s="16">
        <v>41927.124884259261</v>
      </c>
      <c r="T249" s="16">
        <v>41937.124884259261</v>
      </c>
    </row>
    <row r="250" spans="1:20" ht="270" x14ac:dyDescent="0.2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>
        <v>0</v>
      </c>
      <c r="Q250" s="13" t="s">
        <v>8315</v>
      </c>
      <c r="R250" s="13" t="s">
        <v>8316</v>
      </c>
      <c r="S250" s="16">
        <v>42730.903726851851</v>
      </c>
      <c r="T250" s="16">
        <v>42760.903726851851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8315</v>
      </c>
      <c r="R251" s="13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"failed"</formula>
    </cfRule>
    <cfRule type="iconSet" priority="3">
      <iconSet iconSet="4RedToBlack">
        <cfvo type="percent" val="0"/>
        <cfvo type="percent" val="25"/>
        <cfvo type="percent" val="50"/>
        <cfvo type="percent" val="75"/>
      </iconSet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17F4-26C4-498B-BF72-1D01C32F1F1D}">
  <dimension ref="A1:C15"/>
  <sheetViews>
    <sheetView workbookViewId="0">
      <selection activeCell="I13" sqref="I13"/>
    </sheetView>
  </sheetViews>
  <sheetFormatPr defaultRowHeight="15" x14ac:dyDescent="0.25"/>
  <cols>
    <col min="1" max="1" width="28.42578125" bestFit="1" customWidth="1"/>
    <col min="2" max="2" width="11.42578125" customWidth="1"/>
    <col min="3" max="3" width="12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8378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8379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8384</v>
      </c>
      <c r="B4" s="18">
        <f>+_xlfn.STDEV.P('Successful US Kickstarters'!D:D)</f>
        <v>7748.7537726373303</v>
      </c>
      <c r="C4" s="18">
        <f>+_xlfn.STDEV.P('Failed US Kickstarters'!D:D)</f>
        <v>21967.731061515115</v>
      </c>
    </row>
    <row r="5" spans="1:3" x14ac:dyDescent="0.25">
      <c r="A5" t="s">
        <v>8385</v>
      </c>
      <c r="B5" s="18">
        <f>+_xlfn.QUARTILE.EXC('Successful US Kickstarters'!D:D,3)</f>
        <v>5000</v>
      </c>
      <c r="C5" s="18">
        <f>+_xlfn.QUARTILE.EXC('Failed US Kickstarters'!D:D,3)</f>
        <v>10000</v>
      </c>
    </row>
    <row r="6" spans="1:3" x14ac:dyDescent="0.25">
      <c r="A6" t="s">
        <v>8386</v>
      </c>
      <c r="B6" s="18">
        <f>+_xlfn.QUARTILE.EXC('Successful US Kickstarters'!D:D,1)</f>
        <v>1500</v>
      </c>
      <c r="C6" s="18">
        <f>+_xlfn.QUARTILE.EXC('Failed US Kickstarters'!D:D,1)</f>
        <v>2000</v>
      </c>
    </row>
    <row r="7" spans="1:3" x14ac:dyDescent="0.25">
      <c r="A7" t="s">
        <v>8387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8380</v>
      </c>
      <c r="B10" s="18">
        <f>+AVERAGE('Successful US Kickstarters'!E:E)</f>
        <v>5601.5458009708727</v>
      </c>
      <c r="C10" s="18">
        <f>+AVERAGE('Failed US Kickstarters'!E:E)</f>
        <v>558.65484000000004</v>
      </c>
    </row>
    <row r="11" spans="1:3" x14ac:dyDescent="0.25">
      <c r="A11" t="s">
        <v>8381</v>
      </c>
      <c r="B11" s="18">
        <f>+MEDIAN('Successful US Kickstarters'!E:E)</f>
        <v>3167.5</v>
      </c>
      <c r="C11" s="18">
        <f>+MEDIAN('Failed US Kickstarters'!E:E)</f>
        <v>103</v>
      </c>
    </row>
    <row r="12" spans="1:3" x14ac:dyDescent="0.25">
      <c r="A12" t="s">
        <v>8391</v>
      </c>
      <c r="B12" s="18">
        <f>+_xlfn.STDEV.P('Successful US Kickstarters'!E:E)</f>
        <v>8334.5731699164626</v>
      </c>
      <c r="C12" s="18">
        <f>+_xlfn.STDEV.P('Failed US Kickstarters'!E:E)</f>
        <v>1330.5230280400915</v>
      </c>
    </row>
    <row r="13" spans="1:3" x14ac:dyDescent="0.25">
      <c r="A13" t="s">
        <v>8388</v>
      </c>
      <c r="B13" s="18">
        <f>+_xlfn.QUARTILE.EXC('Successful US Kickstarters'!E:E,3)</f>
        <v>5699</v>
      </c>
      <c r="C13" s="18">
        <f>+_xlfn.QUARTILE.EXC('Failed US Kickstarters'!E:E,3)</f>
        <v>501</v>
      </c>
    </row>
    <row r="14" spans="1:3" x14ac:dyDescent="0.25">
      <c r="A14" t="s">
        <v>8389</v>
      </c>
      <c r="B14" s="18">
        <f>+_xlfn.QUARTILE.EXC('Successful US Kickstarters'!E:E,1)</f>
        <v>1716.5074999999999</v>
      </c>
      <c r="C14" s="18">
        <f>+_xlfn.QUARTILE.EXC('Failed US Kickstarters'!E:E,1)</f>
        <v>9.25</v>
      </c>
    </row>
    <row r="15" spans="1:3" x14ac:dyDescent="0.25">
      <c r="A15" t="s">
        <v>8390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 Outcomes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Box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eric.thiry99@gmail.com</cp:lastModifiedBy>
  <cp:lastPrinted>2021-06-17T12:09:46Z</cp:lastPrinted>
  <dcterms:created xsi:type="dcterms:W3CDTF">2017-04-20T15:17:24Z</dcterms:created>
  <dcterms:modified xsi:type="dcterms:W3CDTF">2021-06-19T16:11:17Z</dcterms:modified>
</cp:coreProperties>
</file>