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ec7ef92cba0e244/Desktop/git/HW1_Submissions/"/>
    </mc:Choice>
  </mc:AlternateContent>
  <xr:revisionPtr revIDLastSave="676" documentId="13_ncr:1_{D754642E-E684-4F4D-953B-1821B0424A6E}" xr6:coauthVersionLast="47" xr6:coauthVersionMax="47" xr10:uidLastSave="{8A2E4835-D0B9-46D1-B6B0-D741BAE3D568}"/>
  <bookViews>
    <workbookView xWindow="22932" yWindow="-108" windowWidth="23256" windowHeight="12576" firstSheet="4" activeTab="6" xr2:uid="{00000000-000D-0000-FFFF-FFFF00000000}"/>
  </bookViews>
  <sheets>
    <sheet name="Parent Outcomes" sheetId="2" r:id="rId1"/>
    <sheet name="SubCategory Statistics" sheetId="3" r:id="rId2"/>
    <sheet name="Outcomes Based on Launch Date" sheetId="4" r:id="rId3"/>
    <sheet name="Box Whisker Chart" sheetId="8" r:id="rId4"/>
    <sheet name="Theater Outcomes by Launch Date" sheetId="9" r:id="rId5"/>
    <sheet name="Outcomes Based on Goals" sheetId="10" r:id="rId6"/>
    <sheet name="Kickstarter" sheetId="1" r:id="rId7"/>
    <sheet name="Successful US Kickstarters" sheetId="5" r:id="rId8"/>
    <sheet name="Failed US Kickstarters" sheetId="6" r:id="rId9"/>
    <sheet name="Descriptive Statistics" sheetId="7" r:id="rId10"/>
  </sheets>
  <definedNames>
    <definedName name="_xlnm._FilterDatabase" localSheetId="6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1"/>
    <pivotCache cacheId="1" r:id="rId12"/>
    <pivotCache cacheId="2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" i="10" l="1"/>
  <c r="B13" i="10"/>
  <c r="B12" i="10"/>
  <c r="B11" i="10"/>
  <c r="B10" i="10"/>
  <c r="B9" i="10"/>
  <c r="B8" i="10"/>
  <c r="B7" i="10"/>
  <c r="B6" i="10"/>
  <c r="B5" i="10"/>
  <c r="B4" i="10"/>
  <c r="B3" i="10"/>
  <c r="B2" i="10"/>
  <c r="D13" i="10"/>
  <c r="D12" i="10"/>
  <c r="D11" i="10"/>
  <c r="D10" i="10"/>
  <c r="D9" i="10"/>
  <c r="D8" i="10"/>
  <c r="D7" i="10"/>
  <c r="D6" i="10"/>
  <c r="D5" i="10"/>
  <c r="D4" i="10"/>
  <c r="D3" i="10"/>
  <c r="C13" i="10"/>
  <c r="C12" i="10"/>
  <c r="C11" i="10"/>
  <c r="C10" i="10"/>
  <c r="C9" i="10"/>
  <c r="C8" i="10"/>
  <c r="C7" i="10"/>
  <c r="C6" i="10"/>
  <c r="E6" i="10" s="1"/>
  <c r="C5" i="10"/>
  <c r="C4" i="10"/>
  <c r="C3" i="10"/>
  <c r="C2" i="10"/>
  <c r="C14" i="7"/>
  <c r="B14" i="7"/>
  <c r="C13" i="7"/>
  <c r="C15" i="7" s="1"/>
  <c r="B13" i="7"/>
  <c r="B15" i="7" s="1"/>
  <c r="C12" i="7"/>
  <c r="B12" i="7"/>
  <c r="C6" i="7"/>
  <c r="C5" i="7"/>
  <c r="C7" i="7" s="1"/>
  <c r="C4" i="7"/>
  <c r="B7" i="7"/>
  <c r="B6" i="7"/>
  <c r="B5" i="7"/>
  <c r="B4" i="7"/>
  <c r="C11" i="7"/>
  <c r="B11" i="7"/>
  <c r="C10" i="7"/>
  <c r="B10" i="7"/>
  <c r="C3" i="7"/>
  <c r="B3" i="7"/>
  <c r="C2" i="7"/>
  <c r="B2" i="7"/>
  <c r="T2245" i="1"/>
  <c r="T1255" i="1"/>
  <c r="T1014" i="1"/>
  <c r="T2016" i="1"/>
  <c r="T3842" i="1"/>
  <c r="T2613" i="1"/>
  <c r="T80" i="1"/>
  <c r="T2247" i="1"/>
  <c r="T2261" i="1"/>
  <c r="T2187" i="1"/>
  <c r="T2271" i="1"/>
  <c r="T1945" i="1"/>
  <c r="T2077" i="1"/>
  <c r="T2723" i="1"/>
  <c r="T644" i="1"/>
  <c r="T1960" i="1"/>
  <c r="T2626" i="1"/>
  <c r="T2244" i="1"/>
  <c r="T2274" i="1"/>
  <c r="T1662" i="1"/>
  <c r="T2233" i="1"/>
  <c r="T1480" i="1"/>
  <c r="T2230" i="1"/>
  <c r="T2236" i="1"/>
  <c r="T1972" i="1"/>
  <c r="T1963" i="1"/>
  <c r="T2194" i="1"/>
  <c r="T1980" i="1"/>
  <c r="T2189" i="1"/>
  <c r="T2737" i="1"/>
  <c r="T2252" i="1"/>
  <c r="T2627" i="1"/>
  <c r="T2199" i="1"/>
  <c r="T2227" i="1"/>
  <c r="T2018" i="1"/>
  <c r="T1764" i="1"/>
  <c r="T2619" i="1"/>
  <c r="T2013" i="1"/>
  <c r="T2047" i="1"/>
  <c r="T2243" i="1"/>
  <c r="T1950" i="1"/>
  <c r="T1946" i="1"/>
  <c r="T1217" i="1"/>
  <c r="T2263" i="1"/>
  <c r="T2272" i="1"/>
  <c r="T2204" i="1"/>
  <c r="T1956" i="1"/>
  <c r="T1974" i="1"/>
  <c r="T1478" i="1"/>
  <c r="T2603" i="1"/>
  <c r="T2629" i="1"/>
  <c r="T2259" i="1"/>
  <c r="T2026" i="1"/>
  <c r="T1971" i="1"/>
  <c r="T1514" i="1"/>
  <c r="T2078" i="1"/>
  <c r="T2202" i="1"/>
  <c r="T2196" i="1"/>
  <c r="T2238" i="1"/>
  <c r="T2329" i="1"/>
  <c r="T2184" i="1"/>
  <c r="T2338" i="1"/>
  <c r="T2082" i="1"/>
  <c r="T2045" i="1"/>
  <c r="T2191" i="1"/>
  <c r="T1403" i="1"/>
  <c r="T2234" i="1"/>
  <c r="T2015" i="1"/>
  <c r="T2729" i="1"/>
  <c r="T2185" i="1"/>
  <c r="T2021" i="1"/>
  <c r="T1534" i="1"/>
  <c r="T2052" i="1"/>
  <c r="T2256" i="1"/>
  <c r="T2996" i="1"/>
  <c r="T1467" i="1"/>
  <c r="T2195" i="1"/>
  <c r="T2312" i="1"/>
  <c r="T2449" i="1"/>
  <c r="T1382" i="1"/>
  <c r="T2040" i="1"/>
  <c r="T1536" i="1"/>
  <c r="T2190" i="1"/>
  <c r="T2277" i="1"/>
  <c r="T2609" i="1"/>
  <c r="T2282" i="1"/>
  <c r="T1979" i="1"/>
  <c r="T1957" i="1"/>
  <c r="T79" i="1"/>
  <c r="T2036" i="1"/>
  <c r="T316" i="1"/>
  <c r="T2741" i="1"/>
  <c r="T2203" i="1"/>
  <c r="T2003" i="1"/>
  <c r="T2269" i="1"/>
  <c r="T1346" i="1"/>
  <c r="T2246" i="1"/>
  <c r="T1976" i="1"/>
  <c r="T1969" i="1"/>
  <c r="T2031" i="1"/>
  <c r="T1982" i="1"/>
  <c r="T2635" i="1"/>
  <c r="T2054" i="1"/>
  <c r="T2239" i="1"/>
  <c r="T1023" i="1"/>
  <c r="T2709" i="1"/>
  <c r="T2301" i="1"/>
  <c r="T1947" i="1"/>
  <c r="T1978" i="1"/>
  <c r="T1032" i="1"/>
  <c r="T3728" i="1"/>
  <c r="T3155" i="1"/>
  <c r="T2235" i="1"/>
  <c r="T3813" i="1"/>
  <c r="T2262" i="1"/>
  <c r="T2604" i="1"/>
  <c r="T1196" i="1"/>
  <c r="T2012" i="1"/>
  <c r="T2268" i="1"/>
  <c r="T3003" i="1"/>
  <c r="T2072" i="1"/>
  <c r="T738" i="1"/>
  <c r="T3355" i="1"/>
  <c r="T2005" i="1"/>
  <c r="T45" i="1"/>
  <c r="T1839" i="1"/>
  <c r="T248" i="1"/>
  <c r="T2011" i="1"/>
  <c r="T2034" i="1"/>
  <c r="T2611" i="1"/>
  <c r="T540" i="1"/>
  <c r="T3027" i="1"/>
  <c r="T646" i="1"/>
  <c r="T2039" i="1"/>
  <c r="T3710" i="1"/>
  <c r="T2267" i="1"/>
  <c r="T2726" i="1"/>
  <c r="T1259" i="1"/>
  <c r="T1958" i="1"/>
  <c r="T2341" i="1"/>
  <c r="T308" i="1"/>
  <c r="T2216" i="1"/>
  <c r="T1194" i="1"/>
  <c r="T3446" i="1"/>
  <c r="T2081" i="1"/>
  <c r="T2257" i="1"/>
  <c r="T3584" i="1"/>
  <c r="T3294" i="1"/>
  <c r="T1970" i="1"/>
  <c r="T2186" i="1"/>
  <c r="T320" i="1"/>
  <c r="T2273" i="1"/>
  <c r="T1530" i="1"/>
  <c r="T2023" i="1"/>
  <c r="T2073" i="1"/>
  <c r="T1224" i="1"/>
  <c r="T647" i="1"/>
  <c r="T1506" i="1"/>
  <c r="T1612" i="1"/>
  <c r="T2254" i="1"/>
  <c r="T2242" i="1"/>
  <c r="T2280" i="1"/>
  <c r="T1198" i="1"/>
  <c r="T656" i="1"/>
  <c r="T845" i="1"/>
  <c r="T2488" i="1"/>
  <c r="T1632" i="1"/>
  <c r="T2717" i="1"/>
  <c r="T1835" i="1"/>
  <c r="T1973" i="1"/>
  <c r="T1967" i="1"/>
  <c r="T1200" i="1"/>
  <c r="T1754" i="1"/>
  <c r="T1966" i="1"/>
  <c r="T1975" i="1"/>
  <c r="T384" i="1"/>
  <c r="T1212" i="1"/>
  <c r="T2107" i="1"/>
  <c r="T2330" i="1"/>
  <c r="T1199" i="1"/>
  <c r="T2724" i="1"/>
  <c r="T1378" i="1"/>
  <c r="T3654" i="1"/>
  <c r="T1538" i="1"/>
  <c r="T2177" i="1"/>
  <c r="T2008" i="1"/>
  <c r="T2042" i="1"/>
  <c r="T110" i="1"/>
  <c r="T2739" i="1"/>
  <c r="T3026" i="1"/>
  <c r="T2226" i="1"/>
  <c r="T1289" i="1"/>
  <c r="T2817" i="1"/>
  <c r="T1925" i="1"/>
  <c r="T264" i="1"/>
  <c r="T3720" i="1"/>
  <c r="T759" i="1"/>
  <c r="T1025" i="1"/>
  <c r="T2014" i="1"/>
  <c r="T2006" i="1"/>
  <c r="T833" i="1"/>
  <c r="T2710" i="1"/>
  <c r="T306" i="1"/>
  <c r="T287" i="1"/>
  <c r="T3820" i="1"/>
  <c r="T1955" i="1"/>
  <c r="T2032" i="1"/>
  <c r="T2117" i="1"/>
  <c r="T3832" i="1"/>
  <c r="T2610" i="1"/>
  <c r="T2258" i="1"/>
  <c r="T3393" i="1"/>
  <c r="T3368" i="1"/>
  <c r="T111" i="1"/>
  <c r="T2275" i="1"/>
  <c r="T1388" i="1"/>
  <c r="T2068" i="1"/>
  <c r="T858" i="1"/>
  <c r="T3364" i="1"/>
  <c r="T2004" i="1"/>
  <c r="T1509" i="1"/>
  <c r="T3473" i="1"/>
  <c r="T389" i="1"/>
  <c r="T658" i="1"/>
  <c r="T1260" i="1"/>
  <c r="T3039" i="1"/>
  <c r="T1385" i="1"/>
  <c r="T1953" i="1"/>
  <c r="T2335" i="1"/>
  <c r="T1285" i="1"/>
  <c r="T2037" i="1"/>
  <c r="T3316" i="1"/>
  <c r="T3410" i="1"/>
  <c r="T3721" i="1"/>
  <c r="T1977" i="1"/>
  <c r="T385" i="1"/>
  <c r="T1526" i="1"/>
  <c r="T1968" i="1"/>
  <c r="T1022" i="1"/>
  <c r="T1520" i="1"/>
  <c r="T1841" i="1"/>
  <c r="T790" i="1"/>
  <c r="T1351" i="1"/>
  <c r="T1380" i="1"/>
  <c r="T2445" i="1"/>
  <c r="T2501" i="1"/>
  <c r="T1257" i="1"/>
  <c r="T1676" i="1"/>
  <c r="T1752" i="1"/>
  <c r="T2059" i="1"/>
  <c r="T2730" i="1"/>
  <c r="T3464" i="1"/>
  <c r="T3601" i="1"/>
  <c r="T1952" i="1"/>
  <c r="T2027" i="1"/>
  <c r="T1252" i="1"/>
  <c r="T1838" i="1"/>
  <c r="T2215" i="1"/>
  <c r="T1204" i="1"/>
  <c r="T1256" i="1"/>
  <c r="T2067" i="1"/>
  <c r="T83" i="1"/>
  <c r="T1954" i="1"/>
  <c r="T2062" i="1"/>
  <c r="T2213" i="1"/>
  <c r="T1928" i="1"/>
  <c r="T2547" i="1"/>
  <c r="T846" i="1"/>
  <c r="T1964" i="1"/>
  <c r="T2022" i="1"/>
  <c r="T260" i="1"/>
  <c r="T2066" i="1"/>
  <c r="T3048" i="1"/>
  <c r="T3458" i="1"/>
  <c r="T3462" i="1"/>
  <c r="T1376" i="1"/>
  <c r="T1477" i="1"/>
  <c r="T3157" i="1"/>
  <c r="T2621" i="1"/>
  <c r="T1939" i="1"/>
  <c r="T2638" i="1"/>
  <c r="T2837" i="1"/>
  <c r="T3445" i="1"/>
  <c r="T3709" i="1"/>
  <c r="T254" i="1"/>
  <c r="T2192" i="1"/>
  <c r="T2283" i="1"/>
  <c r="T2284" i="1"/>
  <c r="T3397" i="1"/>
  <c r="T3607" i="1"/>
  <c r="T39" i="1"/>
  <c r="T1358" i="1"/>
  <c r="T391" i="1"/>
  <c r="T2043" i="1"/>
  <c r="T2457" i="1"/>
  <c r="T787" i="1"/>
  <c r="T2172" i="1"/>
  <c r="T2458" i="1"/>
  <c r="T825" i="1"/>
  <c r="T1539" i="1"/>
  <c r="T2266" i="1"/>
  <c r="T2467" i="1"/>
  <c r="T3009" i="1"/>
  <c r="T3510" i="1"/>
  <c r="T3539" i="1"/>
  <c r="T301" i="1"/>
  <c r="T747" i="1"/>
  <c r="T2035" i="1"/>
  <c r="T274" i="1"/>
  <c r="T2991" i="1"/>
  <c r="T289" i="1"/>
  <c r="T1533" i="1"/>
  <c r="T2315" i="1"/>
  <c r="T1681" i="1"/>
  <c r="T2975" i="1"/>
  <c r="T3257" i="1"/>
  <c r="T3308" i="1"/>
  <c r="T3593" i="1"/>
  <c r="T359" i="1"/>
  <c r="T1527" i="1"/>
  <c r="T1655" i="1"/>
  <c r="T3656" i="1"/>
  <c r="T66" i="1"/>
  <c r="T1362" i="1"/>
  <c r="T1883" i="1"/>
  <c r="T2293" i="1"/>
  <c r="T2447" i="1"/>
  <c r="T1220" i="1"/>
  <c r="T1935" i="1"/>
  <c r="T2614" i="1"/>
  <c r="T2998" i="1"/>
  <c r="T3180" i="1"/>
  <c r="T1377" i="1"/>
  <c r="T1942" i="1"/>
  <c r="T2231" i="1"/>
  <c r="T2304" i="1"/>
  <c r="T2479" i="1"/>
  <c r="T2670" i="1"/>
  <c r="T2978" i="1"/>
  <c r="T3345" i="1"/>
  <c r="T3451" i="1"/>
  <c r="T3605" i="1"/>
  <c r="T348" i="1"/>
  <c r="T1642" i="1"/>
  <c r="T2617" i="1"/>
  <c r="T2732" i="1"/>
  <c r="T2836" i="1"/>
  <c r="T3295" i="1"/>
  <c r="T2251" i="1"/>
  <c r="T3523" i="1"/>
  <c r="T1959" i="1"/>
  <c r="T2060" i="1"/>
  <c r="T2448" i="1"/>
  <c r="T3030" i="1"/>
  <c r="T37" i="1"/>
  <c r="T1402" i="1"/>
  <c r="T1831" i="1"/>
  <c r="T2057" i="1"/>
  <c r="T1266" i="1"/>
  <c r="T1503" i="1"/>
  <c r="T1890" i="1"/>
  <c r="T2639" i="1"/>
  <c r="T3050" i="1"/>
  <c r="T14" i="1"/>
  <c r="T1762" i="1"/>
  <c r="T2641" i="1"/>
  <c r="T3267" i="1"/>
  <c r="T1466" i="1"/>
  <c r="T2224" i="1"/>
  <c r="T2971" i="1"/>
  <c r="T3167" i="1"/>
  <c r="T1277" i="1"/>
  <c r="T1519" i="1"/>
  <c r="T3612" i="1"/>
  <c r="T1190" i="1"/>
  <c r="T1668" i="1"/>
  <c r="T2025" i="1"/>
  <c r="T2181" i="1"/>
  <c r="T3233" i="1"/>
  <c r="T15" i="1"/>
  <c r="T734" i="1"/>
  <c r="T815" i="1"/>
  <c r="T3168" i="1"/>
  <c r="T3485" i="1"/>
  <c r="T3837" i="1"/>
  <c r="T1221" i="1"/>
  <c r="T2668" i="1"/>
  <c r="T3311" i="1"/>
  <c r="T741" i="1"/>
  <c r="T2632" i="1"/>
  <c r="T3012" i="1"/>
  <c r="T3493" i="1"/>
  <c r="T281" i="1"/>
  <c r="T1517" i="1"/>
  <c r="T1961" i="1"/>
  <c r="T2229" i="1"/>
  <c r="T2316" i="1"/>
  <c r="T3015" i="1"/>
  <c r="T276" i="1"/>
  <c r="T282" i="1"/>
  <c r="T729" i="1"/>
  <c r="T820" i="1"/>
  <c r="T1633" i="1"/>
  <c r="T2217" i="1"/>
  <c r="T2525" i="1"/>
  <c r="T2545" i="1"/>
  <c r="T2555" i="1"/>
  <c r="T3536" i="1"/>
  <c r="T3718" i="1"/>
  <c r="T28" i="1"/>
  <c r="T64" i="1"/>
  <c r="T113" i="1"/>
  <c r="T852" i="1"/>
  <c r="T1210" i="1"/>
  <c r="T1276" i="1"/>
  <c r="T1280" i="1"/>
  <c r="T1627" i="1"/>
  <c r="T1763" i="1"/>
  <c r="T2455" i="1"/>
  <c r="T3488" i="1"/>
  <c r="T3698" i="1"/>
  <c r="T1857" i="1"/>
  <c r="T2264" i="1"/>
  <c r="T2281" i="1"/>
  <c r="T2712" i="1"/>
  <c r="T3274" i="1"/>
  <c r="T3714" i="1"/>
  <c r="T78" i="1"/>
  <c r="T272" i="1"/>
  <c r="T2058" i="1"/>
  <c r="T2075" i="1"/>
  <c r="T2183" i="1"/>
  <c r="T2237" i="1"/>
  <c r="T3351" i="1"/>
  <c r="T3454" i="1"/>
  <c r="T3538" i="1"/>
  <c r="T3611" i="1"/>
  <c r="T3829" i="1"/>
  <c r="T802" i="1"/>
  <c r="T814" i="1"/>
  <c r="T1250" i="1"/>
  <c r="T2207" i="1"/>
  <c r="T3452" i="1"/>
  <c r="T2211" i="1"/>
  <c r="T3787" i="1"/>
  <c r="T280" i="1"/>
  <c r="T1515" i="1"/>
  <c r="T1948" i="1"/>
  <c r="T2796" i="1"/>
  <c r="T3472" i="1"/>
  <c r="T2298" i="1"/>
  <c r="T3049" i="1"/>
  <c r="T3564" i="1"/>
  <c r="T63" i="1"/>
  <c r="T278" i="1"/>
  <c r="T745" i="1"/>
  <c r="T785" i="1"/>
  <c r="T1465" i="1"/>
  <c r="T1748" i="1"/>
  <c r="T2050" i="1"/>
  <c r="T2065" i="1"/>
  <c r="T2119" i="1"/>
  <c r="T2740" i="1"/>
  <c r="T271" i="1"/>
  <c r="T657" i="1"/>
  <c r="T1348" i="1"/>
  <c r="T2168" i="1"/>
  <c r="T2201" i="1"/>
  <c r="T2260" i="1"/>
  <c r="T2985" i="1"/>
  <c r="T3035" i="1"/>
  <c r="T268" i="1"/>
  <c r="T1218" i="1"/>
  <c r="T1293" i="1"/>
  <c r="T1619" i="1"/>
  <c r="T2105" i="1"/>
  <c r="T2296" i="1"/>
  <c r="T2623" i="1"/>
  <c r="T3330" i="1"/>
  <c r="T3773" i="1"/>
  <c r="T21" i="1"/>
  <c r="T840" i="1"/>
  <c r="T1040" i="1"/>
  <c r="T1391" i="1"/>
  <c r="T1535" i="1"/>
  <c r="T1609" i="1"/>
  <c r="T1892" i="1"/>
  <c r="T1900" i="1"/>
  <c r="T2727" i="1"/>
  <c r="T642" i="1"/>
  <c r="T722" i="1"/>
  <c r="T792" i="1"/>
  <c r="T860" i="1"/>
  <c r="T2333" i="1"/>
  <c r="T2622" i="1"/>
  <c r="T3298" i="1"/>
  <c r="T3560" i="1"/>
  <c r="T3614" i="1"/>
  <c r="T3" i="1"/>
  <c r="T788" i="1"/>
  <c r="T1657" i="1"/>
  <c r="T1834" i="1"/>
  <c r="T2061" i="1"/>
  <c r="T3028" i="1"/>
  <c r="T3482" i="1"/>
  <c r="T3779" i="1"/>
  <c r="T3822" i="1"/>
  <c r="T38" i="1"/>
  <c r="T44" i="1"/>
  <c r="T382" i="1"/>
  <c r="T404" i="1"/>
  <c r="T1652" i="1"/>
  <c r="T2818" i="1"/>
  <c r="T3396" i="1"/>
  <c r="T115" i="1"/>
  <c r="T655" i="1"/>
  <c r="T1298" i="1"/>
  <c r="T2279" i="1"/>
  <c r="T2612" i="1"/>
  <c r="T3712" i="1"/>
  <c r="T117" i="1"/>
  <c r="T651" i="1"/>
  <c r="T1671" i="1"/>
  <c r="T2725" i="1"/>
  <c r="T3425" i="1"/>
  <c r="T3459" i="1"/>
  <c r="T3677" i="1"/>
  <c r="T3816" i="1"/>
  <c r="T258" i="1"/>
  <c r="T1474" i="1"/>
  <c r="T1524" i="1"/>
  <c r="T2167" i="1"/>
  <c r="T2180" i="1"/>
  <c r="T3336" i="1"/>
  <c r="T3373" i="1"/>
  <c r="T3463" i="1"/>
  <c r="T3684" i="1"/>
  <c r="T3686" i="1"/>
  <c r="T1254" i="1"/>
  <c r="T1848" i="1"/>
  <c r="T1944" i="1"/>
  <c r="T3342" i="1"/>
  <c r="T3407" i="1"/>
  <c r="T3422" i="1"/>
  <c r="T3484" i="1"/>
  <c r="T3671" i="1"/>
  <c r="T2" i="1"/>
  <c r="T305" i="1"/>
  <c r="T411" i="1"/>
  <c r="T819" i="1"/>
  <c r="T1389" i="1"/>
  <c r="T1481" i="1"/>
  <c r="T1677" i="1"/>
  <c r="T1894" i="1"/>
  <c r="T1923" i="1"/>
  <c r="T2102" i="1"/>
  <c r="T2240" i="1"/>
  <c r="T2634" i="1"/>
  <c r="T329" i="1"/>
  <c r="T1354" i="1"/>
  <c r="T1541" i="1"/>
  <c r="T2041" i="1"/>
  <c r="T2104" i="1"/>
  <c r="T2474" i="1"/>
  <c r="T2822" i="1"/>
  <c r="T3302" i="1"/>
  <c r="T3613" i="1"/>
  <c r="T3706" i="1"/>
  <c r="T1192" i="1"/>
  <c r="T1197" i="1"/>
  <c r="T1302" i="1"/>
  <c r="T1390" i="1"/>
  <c r="T1532" i="1"/>
  <c r="T1823" i="1"/>
  <c r="T1886" i="1"/>
  <c r="T2120" i="1"/>
  <c r="T3441" i="1"/>
  <c r="T249" i="1"/>
  <c r="T822" i="1"/>
  <c r="T826" i="1"/>
  <c r="T1355" i="1"/>
  <c r="T2253" i="1"/>
  <c r="T2303" i="1"/>
  <c r="T2454" i="1"/>
  <c r="T2491" i="1"/>
  <c r="T27" i="1"/>
  <c r="T297" i="1"/>
  <c r="T783" i="1"/>
  <c r="T1621" i="1"/>
  <c r="T1862" i="1"/>
  <c r="T1901" i="1"/>
  <c r="T2028" i="1"/>
  <c r="T2200" i="1"/>
  <c r="T2206" i="1"/>
  <c r="T2481" i="1"/>
  <c r="T2802" i="1"/>
  <c r="T2803" i="1"/>
  <c r="T2939" i="1"/>
  <c r="T3047" i="1"/>
  <c r="T3161" i="1"/>
  <c r="T3291" i="1"/>
  <c r="T3303" i="1"/>
  <c r="T3753" i="1"/>
  <c r="T261" i="1"/>
  <c r="T269" i="1"/>
  <c r="T648" i="1"/>
  <c r="T724" i="1"/>
  <c r="T732" i="1"/>
  <c r="T1216" i="1"/>
  <c r="T1537" i="1"/>
  <c r="T1660" i="1"/>
  <c r="T1861" i="1"/>
  <c r="T2038" i="1"/>
  <c r="T2101" i="1"/>
  <c r="T2165" i="1"/>
  <c r="T3531" i="1"/>
  <c r="T41" i="1"/>
  <c r="T97" i="1"/>
  <c r="T112" i="1"/>
  <c r="T376" i="1"/>
  <c r="T731" i="1"/>
  <c r="T836" i="1"/>
  <c r="T2080" i="1"/>
  <c r="T2624" i="1"/>
  <c r="T2714" i="1"/>
  <c r="T2929" i="1"/>
  <c r="T3029" i="1"/>
  <c r="T3150" i="1"/>
  <c r="T3234" i="1"/>
  <c r="T3268" i="1"/>
  <c r="T3567" i="1"/>
  <c r="T36" i="1"/>
  <c r="T307" i="1"/>
  <c r="T531" i="1"/>
  <c r="T853" i="1"/>
  <c r="T1036" i="1"/>
  <c r="T1305" i="1"/>
  <c r="T1356" i="1"/>
  <c r="T1750" i="1"/>
  <c r="T2053" i="1"/>
  <c r="T2106" i="1"/>
  <c r="T2819" i="1"/>
  <c r="T3273" i="1"/>
  <c r="T3347" i="1"/>
  <c r="T3415" i="1"/>
  <c r="T3431" i="1"/>
  <c r="T3579" i="1"/>
  <c r="T3602" i="1"/>
  <c r="T3608" i="1"/>
  <c r="T3757" i="1"/>
  <c r="T57" i="1"/>
  <c r="T1214" i="1"/>
  <c r="T2495" i="1"/>
  <c r="T2923" i="1"/>
  <c r="T2980" i="1"/>
  <c r="T2983" i="1"/>
  <c r="T3678" i="1"/>
  <c r="T3695" i="1"/>
  <c r="T3785" i="1"/>
  <c r="T53" i="1"/>
  <c r="T104" i="1"/>
  <c r="T412" i="1"/>
  <c r="T755" i="1"/>
  <c r="T1041" i="1"/>
  <c r="T1675" i="1"/>
  <c r="T2071" i="1"/>
  <c r="T2241" i="1"/>
  <c r="T2473" i="1"/>
  <c r="T2480" i="1"/>
  <c r="T2497" i="1"/>
  <c r="T2631" i="1"/>
  <c r="T2805" i="1"/>
  <c r="T2815" i="1"/>
  <c r="T2938" i="1"/>
  <c r="T3044" i="1"/>
  <c r="T3138" i="1"/>
  <c r="T3254" i="1"/>
  <c r="T3258" i="1"/>
  <c r="T3270" i="1"/>
  <c r="T3455" i="1"/>
  <c r="T3481" i="1"/>
  <c r="T3489" i="1"/>
  <c r="T3492" i="1"/>
  <c r="T3533" i="1"/>
  <c r="T3540" i="1"/>
  <c r="T3591" i="1"/>
  <c r="T3693" i="1"/>
  <c r="T70" i="1"/>
  <c r="T72" i="1"/>
  <c r="T81" i="1"/>
  <c r="T353" i="1"/>
  <c r="T414" i="1"/>
  <c r="T650" i="1"/>
  <c r="T816" i="1"/>
  <c r="T1669" i="1"/>
  <c r="T1932" i="1"/>
  <c r="T1965" i="1"/>
  <c r="T2069" i="1"/>
  <c r="T2175" i="1"/>
  <c r="T3034" i="1"/>
  <c r="T3038" i="1"/>
  <c r="T3164" i="1"/>
  <c r="T3244" i="1"/>
  <c r="T3468" i="1"/>
  <c r="T3589" i="1"/>
  <c r="T3594" i="1"/>
  <c r="T3727" i="1"/>
  <c r="T11" i="1"/>
  <c r="T87" i="1"/>
  <c r="T253" i="1"/>
  <c r="T390" i="1"/>
  <c r="T659" i="1"/>
  <c r="T733" i="1"/>
  <c r="T736" i="1"/>
  <c r="T1202" i="1"/>
  <c r="T1363" i="1"/>
  <c r="T1368" i="1"/>
  <c r="T1401" i="1"/>
  <c r="T1943" i="1"/>
  <c r="T2030" i="1"/>
  <c r="T2178" i="1"/>
  <c r="T2232" i="1"/>
  <c r="T2444" i="1"/>
  <c r="T2534" i="1"/>
  <c r="T2809" i="1"/>
  <c r="T3212" i="1"/>
  <c r="T3214" i="1"/>
  <c r="T3320" i="1"/>
  <c r="T3325" i="1"/>
  <c r="T3357" i="1"/>
  <c r="T3461" i="1"/>
  <c r="T3535" i="1"/>
  <c r="T3596" i="1"/>
  <c r="T3694" i="1"/>
  <c r="T335" i="1"/>
  <c r="T342" i="1"/>
  <c r="T374" i="1"/>
  <c r="T400" i="1"/>
  <c r="T1264" i="1"/>
  <c r="T1291" i="1"/>
  <c r="T1347" i="1"/>
  <c r="T1359" i="1"/>
  <c r="T1472" i="1"/>
  <c r="T1525" i="1"/>
  <c r="T1613" i="1"/>
  <c r="T1637" i="1"/>
  <c r="T1645" i="1"/>
  <c r="T1650" i="1"/>
  <c r="T1844" i="1"/>
  <c r="T2019" i="1"/>
  <c r="T2024" i="1"/>
  <c r="T2297" i="1"/>
  <c r="T2494" i="1"/>
  <c r="T2671" i="1"/>
  <c r="T2928" i="1"/>
  <c r="T3224" i="1"/>
  <c r="T3229" i="1"/>
  <c r="T3618" i="1"/>
  <c r="T73" i="1"/>
  <c r="T364" i="1"/>
  <c r="T1284" i="1"/>
  <c r="T1301" i="1"/>
  <c r="T1374" i="1"/>
  <c r="T1386" i="1"/>
  <c r="T1511" i="1"/>
  <c r="T1845" i="1"/>
  <c r="T1898" i="1"/>
  <c r="T1936" i="1"/>
  <c r="T2007" i="1"/>
  <c r="T2044" i="1"/>
  <c r="T2087" i="1"/>
  <c r="T2825" i="1"/>
  <c r="T3013" i="1"/>
  <c r="T3170" i="1"/>
  <c r="T3411" i="1"/>
  <c r="T3460" i="1"/>
  <c r="T3498" i="1"/>
  <c r="T6" i="1"/>
  <c r="T31" i="1"/>
  <c r="T325" i="1"/>
  <c r="T347" i="1"/>
  <c r="T534" i="1"/>
  <c r="T805" i="1"/>
  <c r="T1357" i="1"/>
  <c r="T1751" i="1"/>
  <c r="T2220" i="1"/>
  <c r="T2556" i="1"/>
  <c r="T2667" i="1"/>
  <c r="T2738" i="1"/>
  <c r="T3542" i="1"/>
  <c r="T3705" i="1"/>
  <c r="T372" i="1"/>
  <c r="T723" i="1"/>
  <c r="T739" i="1"/>
  <c r="T839" i="1"/>
  <c r="T848" i="1"/>
  <c r="T1249" i="1"/>
  <c r="T1296" i="1"/>
  <c r="T1396" i="1"/>
  <c r="T1606" i="1"/>
  <c r="T1666" i="1"/>
  <c r="T2170" i="1"/>
  <c r="T2964" i="1"/>
  <c r="T2987" i="1"/>
  <c r="T3283" i="1"/>
  <c r="T3310" i="1"/>
  <c r="T3406" i="1"/>
  <c r="T3470" i="1"/>
  <c r="T3573" i="1"/>
  <c r="T3812" i="1"/>
  <c r="T13" i="1"/>
  <c r="T283" i="1"/>
  <c r="T525" i="1"/>
  <c r="T539" i="1"/>
  <c r="T1475" i="1"/>
  <c r="T1623" i="1"/>
  <c r="T1849" i="1"/>
  <c r="T1933" i="1"/>
  <c r="T2048" i="1"/>
  <c r="T2096" i="1"/>
  <c r="T2287" i="1"/>
  <c r="T2320" i="1"/>
  <c r="T2492" i="1"/>
  <c r="T3021" i="1"/>
  <c r="T3292" i="1"/>
  <c r="T3490" i="1"/>
  <c r="T3702" i="1"/>
  <c r="T3708" i="1"/>
  <c r="T47" i="1"/>
  <c r="T93" i="1"/>
  <c r="T106" i="1"/>
  <c r="T293" i="1"/>
  <c r="T377" i="1"/>
  <c r="T418" i="1"/>
  <c r="T735" i="1"/>
  <c r="T842" i="1"/>
  <c r="T847" i="1"/>
  <c r="T851" i="1"/>
  <c r="T1247" i="1"/>
  <c r="T1528" i="1"/>
  <c r="T1656" i="1"/>
  <c r="T1757" i="1"/>
  <c r="T2029" i="1"/>
  <c r="T2033" i="1"/>
  <c r="T2051" i="1"/>
  <c r="T2091" i="1"/>
  <c r="T2093" i="1"/>
  <c r="T2169" i="1"/>
  <c r="T2193" i="1"/>
  <c r="T2197" i="1"/>
  <c r="T2276" i="1"/>
  <c r="T2289" i="1"/>
  <c r="T2549" i="1"/>
  <c r="T2718" i="1"/>
  <c r="T2719" i="1"/>
  <c r="T2784" i="1"/>
  <c r="T2789" i="1"/>
  <c r="T2829" i="1"/>
  <c r="T2840" i="1"/>
  <c r="T3007" i="1"/>
  <c r="T3011" i="1"/>
  <c r="T3182" i="1"/>
  <c r="T3213" i="1"/>
  <c r="T3418" i="1"/>
  <c r="T3541" i="1"/>
  <c r="T3625" i="1"/>
  <c r="T3692" i="1"/>
  <c r="T3756" i="1"/>
  <c r="T3782" i="1"/>
  <c r="T25" i="1"/>
  <c r="T68" i="1"/>
  <c r="T298" i="1"/>
  <c r="T303" i="1"/>
  <c r="T311" i="1"/>
  <c r="T643" i="1"/>
  <c r="T753" i="1"/>
  <c r="T824" i="1"/>
  <c r="T1026" i="1"/>
  <c r="T1265" i="1"/>
  <c r="T1267" i="1"/>
  <c r="T1366" i="1"/>
  <c r="T1667" i="1"/>
  <c r="T2469" i="1"/>
  <c r="T2486" i="1"/>
  <c r="T2786" i="1"/>
  <c r="T3001" i="1"/>
  <c r="T3211" i="1"/>
  <c r="T3235" i="1"/>
  <c r="T3349" i="1"/>
  <c r="T3369" i="1"/>
  <c r="T3483" i="1"/>
  <c r="T3534" i="1"/>
  <c r="T3587" i="1"/>
  <c r="T3597" i="1"/>
  <c r="T3619" i="1"/>
  <c r="T3818" i="1"/>
  <c r="T3828" i="1"/>
  <c r="T265" i="1"/>
  <c r="T266" i="1"/>
  <c r="T538" i="1"/>
  <c r="T758" i="1"/>
  <c r="T856" i="1"/>
  <c r="T1258" i="1"/>
  <c r="T1542" i="1"/>
  <c r="T1611" i="1"/>
  <c r="T1626" i="1"/>
  <c r="T1680" i="1"/>
  <c r="T1682" i="1"/>
  <c r="T1746" i="1"/>
  <c r="T1836" i="1"/>
  <c r="T1962" i="1"/>
  <c r="T2559" i="1"/>
  <c r="T2722" i="1"/>
  <c r="T2734" i="1"/>
  <c r="T2788" i="1"/>
  <c r="T3149" i="1"/>
  <c r="T3296" i="1"/>
  <c r="T3372" i="1"/>
  <c r="T3515" i="1"/>
  <c r="T3691" i="1"/>
  <c r="T24" i="1"/>
  <c r="T256" i="1"/>
  <c r="T338" i="1"/>
  <c r="T354" i="1"/>
  <c r="T837" i="1"/>
  <c r="T841" i="1"/>
  <c r="T1030" i="1"/>
  <c r="T1248" i="1"/>
  <c r="T1270" i="1"/>
  <c r="T1482" i="1"/>
  <c r="T1629" i="1"/>
  <c r="T1854" i="1"/>
  <c r="T1938" i="1"/>
  <c r="T2010" i="1"/>
  <c r="T2801" i="1"/>
  <c r="T2826" i="1"/>
  <c r="T3014" i="1"/>
  <c r="T3179" i="1"/>
  <c r="T3278" i="1"/>
  <c r="T3331" i="1"/>
  <c r="T3389" i="1"/>
  <c r="T3529" i="1"/>
  <c r="T3769" i="1"/>
  <c r="T3835" i="1"/>
  <c r="T54" i="1"/>
  <c r="T69" i="1"/>
  <c r="T357" i="1"/>
  <c r="T381" i="1"/>
  <c r="T530" i="1"/>
  <c r="T1361" i="1"/>
  <c r="T1379" i="1"/>
  <c r="T1759" i="1"/>
  <c r="T1825" i="1"/>
  <c r="T1887" i="1"/>
  <c r="T1924" i="1"/>
  <c r="T1940" i="1"/>
  <c r="T2009" i="1"/>
  <c r="T2079" i="1"/>
  <c r="T2090" i="1"/>
  <c r="T2163" i="1"/>
  <c r="T2265" i="1"/>
  <c r="T2465" i="1"/>
  <c r="T2538" i="1"/>
  <c r="T2716" i="1"/>
  <c r="T2798" i="1"/>
  <c r="T3023" i="1"/>
  <c r="T3169" i="1"/>
  <c r="T3189" i="1"/>
  <c r="T3219" i="1"/>
  <c r="T3301" i="1"/>
  <c r="T3305" i="1"/>
  <c r="T3315" i="1"/>
  <c r="T3586" i="1"/>
  <c r="T3657" i="1"/>
  <c r="T77" i="1"/>
  <c r="T91" i="1"/>
  <c r="T98" i="1"/>
  <c r="T352" i="1"/>
  <c r="T524" i="1"/>
  <c r="T800" i="1"/>
  <c r="T818" i="1"/>
  <c r="T1024" i="1"/>
  <c r="T1208" i="1"/>
  <c r="T1272" i="1"/>
  <c r="T1469" i="1"/>
  <c r="T1678" i="1"/>
  <c r="T1760" i="1"/>
  <c r="T1896" i="1"/>
  <c r="T1981" i="1"/>
  <c r="T2064" i="1"/>
  <c r="T2083" i="1"/>
  <c r="T2092" i="1"/>
  <c r="T2453" i="1"/>
  <c r="T2618" i="1"/>
  <c r="T2633" i="1"/>
  <c r="T2785" i="1"/>
  <c r="T2806" i="1"/>
  <c r="T2834" i="1"/>
  <c r="T3174" i="1"/>
  <c r="T3178" i="1"/>
  <c r="T3243" i="1"/>
  <c r="T3391" i="1"/>
  <c r="T3479" i="1"/>
  <c r="T3667" i="1"/>
  <c r="T3786" i="1"/>
  <c r="T65" i="1"/>
  <c r="T118" i="1"/>
  <c r="T246" i="1"/>
  <c r="T285" i="1"/>
  <c r="T318" i="1"/>
  <c r="T373" i="1"/>
  <c r="T379" i="1"/>
  <c r="T528" i="1"/>
  <c r="T737" i="1"/>
  <c r="T789" i="1"/>
  <c r="T1262" i="1"/>
  <c r="T1369" i="1"/>
  <c r="T1394" i="1"/>
  <c r="T1399" i="1"/>
  <c r="T1617" i="1"/>
  <c r="T1747" i="1"/>
  <c r="T1926" i="1"/>
  <c r="T2056" i="1"/>
  <c r="T2198" i="1"/>
  <c r="T2214" i="1"/>
  <c r="T2471" i="1"/>
  <c r="T2485" i="1"/>
  <c r="T2625" i="1"/>
  <c r="T2968" i="1"/>
  <c r="T2969" i="1"/>
  <c r="T2979" i="1"/>
  <c r="T3160" i="1"/>
  <c r="T3181" i="1"/>
  <c r="T3281" i="1"/>
  <c r="T3293" i="1"/>
  <c r="T3486" i="1"/>
  <c r="T3525" i="1"/>
  <c r="T3549" i="1"/>
  <c r="T3572" i="1"/>
  <c r="T3582" i="1"/>
  <c r="T3675" i="1"/>
  <c r="T3713" i="1"/>
  <c r="T76" i="1"/>
  <c r="T120" i="1"/>
  <c r="T243" i="1"/>
  <c r="T244" i="1"/>
  <c r="T251" i="1"/>
  <c r="T321" i="1"/>
  <c r="T328" i="1"/>
  <c r="T334" i="1"/>
  <c r="T1622" i="1"/>
  <c r="T1661" i="1"/>
  <c r="T1674" i="1"/>
  <c r="T2017" i="1"/>
  <c r="T2085" i="1"/>
  <c r="T2103" i="1"/>
  <c r="T2255" i="1"/>
  <c r="T2483" i="1"/>
  <c r="T2499" i="1"/>
  <c r="T2502" i="1"/>
  <c r="T2528" i="1"/>
  <c r="T2540" i="1"/>
  <c r="T2814" i="1"/>
  <c r="T3006" i="1"/>
  <c r="T3016" i="1"/>
  <c r="T3036" i="1"/>
  <c r="T3156" i="1"/>
  <c r="T3327" i="1"/>
  <c r="T3363" i="1"/>
  <c r="T3471" i="1"/>
  <c r="T3477" i="1"/>
  <c r="T3480" i="1"/>
  <c r="T3491" i="1"/>
  <c r="T3556" i="1"/>
  <c r="T3606" i="1"/>
  <c r="T3621" i="1"/>
  <c r="T3682" i="1"/>
  <c r="T3754" i="1"/>
  <c r="T3767" i="1"/>
  <c r="T3838" i="1"/>
  <c r="T29" i="1"/>
  <c r="T314" i="1"/>
  <c r="T349" i="1"/>
  <c r="T380" i="1"/>
  <c r="T386" i="1"/>
  <c r="T396" i="1"/>
  <c r="T402" i="1"/>
  <c r="T652" i="1"/>
  <c r="T754" i="1"/>
  <c r="T797" i="1"/>
  <c r="T803" i="1"/>
  <c r="T1031" i="1"/>
  <c r="T1038" i="1"/>
  <c r="T1225" i="1"/>
  <c r="T1311" i="1"/>
  <c r="T1360" i="1"/>
  <c r="T1381" i="1"/>
  <c r="T1397" i="1"/>
  <c r="T1476" i="1"/>
  <c r="T1513" i="1"/>
  <c r="T1679" i="1"/>
  <c r="T2164" i="1"/>
  <c r="T2548" i="1"/>
  <c r="T2628" i="1"/>
  <c r="T2708" i="1"/>
  <c r="T2808" i="1"/>
  <c r="T3172" i="1"/>
  <c r="T3240" i="1"/>
  <c r="T3265" i="1"/>
  <c r="T3287" i="1"/>
  <c r="T3385" i="1"/>
  <c r="T3399" i="1"/>
  <c r="T3437" i="1"/>
  <c r="T3683" i="1"/>
  <c r="T71" i="1"/>
  <c r="T95" i="1"/>
  <c r="T267" i="1"/>
  <c r="T270" i="1"/>
  <c r="T309" i="1"/>
  <c r="T363" i="1"/>
  <c r="T744" i="1"/>
  <c r="T748" i="1"/>
  <c r="T1223" i="1"/>
  <c r="T1281" i="1"/>
  <c r="T1282" i="1"/>
  <c r="T1283" i="1"/>
  <c r="T1370" i="1"/>
  <c r="T1479" i="1"/>
  <c r="T1508" i="1"/>
  <c r="T1510" i="1"/>
  <c r="T1647" i="1"/>
  <c r="T1743" i="1"/>
  <c r="T1756" i="1"/>
  <c r="T1889" i="1"/>
  <c r="T1941" i="1"/>
  <c r="T2074" i="1"/>
  <c r="T2084" i="1"/>
  <c r="T2212" i="1"/>
  <c r="T2339" i="1"/>
  <c r="T2464" i="1"/>
  <c r="T2466" i="1"/>
  <c r="T2535" i="1"/>
  <c r="T2561" i="1"/>
  <c r="T2669" i="1"/>
  <c r="T2795" i="1"/>
  <c r="T2833" i="1"/>
  <c r="T2841" i="1"/>
  <c r="T3165" i="1"/>
  <c r="T3248" i="1"/>
  <c r="T3253" i="1"/>
  <c r="T3400" i="1"/>
  <c r="T3570" i="1"/>
  <c r="T3595" i="1"/>
  <c r="T3659" i="1"/>
  <c r="T3663" i="1"/>
  <c r="T3685" i="1"/>
  <c r="T3700" i="1"/>
  <c r="T3724" i="1"/>
  <c r="T3788" i="1"/>
  <c r="T7" i="1"/>
  <c r="T40" i="1"/>
  <c r="T55" i="1"/>
  <c r="T279" i="1"/>
  <c r="T340" i="1"/>
  <c r="T366" i="1"/>
  <c r="T371" i="1"/>
  <c r="T395" i="1"/>
  <c r="T1027" i="1"/>
  <c r="T1294" i="1"/>
  <c r="T1299" i="1"/>
  <c r="T1387" i="1"/>
  <c r="T1393" i="1"/>
  <c r="T1400" i="1"/>
  <c r="T1529" i="1"/>
  <c r="T1614" i="1"/>
  <c r="T1646" i="1"/>
  <c r="T1648" i="1"/>
  <c r="T1927" i="1"/>
  <c r="T2188" i="1"/>
  <c r="T2205" i="1"/>
  <c r="T2460" i="1"/>
  <c r="T2539" i="1"/>
  <c r="T2608" i="1"/>
  <c r="T2630" i="1"/>
  <c r="T2807" i="1"/>
  <c r="T2963" i="1"/>
  <c r="T2989" i="1"/>
  <c r="T3031" i="1"/>
  <c r="T3043" i="1"/>
  <c r="T3045" i="1"/>
  <c r="T3177" i="1"/>
  <c r="T3225" i="1"/>
  <c r="T3232" i="1"/>
  <c r="T3313" i="1"/>
  <c r="T3317" i="1"/>
  <c r="T3339" i="1"/>
  <c r="T3348" i="1"/>
  <c r="T3404" i="1"/>
  <c r="T3434" i="1"/>
  <c r="T3450" i="1"/>
  <c r="T3516" i="1"/>
  <c r="T3520" i="1"/>
  <c r="T3600" i="1"/>
  <c r="T3623" i="1"/>
  <c r="T3672" i="1"/>
  <c r="T3681" i="1"/>
  <c r="T3761" i="1"/>
  <c r="T3774" i="1"/>
  <c r="T3783" i="1"/>
  <c r="T3814" i="1"/>
  <c r="T3824" i="1"/>
  <c r="T23" i="1"/>
  <c r="T26" i="1"/>
  <c r="T288" i="1"/>
  <c r="T300" i="1"/>
  <c r="T355" i="1"/>
  <c r="T526" i="1"/>
  <c r="T725" i="1"/>
  <c r="T791" i="1"/>
  <c r="T821" i="1"/>
  <c r="T1193" i="1"/>
  <c r="T1271" i="1"/>
  <c r="T1292" i="1"/>
  <c r="T1364" i="1"/>
  <c r="T1392" i="1"/>
  <c r="T1404" i="1"/>
  <c r="T1464" i="1"/>
  <c r="T1518" i="1"/>
  <c r="T1686" i="1"/>
  <c r="T1744" i="1"/>
  <c r="T1842" i="1"/>
  <c r="T1860" i="1"/>
  <c r="T1902" i="1"/>
  <c r="T2305" i="1"/>
  <c r="T2322" i="1"/>
  <c r="T2446" i="1"/>
  <c r="T2523" i="1"/>
  <c r="T2560" i="1"/>
  <c r="T2721" i="1"/>
  <c r="T2967" i="1"/>
  <c r="T2982" i="1"/>
  <c r="T3004" i="1"/>
  <c r="T3037" i="1"/>
  <c r="T3041" i="1"/>
  <c r="T3046" i="1"/>
  <c r="T3130" i="1"/>
  <c r="T3173" i="1"/>
  <c r="T3183" i="1"/>
  <c r="T3185" i="1"/>
  <c r="T3262" i="1"/>
  <c r="T3279" i="1"/>
  <c r="T3412" i="1"/>
  <c r="T3424" i="1"/>
  <c r="T3432" i="1"/>
  <c r="T3499" i="1"/>
  <c r="T3569" i="1"/>
  <c r="T3585" i="1"/>
  <c r="T3588" i="1"/>
  <c r="T3666" i="1"/>
  <c r="T3690" i="1"/>
  <c r="T3704" i="1"/>
  <c r="T3759" i="1"/>
  <c r="T3836" i="1"/>
  <c r="T49" i="1"/>
  <c r="T50" i="1"/>
  <c r="T67" i="1"/>
  <c r="T74" i="1"/>
  <c r="T242" i="1"/>
  <c r="T275" i="1"/>
  <c r="T277" i="1"/>
  <c r="T324" i="1"/>
  <c r="T341" i="1"/>
  <c r="T397" i="1"/>
  <c r="T407" i="1"/>
  <c r="T408" i="1"/>
  <c r="T532" i="1"/>
  <c r="T799" i="1"/>
  <c r="T832" i="1"/>
  <c r="T1034" i="1"/>
  <c r="T1037" i="1"/>
  <c r="T1191" i="1"/>
  <c r="T1288" i="1"/>
  <c r="T1468" i="1"/>
  <c r="T1471" i="1"/>
  <c r="T1505" i="1"/>
  <c r="T1603" i="1"/>
  <c r="T1665" i="1"/>
  <c r="T1755" i="1"/>
  <c r="T1937" i="1"/>
  <c r="T2046" i="1"/>
  <c r="T2063" i="1"/>
  <c r="T2086" i="1"/>
  <c r="T2109" i="1"/>
  <c r="T2223" i="1"/>
  <c r="T2228" i="1"/>
  <c r="T2295" i="1"/>
  <c r="T2314" i="1"/>
  <c r="T2321" i="1"/>
  <c r="T2443" i="1"/>
  <c r="T2450" i="1"/>
  <c r="T2451" i="1"/>
  <c r="T2735" i="1"/>
  <c r="T2794" i="1"/>
  <c r="T2812" i="1"/>
  <c r="T2816" i="1"/>
  <c r="T2828" i="1"/>
  <c r="T2835" i="1"/>
  <c r="T2838" i="1"/>
  <c r="T2936" i="1"/>
  <c r="T3008" i="1"/>
  <c r="T3042" i="1"/>
  <c r="T3135" i="1"/>
  <c r="T3231" i="1"/>
  <c r="T3321" i="1"/>
  <c r="T3354" i="1"/>
  <c r="T3380" i="1"/>
  <c r="T3428" i="1"/>
  <c r="T3448" i="1"/>
  <c r="T3449" i="1"/>
  <c r="T3505" i="1"/>
  <c r="T3562" i="1"/>
  <c r="T3598" i="1"/>
  <c r="T3699" i="1"/>
  <c r="T3711" i="1"/>
  <c r="T3770" i="1"/>
  <c r="T3775" i="1"/>
  <c r="T3826" i="1"/>
  <c r="T17" i="1"/>
  <c r="T58" i="1"/>
  <c r="T82" i="1"/>
  <c r="T107" i="1"/>
  <c r="T257" i="1"/>
  <c r="T259" i="1"/>
  <c r="T263" i="1"/>
  <c r="T292" i="1"/>
  <c r="T322" i="1"/>
  <c r="T333" i="1"/>
  <c r="T343" i="1"/>
  <c r="T351" i="1"/>
  <c r="T375" i="1"/>
  <c r="T398" i="1"/>
  <c r="T401" i="1"/>
  <c r="T649" i="1"/>
  <c r="T740" i="1"/>
  <c r="T742" i="1"/>
  <c r="T817" i="1"/>
  <c r="T830" i="1"/>
  <c r="T1033" i="1"/>
  <c r="T1188" i="1"/>
  <c r="T1373" i="1"/>
  <c r="T1383" i="1"/>
  <c r="T1398" i="1"/>
  <c r="T1523" i="1"/>
  <c r="T1761" i="1"/>
  <c r="T1850" i="1"/>
  <c r="T1891" i="1"/>
  <c r="T1934" i="1"/>
  <c r="T2108" i="1"/>
  <c r="T2110" i="1"/>
  <c r="T2111" i="1"/>
  <c r="T2113" i="1"/>
  <c r="T2182" i="1"/>
  <c r="T2250" i="1"/>
  <c r="T2291" i="1"/>
  <c r="T2294" i="1"/>
  <c r="T2308" i="1"/>
  <c r="T2309" i="1"/>
  <c r="T2311" i="1"/>
  <c r="T2470" i="1"/>
  <c r="T2490" i="1"/>
  <c r="T2530" i="1"/>
  <c r="T2543" i="1"/>
  <c r="T2554" i="1"/>
  <c r="T2557" i="1"/>
  <c r="T2607" i="1"/>
  <c r="T2664" i="1"/>
  <c r="T2831" i="1"/>
  <c r="T2942" i="1"/>
  <c r="T2965" i="1"/>
  <c r="T3032" i="1"/>
  <c r="T3051" i="1"/>
  <c r="T3166" i="1"/>
  <c r="T3186" i="1"/>
  <c r="T3275" i="1"/>
  <c r="T3309" i="1"/>
  <c r="T3323" i="1"/>
  <c r="T3376" i="1"/>
  <c r="T3409" i="1"/>
  <c r="T3421" i="1"/>
  <c r="T3497" i="1"/>
  <c r="T3617" i="1"/>
  <c r="T3696" i="1"/>
  <c r="T3778" i="1"/>
  <c r="T3819" i="1"/>
  <c r="T8" i="1"/>
  <c r="T20" i="1"/>
  <c r="T88" i="1"/>
  <c r="T99" i="1"/>
  <c r="T100" i="1"/>
  <c r="T101" i="1"/>
  <c r="T252" i="1"/>
  <c r="T262" i="1"/>
  <c r="T310" i="1"/>
  <c r="T331" i="1"/>
  <c r="T378" i="1"/>
  <c r="T387" i="1"/>
  <c r="T645" i="1"/>
  <c r="T730" i="1"/>
  <c r="T751" i="1"/>
  <c r="T1211" i="1"/>
  <c r="T1274" i="1"/>
  <c r="T1279" i="1"/>
  <c r="T1516" i="1"/>
  <c r="T1893" i="1"/>
  <c r="T1951" i="1"/>
  <c r="T2173" i="1"/>
  <c r="T2218" i="1"/>
  <c r="T2225" i="1"/>
  <c r="T2278" i="1"/>
  <c r="T2286" i="1"/>
  <c r="T2331" i="1"/>
  <c r="T2334" i="1"/>
  <c r="T2342" i="1"/>
  <c r="T2500" i="1"/>
  <c r="T2558" i="1"/>
  <c r="T2636" i="1"/>
  <c r="T2642" i="1"/>
  <c r="T2728" i="1"/>
  <c r="T2820" i="1"/>
  <c r="T2933" i="1"/>
  <c r="T2970" i="1"/>
  <c r="T2972" i="1"/>
  <c r="T2988" i="1"/>
  <c r="T3019" i="1"/>
  <c r="T3052" i="1"/>
  <c r="T3154" i="1"/>
  <c r="T3241" i="1"/>
  <c r="T3249" i="1"/>
  <c r="T3259" i="1"/>
  <c r="T3261" i="1"/>
  <c r="T3319" i="1"/>
  <c r="T3332" i="1"/>
  <c r="T3361" i="1"/>
  <c r="T3366" i="1"/>
  <c r="T3395" i="1"/>
  <c r="T3436" i="1"/>
  <c r="T3438" i="1"/>
  <c r="T3501" i="1"/>
  <c r="T3502" i="1"/>
  <c r="T3511" i="1"/>
  <c r="T3527" i="1"/>
  <c r="T3555" i="1"/>
  <c r="T3576" i="1"/>
  <c r="T3658" i="1"/>
  <c r="T3687" i="1"/>
  <c r="T3764" i="1"/>
  <c r="T3821" i="1"/>
  <c r="T3825" i="1"/>
  <c r="T3833" i="1"/>
  <c r="T4" i="1"/>
  <c r="T89" i="1"/>
  <c r="T94" i="1"/>
  <c r="T105" i="1"/>
  <c r="T121" i="1"/>
  <c r="T273" i="1"/>
  <c r="T286" i="1"/>
  <c r="T291" i="1"/>
  <c r="T315" i="1"/>
  <c r="T361" i="1"/>
  <c r="T383" i="1"/>
  <c r="T405" i="1"/>
  <c r="T415" i="1"/>
  <c r="T523" i="1"/>
  <c r="T536" i="1"/>
  <c r="T726" i="1"/>
  <c r="T796" i="1"/>
  <c r="T807" i="1"/>
  <c r="T809" i="1"/>
  <c r="T812" i="1"/>
  <c r="T854" i="1"/>
  <c r="T861" i="1"/>
  <c r="T1186" i="1"/>
  <c r="T1187" i="1"/>
  <c r="T1300" i="1"/>
  <c r="T1371" i="1"/>
  <c r="T1375" i="1"/>
  <c r="T1620" i="1"/>
  <c r="T1640" i="1"/>
  <c r="T1649" i="1"/>
  <c r="T1659" i="1"/>
  <c r="T1749" i="1"/>
  <c r="T1827" i="1"/>
  <c r="T1885" i="1"/>
  <c r="T2070" i="1"/>
  <c r="T2115" i="1"/>
  <c r="T2116" i="1"/>
  <c r="T2300" i="1"/>
  <c r="T2477" i="1"/>
  <c r="T2478" i="1"/>
  <c r="T2536" i="1"/>
  <c r="T2620" i="1"/>
  <c r="T2665" i="1"/>
  <c r="T2783" i="1"/>
  <c r="T2787" i="1"/>
  <c r="T2792" i="1"/>
  <c r="T2821" i="1"/>
  <c r="T2934" i="1"/>
  <c r="T2974" i="1"/>
  <c r="T2994" i="1"/>
  <c r="T2997" i="1"/>
  <c r="T3163" i="1"/>
  <c r="T3251" i="1"/>
  <c r="T3260" i="1"/>
  <c r="T3285" i="1"/>
  <c r="T3306" i="1"/>
  <c r="T3333" i="1"/>
  <c r="T3335" i="1"/>
  <c r="T3370" i="1"/>
  <c r="T3388" i="1"/>
  <c r="T3442" i="1"/>
  <c r="T3494" i="1"/>
  <c r="T3504" i="1"/>
  <c r="T3543" i="1"/>
  <c r="T3545" i="1"/>
  <c r="T3552" i="1"/>
  <c r="T3565" i="1"/>
  <c r="T3568" i="1"/>
  <c r="T3609" i="1"/>
  <c r="T3622" i="1"/>
  <c r="T3626" i="1"/>
  <c r="T3722" i="1"/>
  <c r="T3751" i="1"/>
  <c r="T3780" i="1"/>
  <c r="T3823" i="1"/>
  <c r="T3827" i="1"/>
  <c r="T3834" i="1"/>
  <c r="T5" i="1"/>
  <c r="T48" i="1"/>
  <c r="T96" i="1"/>
  <c r="T114" i="1"/>
  <c r="T247" i="1"/>
  <c r="T312" i="1"/>
  <c r="T313" i="1"/>
  <c r="T327" i="1"/>
  <c r="T330" i="1"/>
  <c r="T356" i="1"/>
  <c r="T367" i="1"/>
  <c r="T370" i="1"/>
  <c r="T399" i="1"/>
  <c r="T403" i="1"/>
  <c r="T660" i="1"/>
  <c r="T756" i="1"/>
  <c r="T782" i="1"/>
  <c r="T793" i="1"/>
  <c r="T808" i="1"/>
  <c r="T811" i="1"/>
  <c r="T813" i="1"/>
  <c r="T831" i="1"/>
  <c r="T844" i="1"/>
  <c r="T1003" i="1"/>
  <c r="T1189" i="1"/>
  <c r="T1195" i="1"/>
  <c r="T1209" i="1"/>
  <c r="T1222" i="1"/>
  <c r="T1246" i="1"/>
  <c r="T1251" i="1"/>
  <c r="T1261" i="1"/>
  <c r="T1275" i="1"/>
  <c r="T1278" i="1"/>
  <c r="T1352" i="1"/>
  <c r="T1372" i="1"/>
  <c r="T1384" i="1"/>
  <c r="T1473" i="1"/>
  <c r="T1507" i="1"/>
  <c r="T1618" i="1"/>
  <c r="T1631" i="1"/>
  <c r="T1638" i="1"/>
  <c r="T1639" i="1"/>
  <c r="T1837" i="1"/>
  <c r="T1895" i="1"/>
  <c r="T2089" i="1"/>
  <c r="T2249" i="1"/>
  <c r="T2292" i="1"/>
  <c r="T2313" i="1"/>
  <c r="T2318" i="1"/>
  <c r="T2319" i="1"/>
  <c r="T2463" i="1"/>
  <c r="T2531" i="1"/>
  <c r="T2537" i="1"/>
  <c r="T2544" i="1"/>
  <c r="T2606" i="1"/>
  <c r="T2705" i="1"/>
  <c r="T2720" i="1"/>
  <c r="T2731" i="1"/>
  <c r="T2733" i="1"/>
  <c r="T2797" i="1"/>
  <c r="T2842" i="1"/>
  <c r="T2999" i="1"/>
  <c r="T3151" i="1"/>
  <c r="T3210" i="1"/>
  <c r="T3228" i="1"/>
  <c r="T3247" i="1"/>
  <c r="T3341" i="1"/>
  <c r="T3352" i="1"/>
  <c r="T3367" i="1"/>
  <c r="T3371" i="1"/>
  <c r="T3374" i="1"/>
  <c r="T3381" i="1"/>
  <c r="T3382" i="1"/>
  <c r="T3390" i="1"/>
  <c r="T3398" i="1"/>
  <c r="T3401" i="1"/>
  <c r="T3413" i="1"/>
  <c r="T3416" i="1"/>
  <c r="T3426" i="1"/>
  <c r="T3440" i="1"/>
  <c r="T3478" i="1"/>
  <c r="T3507" i="1"/>
  <c r="T3509" i="1"/>
  <c r="T3561" i="1"/>
  <c r="T3603" i="1"/>
  <c r="T3651" i="1"/>
  <c r="T3653" i="1"/>
  <c r="T3665" i="1"/>
  <c r="T3670" i="1"/>
  <c r="T3750" i="1"/>
  <c r="T3781" i="1"/>
  <c r="T60" i="1"/>
  <c r="T62" i="1"/>
  <c r="T85" i="1"/>
  <c r="T90" i="1"/>
  <c r="T116" i="1"/>
  <c r="T245" i="1"/>
  <c r="T290" i="1"/>
  <c r="T323" i="1"/>
  <c r="T337" i="1"/>
  <c r="T350" i="1"/>
  <c r="T358" i="1"/>
  <c r="T360" i="1"/>
  <c r="T369" i="1"/>
  <c r="T406" i="1"/>
  <c r="T416" i="1"/>
  <c r="T537" i="1"/>
  <c r="T752" i="1"/>
  <c r="T786" i="1"/>
  <c r="T795" i="1"/>
  <c r="T829" i="1"/>
  <c r="T857" i="1"/>
  <c r="T1029" i="1"/>
  <c r="T1035" i="1"/>
  <c r="T1206" i="1"/>
  <c r="T1219" i="1"/>
  <c r="T1303" i="1"/>
  <c r="T1405" i="1"/>
  <c r="T1521" i="1"/>
  <c r="T1522" i="1"/>
  <c r="T1540" i="1"/>
  <c r="T1616" i="1"/>
  <c r="T1663" i="1"/>
  <c r="T1664" i="1"/>
  <c r="T1670" i="1"/>
  <c r="T1672" i="1"/>
  <c r="T1687" i="1"/>
  <c r="T1753" i="1"/>
  <c r="T1758" i="1"/>
  <c r="T1833" i="1"/>
  <c r="T1929" i="1"/>
  <c r="T1930" i="1"/>
  <c r="T2049" i="1"/>
  <c r="T2076" i="1"/>
  <c r="T2166" i="1"/>
  <c r="T2176" i="1"/>
  <c r="T2208" i="1"/>
  <c r="T2270" i="1"/>
  <c r="T2317" i="1"/>
  <c r="T2472" i="1"/>
  <c r="T2487" i="1"/>
  <c r="T2493" i="1"/>
  <c r="T2542" i="1"/>
  <c r="T2551" i="1"/>
  <c r="T2553" i="1"/>
  <c r="T2663" i="1"/>
  <c r="T2666" i="1"/>
  <c r="T2742" i="1"/>
  <c r="T2790" i="1"/>
  <c r="T2793" i="1"/>
  <c r="T2799" i="1"/>
  <c r="T2827" i="1"/>
  <c r="T2926" i="1"/>
  <c r="T2935" i="1"/>
  <c r="T2941" i="1"/>
  <c r="T2993" i="1"/>
  <c r="T3000" i="1"/>
  <c r="T3017" i="1"/>
  <c r="T3018" i="1"/>
  <c r="T3025" i="1"/>
  <c r="T3171" i="1"/>
  <c r="T3175" i="1"/>
  <c r="T3223" i="1"/>
  <c r="T3237" i="1"/>
  <c r="T3245" i="1"/>
  <c r="T3246" i="1"/>
  <c r="T3264" i="1"/>
  <c r="T3266" i="1"/>
  <c r="T3280" i="1"/>
  <c r="T3282" i="1"/>
  <c r="T3284" i="1"/>
  <c r="T3297" i="1"/>
  <c r="T3304" i="1"/>
  <c r="T3360" i="1"/>
  <c r="T3427" i="1"/>
  <c r="T3430" i="1"/>
  <c r="T3443" i="1"/>
  <c r="T3465" i="1"/>
  <c r="T3467" i="1"/>
  <c r="T3517" i="1"/>
  <c r="T3537" i="1"/>
  <c r="T3575" i="1"/>
  <c r="T3599" i="1"/>
  <c r="T3627" i="1"/>
  <c r="T3669" i="1"/>
  <c r="T3679" i="1"/>
  <c r="T3680" i="1"/>
  <c r="T3707" i="1"/>
  <c r="T3717" i="1"/>
  <c r="T3726" i="1"/>
  <c r="T3755" i="1"/>
  <c r="T3768" i="1"/>
  <c r="T35" i="1"/>
  <c r="T59" i="1"/>
  <c r="T109" i="1"/>
  <c r="T294" i="1"/>
  <c r="T302" i="1"/>
  <c r="T326" i="1"/>
  <c r="T332" i="1"/>
  <c r="T345" i="1"/>
  <c r="T346" i="1"/>
  <c r="T409" i="1"/>
  <c r="T417" i="1"/>
  <c r="T522" i="1"/>
  <c r="T743" i="1"/>
  <c r="T746" i="1"/>
  <c r="T757" i="1"/>
  <c r="T760" i="1"/>
  <c r="T761" i="1"/>
  <c r="T835" i="1"/>
  <c r="T1039" i="1"/>
  <c r="T1203" i="1"/>
  <c r="T1205" i="1"/>
  <c r="T1215" i="1"/>
  <c r="T1253" i="1"/>
  <c r="T1269" i="1"/>
  <c r="T1273" i="1"/>
  <c r="T1287" i="1"/>
  <c r="T1295" i="1"/>
  <c r="T1297" i="1"/>
  <c r="T1345" i="1"/>
  <c r="T1349" i="1"/>
  <c r="T1350" i="1"/>
  <c r="T1395" i="1"/>
  <c r="T1470" i="1"/>
  <c r="T1615" i="1"/>
  <c r="T1624" i="1"/>
  <c r="T1634" i="1"/>
  <c r="T1765" i="1"/>
  <c r="T1832" i="1"/>
  <c r="T1843" i="1"/>
  <c r="T1852" i="1"/>
  <c r="T1855" i="1"/>
  <c r="T1856" i="1"/>
  <c r="T1888" i="1"/>
  <c r="T1897" i="1"/>
  <c r="T1899" i="1"/>
  <c r="T2020" i="1"/>
  <c r="T2095" i="1"/>
  <c r="T2098" i="1"/>
  <c r="T2210" i="1"/>
  <c r="T2221" i="1"/>
  <c r="T2332" i="1"/>
  <c r="T2336" i="1"/>
  <c r="T2337" i="1"/>
  <c r="T2452" i="1"/>
  <c r="T2459" i="1"/>
  <c r="T2461" i="1"/>
  <c r="T2526" i="1"/>
  <c r="T2529" i="1"/>
  <c r="T2550" i="1"/>
  <c r="T2616" i="1"/>
  <c r="T2640" i="1"/>
  <c r="T2711" i="1"/>
  <c r="T2715" i="1"/>
  <c r="T2804" i="1"/>
  <c r="T2811" i="1"/>
  <c r="T2927" i="1"/>
  <c r="T2931" i="1"/>
  <c r="T2976" i="1"/>
  <c r="T2984" i="1"/>
  <c r="T3158" i="1"/>
  <c r="T3162" i="1"/>
  <c r="T3188" i="1"/>
  <c r="T3216" i="1"/>
  <c r="T3220" i="1"/>
  <c r="T3226" i="1"/>
  <c r="T3227" i="1"/>
  <c r="T3230" i="1"/>
  <c r="T3252" i="1"/>
  <c r="T3255" i="1"/>
  <c r="T3269" i="1"/>
  <c r="T3271" i="1"/>
  <c r="T3272" i="1"/>
  <c r="T3286" i="1"/>
  <c r="T3288" i="1"/>
  <c r="T3300" i="1"/>
  <c r="T3307" i="1"/>
  <c r="T3324" i="1"/>
  <c r="T3326" i="1"/>
  <c r="T3340" i="1"/>
  <c r="T3344" i="1"/>
  <c r="T3356" i="1"/>
  <c r="T3383" i="1"/>
  <c r="T3392" i="1"/>
  <c r="T3403" i="1"/>
  <c r="T3466" i="1"/>
  <c r="T3474" i="1"/>
  <c r="T3500" i="1"/>
  <c r="T3508" i="1"/>
  <c r="T3526" i="1"/>
  <c r="T3528" i="1"/>
  <c r="T3544" i="1"/>
  <c r="T3548" i="1"/>
  <c r="T3550" i="1"/>
  <c r="T3551" i="1"/>
  <c r="T3553" i="1"/>
  <c r="T3563" i="1"/>
  <c r="T3628" i="1"/>
  <c r="T3661" i="1"/>
  <c r="T3674" i="1"/>
  <c r="T3715" i="1"/>
  <c r="T3716" i="1"/>
  <c r="T3725" i="1"/>
  <c r="T3760" i="1"/>
  <c r="T3784" i="1"/>
  <c r="T3839" i="1"/>
  <c r="T9" i="1"/>
  <c r="T12" i="1"/>
  <c r="T16" i="1"/>
  <c r="T19" i="1"/>
  <c r="T32" i="1"/>
  <c r="T42" i="1"/>
  <c r="T56" i="1"/>
  <c r="T108" i="1"/>
  <c r="T250" i="1"/>
  <c r="T255" i="1"/>
  <c r="T284" i="1"/>
  <c r="T295" i="1"/>
  <c r="T299" i="1"/>
  <c r="T317" i="1"/>
  <c r="T319" i="1"/>
  <c r="T336" i="1"/>
  <c r="T339" i="1"/>
  <c r="T362" i="1"/>
  <c r="T365" i="1"/>
  <c r="T368" i="1"/>
  <c r="T393" i="1"/>
  <c r="T394" i="1"/>
  <c r="T410" i="1"/>
  <c r="T413" i="1"/>
  <c r="T420" i="1"/>
  <c r="T529" i="1"/>
  <c r="T541" i="1"/>
  <c r="T653" i="1"/>
  <c r="T661" i="1"/>
  <c r="T728" i="1"/>
  <c r="T798" i="1"/>
  <c r="T804" i="1"/>
  <c r="T828" i="1"/>
  <c r="T834" i="1"/>
  <c r="T838" i="1"/>
  <c r="T843" i="1"/>
  <c r="T1201" i="1"/>
  <c r="T1207" i="1"/>
  <c r="T1213" i="1"/>
  <c r="T1263" i="1"/>
  <c r="T1286" i="1"/>
  <c r="T1353" i="1"/>
  <c r="T1463" i="1"/>
  <c r="T1504" i="1"/>
  <c r="T1512" i="1"/>
  <c r="T1531" i="1"/>
  <c r="T1607" i="1"/>
  <c r="T1608" i="1"/>
  <c r="T1610" i="1"/>
  <c r="T1625" i="1"/>
  <c r="T1628" i="1"/>
  <c r="T1630" i="1"/>
  <c r="T1636" i="1"/>
  <c r="T1643" i="1"/>
  <c r="T1651" i="1"/>
  <c r="T1653" i="1"/>
  <c r="T1654" i="1"/>
  <c r="T1673" i="1"/>
  <c r="T1683" i="1"/>
  <c r="T1828" i="1"/>
  <c r="T1829" i="1"/>
  <c r="T1846" i="1"/>
  <c r="T1858" i="1"/>
  <c r="T1884" i="1"/>
  <c r="T1949" i="1"/>
  <c r="T2055" i="1"/>
  <c r="T2088" i="1"/>
  <c r="T2094" i="1"/>
  <c r="T2118" i="1"/>
  <c r="T2121" i="1"/>
  <c r="T2122" i="1"/>
  <c r="T2219" i="1"/>
  <c r="T2222" i="1"/>
  <c r="T2285" i="1"/>
  <c r="T2299" i="1"/>
  <c r="T2302" i="1"/>
  <c r="T2306" i="1"/>
  <c r="T2307" i="1"/>
  <c r="T2310" i="1"/>
  <c r="T2340" i="1"/>
  <c r="T2456" i="1"/>
  <c r="T2462" i="1"/>
  <c r="T2496" i="1"/>
  <c r="T2546" i="1"/>
  <c r="T2552" i="1"/>
  <c r="T2605" i="1"/>
  <c r="T2615" i="1"/>
  <c r="T2713" i="1"/>
  <c r="T2791" i="1"/>
  <c r="T2800" i="1"/>
  <c r="T2932" i="1"/>
  <c r="T2937" i="1"/>
  <c r="T2940" i="1"/>
  <c r="T2966" i="1"/>
  <c r="T2981" i="1"/>
  <c r="T3005" i="1"/>
  <c r="T3010" i="1"/>
  <c r="T3020" i="1"/>
  <c r="T3022" i="1"/>
  <c r="T3024" i="1"/>
  <c r="T3040" i="1"/>
  <c r="T3152" i="1"/>
  <c r="T3159" i="1"/>
  <c r="T3176" i="1"/>
  <c r="T3184" i="1"/>
  <c r="T3222" i="1"/>
  <c r="T3238" i="1"/>
  <c r="T3239" i="1"/>
  <c r="T3242" i="1"/>
  <c r="T3250" i="1"/>
  <c r="T3256" i="1"/>
  <c r="T3276" i="1"/>
  <c r="T3322" i="1"/>
  <c r="T3328" i="1"/>
  <c r="T3329" i="1"/>
  <c r="T3346" i="1"/>
  <c r="T3353" i="1"/>
  <c r="T3358" i="1"/>
  <c r="T3359" i="1"/>
  <c r="T3362" i="1"/>
  <c r="T3365" i="1"/>
  <c r="T3379" i="1"/>
  <c r="T3384" i="1"/>
  <c r="T3420" i="1"/>
  <c r="T3423" i="1"/>
  <c r="T3439" i="1"/>
  <c r="T3453" i="1"/>
  <c r="T3456" i="1"/>
  <c r="T3457" i="1"/>
  <c r="T3469" i="1"/>
  <c r="T3476" i="1"/>
  <c r="T3487" i="1"/>
  <c r="T3503" i="1"/>
  <c r="T3512" i="1"/>
  <c r="T3513" i="1"/>
  <c r="T3521" i="1"/>
  <c r="T3522" i="1"/>
  <c r="T3530" i="1"/>
  <c r="T3566" i="1"/>
  <c r="T3577" i="1"/>
  <c r="T3590" i="1"/>
  <c r="T3616" i="1"/>
  <c r="T3620" i="1"/>
  <c r="T3655" i="1"/>
  <c r="T3660" i="1"/>
  <c r="T3664" i="1"/>
  <c r="T3673" i="1"/>
  <c r="T3688" i="1"/>
  <c r="T3701" i="1"/>
  <c r="T3719" i="1"/>
  <c r="T3723" i="1"/>
  <c r="T3729" i="1"/>
  <c r="T3758" i="1"/>
  <c r="T3762" i="1"/>
  <c r="T3811" i="1"/>
  <c r="T3815" i="1"/>
  <c r="T3840" i="1"/>
  <c r="T3841" i="1"/>
  <c r="T10" i="1"/>
  <c r="T18" i="1"/>
  <c r="T22" i="1"/>
  <c r="T30" i="1"/>
  <c r="T33" i="1"/>
  <c r="T34" i="1"/>
  <c r="T43" i="1"/>
  <c r="T46" i="1"/>
  <c r="T51" i="1"/>
  <c r="T52" i="1"/>
  <c r="T61" i="1"/>
  <c r="T75" i="1"/>
  <c r="T84" i="1"/>
  <c r="T86" i="1"/>
  <c r="T92" i="1"/>
  <c r="T102" i="1"/>
  <c r="T103" i="1"/>
  <c r="T119" i="1"/>
  <c r="T141" i="1"/>
  <c r="T296" i="1"/>
  <c r="T304" i="1"/>
  <c r="T344" i="1"/>
  <c r="T388" i="1"/>
  <c r="T392" i="1"/>
  <c r="T419" i="1"/>
  <c r="T421" i="1"/>
  <c r="T527" i="1"/>
  <c r="T533" i="1"/>
  <c r="T535" i="1"/>
  <c r="T654" i="1"/>
  <c r="T727" i="1"/>
  <c r="T749" i="1"/>
  <c r="T750" i="1"/>
  <c r="T784" i="1"/>
  <c r="T794" i="1"/>
  <c r="T801" i="1"/>
  <c r="T806" i="1"/>
  <c r="T810" i="1"/>
  <c r="T823" i="1"/>
  <c r="T827" i="1"/>
  <c r="T849" i="1"/>
  <c r="T850" i="1"/>
  <c r="T855" i="1"/>
  <c r="T859" i="1"/>
  <c r="T1028" i="1"/>
  <c r="T1268" i="1"/>
  <c r="T1290" i="1"/>
  <c r="T1304" i="1"/>
  <c r="T1365" i="1"/>
  <c r="T1367" i="1"/>
  <c r="T1604" i="1"/>
  <c r="T1605" i="1"/>
  <c r="T1635" i="1"/>
  <c r="T1641" i="1"/>
  <c r="T1644" i="1"/>
  <c r="T1658" i="1"/>
  <c r="T1691" i="1"/>
  <c r="T1745" i="1"/>
  <c r="T1824" i="1"/>
  <c r="T1826" i="1"/>
  <c r="T1830" i="1"/>
  <c r="T1840" i="1"/>
  <c r="T1847" i="1"/>
  <c r="T1851" i="1"/>
  <c r="T1853" i="1"/>
  <c r="T1859" i="1"/>
  <c r="T1931" i="1"/>
  <c r="T2097" i="1"/>
  <c r="T2099" i="1"/>
  <c r="T2100" i="1"/>
  <c r="T2112" i="1"/>
  <c r="T2114" i="1"/>
  <c r="T2171" i="1"/>
  <c r="T2174" i="1"/>
  <c r="T2179" i="1"/>
  <c r="T2209" i="1"/>
  <c r="T2248" i="1"/>
  <c r="T2288" i="1"/>
  <c r="T2290" i="1"/>
  <c r="T2468" i="1"/>
  <c r="T2475" i="1"/>
  <c r="T2476" i="1"/>
  <c r="T2482" i="1"/>
  <c r="T2484" i="1"/>
  <c r="T2489" i="1"/>
  <c r="T2498" i="1"/>
  <c r="T2524" i="1"/>
  <c r="T2527" i="1"/>
  <c r="T2532" i="1"/>
  <c r="T2533" i="1"/>
  <c r="T2541" i="1"/>
  <c r="T2562" i="1"/>
  <c r="T2637" i="1"/>
  <c r="T2810" i="1"/>
  <c r="T2813" i="1"/>
  <c r="T2823" i="1"/>
  <c r="T2824" i="1"/>
  <c r="T2830" i="1"/>
  <c r="T2832" i="1"/>
  <c r="T2839" i="1"/>
  <c r="T2924" i="1"/>
  <c r="T2925" i="1"/>
  <c r="T2930" i="1"/>
  <c r="T2973" i="1"/>
  <c r="T2977" i="1"/>
  <c r="T2986" i="1"/>
  <c r="T2990" i="1"/>
  <c r="T2992" i="1"/>
  <c r="T2995" i="1"/>
  <c r="T3002" i="1"/>
  <c r="T3033" i="1"/>
  <c r="T3153" i="1"/>
  <c r="T3187" i="1"/>
  <c r="T3215" i="1"/>
  <c r="T3217" i="1"/>
  <c r="T3218" i="1"/>
  <c r="T3221" i="1"/>
  <c r="T3236" i="1"/>
  <c r="T3263" i="1"/>
  <c r="T3277" i="1"/>
  <c r="T3289" i="1"/>
  <c r="T3290" i="1"/>
  <c r="T3299" i="1"/>
  <c r="T3312" i="1"/>
  <c r="T3314" i="1"/>
  <c r="T3318" i="1"/>
  <c r="T3334" i="1"/>
  <c r="T3337" i="1"/>
  <c r="T3338" i="1"/>
  <c r="T3343" i="1"/>
  <c r="T3350" i="1"/>
  <c r="T3375" i="1"/>
  <c r="T3377" i="1"/>
  <c r="T3378" i="1"/>
  <c r="T3386" i="1"/>
  <c r="T3387" i="1"/>
  <c r="T3394" i="1"/>
  <c r="T3402" i="1"/>
  <c r="T3405" i="1"/>
  <c r="T3408" i="1"/>
  <c r="T3414" i="1"/>
  <c r="T3417" i="1"/>
  <c r="T3419" i="1"/>
  <c r="T3429" i="1"/>
  <c r="T3433" i="1"/>
  <c r="T3435" i="1"/>
  <c r="T3444" i="1"/>
  <c r="T3447" i="1"/>
  <c r="T3475" i="1"/>
  <c r="T3495" i="1"/>
  <c r="T3496" i="1"/>
  <c r="T3506" i="1"/>
  <c r="T3514" i="1"/>
  <c r="T3518" i="1"/>
  <c r="T3519" i="1"/>
  <c r="T3524" i="1"/>
  <c r="T3532" i="1"/>
  <c r="T3546" i="1"/>
  <c r="T3547" i="1"/>
  <c r="T3554" i="1"/>
  <c r="T3557" i="1"/>
  <c r="T3558" i="1"/>
  <c r="T3559" i="1"/>
  <c r="T3571" i="1"/>
  <c r="T3574" i="1"/>
  <c r="T3578" i="1"/>
  <c r="T3580" i="1"/>
  <c r="T3581" i="1"/>
  <c r="T3583" i="1"/>
  <c r="T3592" i="1"/>
  <c r="T3604" i="1"/>
  <c r="T3610" i="1"/>
  <c r="T3615" i="1"/>
  <c r="T3624" i="1"/>
  <c r="T3629" i="1"/>
  <c r="T3650" i="1"/>
  <c r="T3652" i="1"/>
  <c r="T3662" i="1"/>
  <c r="T3668" i="1"/>
  <c r="T3676" i="1"/>
  <c r="T3689" i="1"/>
  <c r="T3697" i="1"/>
  <c r="T3703" i="1"/>
  <c r="T3752" i="1"/>
  <c r="T3763" i="1"/>
  <c r="T3765" i="1"/>
  <c r="T3766" i="1"/>
  <c r="T3771" i="1"/>
  <c r="T3772" i="1"/>
  <c r="T3776" i="1"/>
  <c r="T3777" i="1"/>
  <c r="T3789" i="1"/>
  <c r="T3810" i="1"/>
  <c r="T3817" i="1"/>
  <c r="T3830" i="1"/>
  <c r="T3831" i="1"/>
  <c r="T1064" i="1"/>
  <c r="T3799" i="1"/>
  <c r="T3939" i="1"/>
  <c r="T1338" i="1"/>
  <c r="T981" i="1"/>
  <c r="T701" i="1"/>
  <c r="T1006" i="1"/>
  <c r="T709" i="1"/>
  <c r="T1587" i="1"/>
  <c r="T3975" i="1"/>
  <c r="T887" i="1"/>
  <c r="T1007" i="1"/>
  <c r="T3146" i="1"/>
  <c r="T690" i="1"/>
  <c r="T1873" i="1"/>
  <c r="T4108" i="1"/>
  <c r="T776" i="1"/>
  <c r="T1343" i="1"/>
  <c r="T4024" i="1"/>
  <c r="T879" i="1"/>
  <c r="T1730" i="1"/>
  <c r="T1799" i="1"/>
  <c r="T3125" i="1"/>
  <c r="T3064" i="1"/>
  <c r="T3908" i="1"/>
  <c r="T1308" i="1"/>
  <c r="T1706" i="1"/>
  <c r="T1777" i="1"/>
  <c r="T3190" i="1"/>
  <c r="T454" i="1"/>
  <c r="T1078" i="1"/>
  <c r="T2676" i="1"/>
  <c r="T2902" i="1"/>
  <c r="T1794" i="1"/>
  <c r="T2917" i="1"/>
  <c r="T4069" i="1"/>
  <c r="T168" i="1"/>
  <c r="T2957" i="1"/>
  <c r="T3073" i="1"/>
  <c r="T3795" i="1"/>
  <c r="T4041" i="1"/>
  <c r="T1000" i="1"/>
  <c r="T1767" i="1"/>
  <c r="T1914" i="1"/>
  <c r="T3197" i="1"/>
  <c r="T203" i="1"/>
  <c r="T691" i="1"/>
  <c r="T3124" i="1"/>
  <c r="T1772" i="1"/>
  <c r="T3118" i="1"/>
  <c r="T4000" i="1"/>
  <c r="T218" i="1"/>
  <c r="T980" i="1"/>
  <c r="T3204" i="1"/>
  <c r="T1919" i="1"/>
  <c r="T3878" i="1"/>
  <c r="T4058" i="1"/>
  <c r="T1819" i="1"/>
  <c r="T2757" i="1"/>
  <c r="T3143" i="1"/>
  <c r="T3201" i="1"/>
  <c r="T206" i="1"/>
  <c r="T778" i="1"/>
  <c r="T1243" i="1"/>
  <c r="T3633" i="1"/>
  <c r="T485" i="1"/>
  <c r="T2678" i="1"/>
  <c r="T2857" i="1"/>
  <c r="T1339" i="1"/>
  <c r="T1554" i="1"/>
  <c r="T1816" i="1"/>
  <c r="T3904" i="1"/>
  <c r="T1694" i="1"/>
  <c r="T1788" i="1"/>
  <c r="T1804" i="1"/>
  <c r="T2325" i="1"/>
  <c r="T3978" i="1"/>
  <c r="T971" i="1"/>
  <c r="T1021" i="1"/>
  <c r="T1905" i="1"/>
  <c r="T1921" i="1"/>
  <c r="T4038" i="1"/>
  <c r="T699" i="1"/>
  <c r="T962" i="1"/>
  <c r="T972" i="1"/>
  <c r="T1769" i="1"/>
  <c r="T1776" i="1"/>
  <c r="T2703" i="1"/>
  <c r="T3209" i="1"/>
  <c r="T213" i="1"/>
  <c r="T1558" i="1"/>
  <c r="T1009" i="1"/>
  <c r="T1690" i="1"/>
  <c r="T3937" i="1"/>
  <c r="T956" i="1"/>
  <c r="T1719" i="1"/>
  <c r="T1866" i="1"/>
  <c r="T1908" i="1"/>
  <c r="T1922" i="1"/>
  <c r="T198" i="1"/>
  <c r="T866" i="1"/>
  <c r="T963" i="1"/>
  <c r="T1989" i="1"/>
  <c r="T2856" i="1"/>
  <c r="T2870" i="1"/>
  <c r="T3107" i="1"/>
  <c r="T771" i="1"/>
  <c r="T878" i="1"/>
  <c r="T888" i="1"/>
  <c r="T894" i="1"/>
  <c r="T1108" i="1"/>
  <c r="T1572" i="1"/>
  <c r="T1810" i="1"/>
  <c r="T2408" i="1"/>
  <c r="T3846" i="1"/>
  <c r="T179" i="1"/>
  <c r="T236" i="1"/>
  <c r="T885" i="1"/>
  <c r="T898" i="1"/>
  <c r="T954" i="1"/>
  <c r="T1139" i="1"/>
  <c r="T1306" i="1"/>
  <c r="T1317" i="1"/>
  <c r="T1782" i="1"/>
  <c r="T1786" i="1"/>
  <c r="T444" i="1"/>
  <c r="T673" i="1"/>
  <c r="T896" i="1"/>
  <c r="T961" i="1"/>
  <c r="T1071" i="1"/>
  <c r="T1797" i="1"/>
  <c r="T1912" i="1"/>
  <c r="T2323" i="1"/>
  <c r="T2600" i="1"/>
  <c r="T3104" i="1"/>
  <c r="T932" i="1"/>
  <c r="T953" i="1"/>
  <c r="T2875" i="1"/>
  <c r="T2891" i="1"/>
  <c r="T3989" i="1"/>
  <c r="T4003" i="1"/>
  <c r="T4046" i="1"/>
  <c r="T4054" i="1"/>
  <c r="T556" i="1"/>
  <c r="T901" i="1"/>
  <c r="T2913" i="1"/>
  <c r="T3913" i="1"/>
  <c r="T4037" i="1"/>
  <c r="T4096" i="1"/>
  <c r="T185" i="1"/>
  <c r="T767" i="1"/>
  <c r="T1114" i="1"/>
  <c r="T1781" i="1"/>
  <c r="T1807" i="1"/>
  <c r="T3637" i="1"/>
  <c r="T3916" i="1"/>
  <c r="T3945" i="1"/>
  <c r="T695" i="1"/>
  <c r="T974" i="1"/>
  <c r="T1015" i="1"/>
  <c r="T1806" i="1"/>
  <c r="T3635" i="1"/>
  <c r="T3985" i="1"/>
  <c r="T3997" i="1"/>
  <c r="T600" i="1"/>
  <c r="T713" i="1"/>
  <c r="T979" i="1"/>
  <c r="T1551" i="1"/>
  <c r="T1728" i="1"/>
  <c r="T2645" i="1"/>
  <c r="T2704" i="1"/>
  <c r="T2884" i="1"/>
  <c r="T3853" i="1"/>
  <c r="T4071" i="1"/>
  <c r="T182" i="1"/>
  <c r="T481" i="1"/>
  <c r="T1693" i="1"/>
  <c r="T2674" i="1"/>
  <c r="T2887" i="1"/>
  <c r="T3893" i="1"/>
  <c r="T3900" i="1"/>
  <c r="T1313" i="1"/>
  <c r="T1433" i="1"/>
  <c r="T2847" i="1"/>
  <c r="T2863" i="1"/>
  <c r="T3960" i="1"/>
  <c r="T3976" i="1"/>
  <c r="T3987" i="1"/>
  <c r="T704" i="1"/>
  <c r="T881" i="1"/>
  <c r="T923" i="1"/>
  <c r="T1016" i="1"/>
  <c r="T1315" i="1"/>
  <c r="T1492" i="1"/>
  <c r="T1689" i="1"/>
  <c r="T1805" i="1"/>
  <c r="T3639" i="1"/>
  <c r="T4042" i="1"/>
  <c r="T205" i="1"/>
  <c r="T936" i="1"/>
  <c r="T985" i="1"/>
  <c r="T1004" i="1"/>
  <c r="T2147" i="1"/>
  <c r="T3106" i="1"/>
  <c r="T3809" i="1"/>
  <c r="T672" i="1"/>
  <c r="T1079" i="1"/>
  <c r="T1230" i="1"/>
  <c r="T1548" i="1"/>
  <c r="T1593" i="1"/>
  <c r="T2129" i="1"/>
  <c r="T2364" i="1"/>
  <c r="T2744" i="1"/>
  <c r="T4077" i="1"/>
  <c r="T4112" i="1"/>
  <c r="T146" i="1"/>
  <c r="T687" i="1"/>
  <c r="T952" i="1"/>
  <c r="T964" i="1"/>
  <c r="T2139" i="1"/>
  <c r="T2159" i="1"/>
  <c r="T2675" i="1"/>
  <c r="T2684" i="1"/>
  <c r="T2749" i="1"/>
  <c r="T3736" i="1"/>
  <c r="T4030" i="1"/>
  <c r="T467" i="1"/>
  <c r="T547" i="1"/>
  <c r="T703" i="1"/>
  <c r="T1439" i="1"/>
  <c r="T2748" i="1"/>
  <c r="T2920" i="1"/>
  <c r="T2922" i="1"/>
  <c r="T3113" i="1"/>
  <c r="T3867" i="1"/>
  <c r="T3890" i="1"/>
  <c r="T4076" i="1"/>
  <c r="T4104" i="1"/>
  <c r="T202" i="1"/>
  <c r="T679" i="1"/>
  <c r="T682" i="1"/>
  <c r="T1069" i="1"/>
  <c r="T1307" i="1"/>
  <c r="T1702" i="1"/>
  <c r="T1783" i="1"/>
  <c r="T2000" i="1"/>
  <c r="T2699" i="1"/>
  <c r="T2780" i="1"/>
  <c r="T4035" i="1"/>
  <c r="T212" i="1"/>
  <c r="T241" i="1"/>
  <c r="T517" i="1"/>
  <c r="T995" i="1"/>
  <c r="T1502" i="1"/>
  <c r="T1692" i="1"/>
  <c r="T2409" i="1"/>
  <c r="T3111" i="1"/>
  <c r="T3205" i="1"/>
  <c r="T869" i="1"/>
  <c r="T876" i="1"/>
  <c r="T1785" i="1"/>
  <c r="T2598" i="1"/>
  <c r="T3053" i="1"/>
  <c r="T3957" i="1"/>
  <c r="T3961" i="1"/>
  <c r="T3969" i="1"/>
  <c r="T4012" i="1"/>
  <c r="T152" i="1"/>
  <c r="T521" i="1"/>
  <c r="T595" i="1"/>
  <c r="T1019" i="1"/>
  <c r="T1577" i="1"/>
  <c r="T2407" i="1"/>
  <c r="T2882" i="1"/>
  <c r="T3091" i="1"/>
  <c r="T3095" i="1"/>
  <c r="T3136" i="1"/>
  <c r="T171" i="1"/>
  <c r="T469" i="1"/>
  <c r="T487" i="1"/>
  <c r="T671" i="1"/>
  <c r="T674" i="1"/>
  <c r="T710" i="1"/>
  <c r="T912" i="1"/>
  <c r="T1332" i="1"/>
  <c r="T1685" i="1"/>
  <c r="T1798" i="1"/>
  <c r="T2747" i="1"/>
  <c r="T2919" i="1"/>
  <c r="T3844" i="1"/>
  <c r="T3895" i="1"/>
  <c r="T4055" i="1"/>
  <c r="T4059" i="1"/>
  <c r="T4085" i="1"/>
  <c r="T183" i="1"/>
  <c r="T615" i="1"/>
  <c r="T924" i="1"/>
  <c r="T1167" i="1"/>
  <c r="T1568" i="1"/>
  <c r="T1596" i="1"/>
  <c r="T1739" i="1"/>
  <c r="T1773" i="1"/>
  <c r="T1986" i="1"/>
  <c r="T2326" i="1"/>
  <c r="T2657" i="1"/>
  <c r="T2898" i="1"/>
  <c r="T3137" i="1"/>
  <c r="T3739" i="1"/>
  <c r="T3845" i="1"/>
  <c r="T3974" i="1"/>
  <c r="T4106" i="1"/>
  <c r="T181" i="1"/>
  <c r="T884" i="1"/>
  <c r="T1337" i="1"/>
  <c r="T1426" i="1"/>
  <c r="T1699" i="1"/>
  <c r="T1766" i="1"/>
  <c r="T1787" i="1"/>
  <c r="T1802" i="1"/>
  <c r="T1882" i="1"/>
  <c r="T2859" i="1"/>
  <c r="T2869" i="1"/>
  <c r="T2944" i="1"/>
  <c r="T3065" i="1"/>
  <c r="T3109" i="1"/>
  <c r="T3634" i="1"/>
  <c r="T3741" i="1"/>
  <c r="T3805" i="1"/>
  <c r="T3984" i="1"/>
  <c r="T3993" i="1"/>
  <c r="T482" i="1"/>
  <c r="T667" i="1"/>
  <c r="T1168" i="1"/>
  <c r="T2517" i="1"/>
  <c r="T2659" i="1"/>
  <c r="T2755" i="1"/>
  <c r="T2885" i="1"/>
  <c r="T4066" i="1"/>
  <c r="T221" i="1"/>
  <c r="T474" i="1"/>
  <c r="T862" i="1"/>
  <c r="T868" i="1"/>
  <c r="T969" i="1"/>
  <c r="T1096" i="1"/>
  <c r="T1098" i="1"/>
  <c r="T1240" i="1"/>
  <c r="T1417" i="1"/>
  <c r="T2679" i="1"/>
  <c r="T2907" i="1"/>
  <c r="T3740" i="1"/>
  <c r="T3742" i="1"/>
  <c r="T3862" i="1"/>
  <c r="T3899" i="1"/>
  <c r="T3982" i="1"/>
  <c r="T4050" i="1"/>
  <c r="T4057" i="1"/>
  <c r="T628" i="1"/>
  <c r="T942" i="1"/>
  <c r="T991" i="1"/>
  <c r="T1992" i="1"/>
  <c r="T2405" i="1"/>
  <c r="T2958" i="1"/>
  <c r="T3099" i="1"/>
  <c r="T3892" i="1"/>
  <c r="T3998" i="1"/>
  <c r="T4001" i="1"/>
  <c r="T4022" i="1"/>
  <c r="T4072" i="1"/>
  <c r="T164" i="1"/>
  <c r="T189" i="1"/>
  <c r="T207" i="1"/>
  <c r="T1005" i="1"/>
  <c r="T1312" i="1"/>
  <c r="T1774" i="1"/>
  <c r="T3093" i="1"/>
  <c r="T3133" i="1"/>
  <c r="T3646" i="1"/>
  <c r="T3849" i="1"/>
  <c r="T3850" i="1"/>
  <c r="T3856" i="1"/>
  <c r="T3935" i="1"/>
  <c r="T3951" i="1"/>
  <c r="T4032" i="1"/>
  <c r="T4083" i="1"/>
  <c r="T209" i="1"/>
  <c r="T677" i="1"/>
  <c r="T681" i="1"/>
  <c r="T700" i="1"/>
  <c r="T716" i="1"/>
  <c r="T934" i="1"/>
  <c r="T968" i="1"/>
  <c r="T982" i="1"/>
  <c r="T1320" i="1"/>
  <c r="T1321" i="1"/>
  <c r="T1784" i="1"/>
  <c r="T1789" i="1"/>
  <c r="T2361" i="1"/>
  <c r="T2422" i="1"/>
  <c r="T2872" i="1"/>
  <c r="T3078" i="1"/>
  <c r="T3102" i="1"/>
  <c r="T3734" i="1"/>
  <c r="T3872" i="1"/>
  <c r="T3909" i="1"/>
  <c r="T3926" i="1"/>
  <c r="T127" i="1"/>
  <c r="T433" i="1"/>
  <c r="T515" i="1"/>
  <c r="T1090" i="1"/>
  <c r="T1095" i="1"/>
  <c r="T1134" i="1"/>
  <c r="T1245" i="1"/>
  <c r="T1570" i="1"/>
  <c r="T1779" i="1"/>
  <c r="T1800" i="1"/>
  <c r="T1803" i="1"/>
  <c r="T1911" i="1"/>
  <c r="T2770" i="1"/>
  <c r="T2776" i="1"/>
  <c r="T2914" i="1"/>
  <c r="T3071" i="1"/>
  <c r="T3101" i="1"/>
  <c r="T3967" i="1"/>
  <c r="T4018" i="1"/>
  <c r="T137" i="1"/>
  <c r="T224" i="1"/>
  <c r="T946" i="1"/>
  <c r="T988" i="1"/>
  <c r="T989" i="1"/>
  <c r="T1011" i="1"/>
  <c r="T1093" i="1"/>
  <c r="T1552" i="1"/>
  <c r="T1578" i="1"/>
  <c r="T1814" i="1"/>
  <c r="T2002" i="1"/>
  <c r="T2140" i="1"/>
  <c r="T3737" i="1"/>
  <c r="T3869" i="1"/>
  <c r="T3882" i="1"/>
  <c r="T3930" i="1"/>
  <c r="T4093" i="1"/>
  <c r="T219" i="1"/>
  <c r="T473" i="1"/>
  <c r="T635" i="1"/>
  <c r="T692" i="1"/>
  <c r="T871" i="1"/>
  <c r="T950" i="1"/>
  <c r="T1182" i="1"/>
  <c r="T1235" i="1"/>
  <c r="T1309" i="1"/>
  <c r="T1697" i="1"/>
  <c r="T2131" i="1"/>
  <c r="T2597" i="1"/>
  <c r="T2655" i="1"/>
  <c r="T2760" i="1"/>
  <c r="T3068" i="1"/>
  <c r="T3086" i="1"/>
  <c r="T3103" i="1"/>
  <c r="T3191" i="1"/>
  <c r="T3195" i="1"/>
  <c r="T3907" i="1"/>
  <c r="T3925" i="1"/>
  <c r="T3940" i="1"/>
  <c r="T4040" i="1"/>
  <c r="T143" i="1"/>
  <c r="T926" i="1"/>
  <c r="T930" i="1"/>
  <c r="T960" i="1"/>
  <c r="T1310" i="1"/>
  <c r="T1336" i="1"/>
  <c r="T1457" i="1"/>
  <c r="T1580" i="1"/>
  <c r="T1713" i="1"/>
  <c r="T1737" i="1"/>
  <c r="T1796" i="1"/>
  <c r="T1809" i="1"/>
  <c r="T1811" i="1"/>
  <c r="T2145" i="1"/>
  <c r="T2368" i="1"/>
  <c r="T2378" i="1"/>
  <c r="T2583" i="1"/>
  <c r="T2647" i="1"/>
  <c r="T2658" i="1"/>
  <c r="T2673" i="1"/>
  <c r="T2692" i="1"/>
  <c r="T2707" i="1"/>
  <c r="T2754" i="1"/>
  <c r="T2761" i="1"/>
  <c r="T2879" i="1"/>
  <c r="T3066" i="1"/>
  <c r="T3148" i="1"/>
  <c r="T3199" i="1"/>
  <c r="T3733" i="1"/>
  <c r="T3898" i="1"/>
  <c r="T3936" i="1"/>
  <c r="T3970" i="1"/>
  <c r="T3980" i="1"/>
  <c r="T4039" i="1"/>
  <c r="T4090" i="1"/>
  <c r="T4098" i="1"/>
  <c r="T134" i="1"/>
  <c r="T199" i="1"/>
  <c r="T434" i="1"/>
  <c r="T501" i="1"/>
  <c r="T669" i="1"/>
  <c r="T718" i="1"/>
  <c r="T895" i="1"/>
  <c r="T945" i="1"/>
  <c r="T1152" i="1"/>
  <c r="T1326" i="1"/>
  <c r="T1436" i="1"/>
  <c r="T1709" i="1"/>
  <c r="T1727" i="1"/>
  <c r="T1872" i="1"/>
  <c r="T2125" i="1"/>
  <c r="T2126" i="1"/>
  <c r="T2137" i="1"/>
  <c r="T2519" i="1"/>
  <c r="T2758" i="1"/>
  <c r="T2772" i="1"/>
  <c r="T3732" i="1"/>
  <c r="T3747" i="1"/>
  <c r="T3915" i="1"/>
  <c r="T3927" i="1"/>
  <c r="T3988" i="1"/>
  <c r="T4005" i="1"/>
  <c r="T4105" i="1"/>
  <c r="T440" i="1"/>
  <c r="T589" i="1"/>
  <c r="T891" i="1"/>
  <c r="T944" i="1"/>
  <c r="T1045" i="1"/>
  <c r="T1066" i="1"/>
  <c r="T1082" i="1"/>
  <c r="T1148" i="1"/>
  <c r="T1325" i="1"/>
  <c r="T1496" i="1"/>
  <c r="T1550" i="1"/>
  <c r="T1584" i="1"/>
  <c r="T1695" i="1"/>
  <c r="T1916" i="1"/>
  <c r="T2894" i="1"/>
  <c r="T2908" i="1"/>
  <c r="T2921" i="1"/>
  <c r="T3077" i="1"/>
  <c r="T3730" i="1"/>
  <c r="T3803" i="1"/>
  <c r="T3843" i="1"/>
  <c r="T3910" i="1"/>
  <c r="T4020" i="1"/>
  <c r="T4079" i="1"/>
  <c r="T147" i="1"/>
  <c r="T460" i="1"/>
  <c r="T666" i="1"/>
  <c r="T1001" i="1"/>
  <c r="T1080" i="1"/>
  <c r="T1091" i="1"/>
  <c r="T1119" i="1"/>
  <c r="T1429" i="1"/>
  <c r="T1432" i="1"/>
  <c r="T1493" i="1"/>
  <c r="T1716" i="1"/>
  <c r="T1718" i="1"/>
  <c r="T1864" i="1"/>
  <c r="T1997" i="1"/>
  <c r="T2327" i="1"/>
  <c r="T2648" i="1"/>
  <c r="T2677" i="1"/>
  <c r="T2778" i="1"/>
  <c r="T2918" i="1"/>
  <c r="T2954" i="1"/>
  <c r="T3924" i="1"/>
  <c r="T4013" i="1"/>
  <c r="T4048" i="1"/>
  <c r="T426" i="1"/>
  <c r="T448" i="1"/>
  <c r="T686" i="1"/>
  <c r="T694" i="1"/>
  <c r="T890" i="1"/>
  <c r="T915" i="1"/>
  <c r="T933" i="1"/>
  <c r="T997" i="1"/>
  <c r="T1100" i="1"/>
  <c r="T1156" i="1"/>
  <c r="T1226" i="1"/>
  <c r="T1341" i="1"/>
  <c r="T1410" i="1"/>
  <c r="T1421" i="1"/>
  <c r="T1435" i="1"/>
  <c r="T1441" i="1"/>
  <c r="T1602" i="1"/>
  <c r="T1725" i="1"/>
  <c r="T1778" i="1"/>
  <c r="T1822" i="1"/>
  <c r="T1993" i="1"/>
  <c r="T2160" i="1"/>
  <c r="T2602" i="1"/>
  <c r="T2862" i="1"/>
  <c r="T3640" i="1"/>
  <c r="T3731" i="1"/>
  <c r="T3851" i="1"/>
  <c r="T3971" i="1"/>
  <c r="T4029" i="1"/>
  <c r="T4034" i="1"/>
  <c r="T4107" i="1"/>
  <c r="T128" i="1"/>
  <c r="T177" i="1"/>
  <c r="T187" i="1"/>
  <c r="T430" i="1"/>
  <c r="T483" i="1"/>
  <c r="T624" i="1"/>
  <c r="T705" i="1"/>
  <c r="T917" i="1"/>
  <c r="T935" i="1"/>
  <c r="T957" i="1"/>
  <c r="T987" i="1"/>
  <c r="T1008" i="1"/>
  <c r="T1076" i="1"/>
  <c r="T1138" i="1"/>
  <c r="T1154" i="1"/>
  <c r="T1170" i="1"/>
  <c r="T1176" i="1"/>
  <c r="T1319" i="1"/>
  <c r="T1722" i="1"/>
  <c r="T1775" i="1"/>
  <c r="T2144" i="1"/>
  <c r="T2599" i="1"/>
  <c r="T2672" i="1"/>
  <c r="T2698" i="1"/>
  <c r="T2706" i="1"/>
  <c r="T3642" i="1"/>
  <c r="T3649" i="1"/>
  <c r="T3966" i="1"/>
  <c r="T3986" i="1"/>
  <c r="T4010" i="1"/>
  <c r="T158" i="1"/>
  <c r="T193" i="1"/>
  <c r="T436" i="1"/>
  <c r="T446" i="1"/>
  <c r="T500" i="1"/>
  <c r="T553" i="1"/>
  <c r="T670" i="1"/>
  <c r="T717" i="1"/>
  <c r="T763" i="1"/>
  <c r="T865" i="1"/>
  <c r="T873" i="1"/>
  <c r="T920" i="1"/>
  <c r="T1077" i="1"/>
  <c r="T1097" i="1"/>
  <c r="T1104" i="1"/>
  <c r="T1106" i="1"/>
  <c r="T1137" i="1"/>
  <c r="T1181" i="1"/>
  <c r="T1414" i="1"/>
  <c r="T1415" i="1"/>
  <c r="T1430" i="1"/>
  <c r="T1560" i="1"/>
  <c r="T1574" i="1"/>
  <c r="T1576" i="1"/>
  <c r="T1711" i="1"/>
  <c r="T1792" i="1"/>
  <c r="T1870" i="1"/>
  <c r="T1983" i="1"/>
  <c r="T2133" i="1"/>
  <c r="T2141" i="1"/>
  <c r="T2746" i="1"/>
  <c r="T2846" i="1"/>
  <c r="T2858" i="1"/>
  <c r="T2873" i="1"/>
  <c r="T2876" i="1"/>
  <c r="T2888" i="1"/>
  <c r="T2897" i="1"/>
  <c r="T2899" i="1"/>
  <c r="T2906" i="1"/>
  <c r="T3092" i="1"/>
  <c r="T3114" i="1"/>
  <c r="T3141" i="1"/>
  <c r="T3648" i="1"/>
  <c r="T3859" i="1"/>
  <c r="T3863" i="1"/>
  <c r="T3879" i="1"/>
  <c r="T3883" i="1"/>
  <c r="T3897" i="1"/>
  <c r="T3902" i="1"/>
  <c r="T3922" i="1"/>
  <c r="T3994" i="1"/>
  <c r="T4027" i="1"/>
  <c r="T4088" i="1"/>
  <c r="T4091" i="1"/>
  <c r="T170" i="1"/>
  <c r="T592" i="1"/>
  <c r="T605" i="1"/>
  <c r="T680" i="1"/>
  <c r="T689" i="1"/>
  <c r="T769" i="1"/>
  <c r="T892" i="1"/>
  <c r="T993" i="1"/>
  <c r="T1162" i="1"/>
  <c r="T1184" i="1"/>
  <c r="T1185" i="1"/>
  <c r="T1227" i="1"/>
  <c r="T1228" i="1"/>
  <c r="T1329" i="1"/>
  <c r="T1544" i="1"/>
  <c r="T1559" i="1"/>
  <c r="T1562" i="1"/>
  <c r="T1569" i="1"/>
  <c r="T1701" i="1"/>
  <c r="T1770" i="1"/>
  <c r="T1793" i="1"/>
  <c r="T1985" i="1"/>
  <c r="T2385" i="1"/>
  <c r="T2590" i="1"/>
  <c r="T2852" i="1"/>
  <c r="T2900" i="1"/>
  <c r="T2949" i="1"/>
  <c r="T3098" i="1"/>
  <c r="T3100" i="1"/>
  <c r="T3108" i="1"/>
  <c r="T3115" i="1"/>
  <c r="T3128" i="1"/>
  <c r="T3132" i="1"/>
  <c r="T3193" i="1"/>
  <c r="T3636" i="1"/>
  <c r="T3801" i="1"/>
  <c r="T3802" i="1"/>
  <c r="T3852" i="1"/>
  <c r="T3983" i="1"/>
  <c r="T3992" i="1"/>
  <c r="T4011" i="1"/>
  <c r="T140" i="1"/>
  <c r="T156" i="1"/>
  <c r="T172" i="1"/>
  <c r="T186" i="1"/>
  <c r="T234" i="1"/>
  <c r="T450" i="1"/>
  <c r="T475" i="1"/>
  <c r="T502" i="1"/>
  <c r="T509" i="1"/>
  <c r="T513" i="1"/>
  <c r="T516" i="1"/>
  <c r="T551" i="1"/>
  <c r="T558" i="1"/>
  <c r="T590" i="1"/>
  <c r="T594" i="1"/>
  <c r="T607" i="1"/>
  <c r="T619" i="1"/>
  <c r="T662" i="1"/>
  <c r="T702" i="1"/>
  <c r="T774" i="1"/>
  <c r="T781" i="1"/>
  <c r="T882" i="1"/>
  <c r="T893" i="1"/>
  <c r="T900" i="1"/>
  <c r="T905" i="1"/>
  <c r="T907" i="1"/>
  <c r="T911" i="1"/>
  <c r="T927" i="1"/>
  <c r="T977" i="1"/>
  <c r="T1017" i="1"/>
  <c r="T1018" i="1"/>
  <c r="T1020" i="1"/>
  <c r="T1047" i="1"/>
  <c r="T1067" i="1"/>
  <c r="T1068" i="1"/>
  <c r="T1081" i="1"/>
  <c r="T1087" i="1"/>
  <c r="T1102" i="1"/>
  <c r="T1110" i="1"/>
  <c r="T1177" i="1"/>
  <c r="T1237" i="1"/>
  <c r="T1242" i="1"/>
  <c r="T1340" i="1"/>
  <c r="T1422" i="1"/>
  <c r="T1440" i="1"/>
  <c r="T1458" i="1"/>
  <c r="T1567" i="1"/>
  <c r="T1771" i="1"/>
  <c r="T1808" i="1"/>
  <c r="T1812" i="1"/>
  <c r="T1903" i="1"/>
  <c r="T1987" i="1"/>
  <c r="T2158" i="1"/>
  <c r="T2324" i="1"/>
  <c r="T2345" i="1"/>
  <c r="T2374" i="1"/>
  <c r="T2384" i="1"/>
  <c r="T2416" i="1"/>
  <c r="T2503" i="1"/>
  <c r="T2661" i="1"/>
  <c r="T2777" i="1"/>
  <c r="T2893" i="1"/>
  <c r="T2910" i="1"/>
  <c r="T2951" i="1"/>
  <c r="T3061" i="1"/>
  <c r="T3069" i="1"/>
  <c r="T3072" i="1"/>
  <c r="T3117" i="1"/>
  <c r="T3139" i="1"/>
  <c r="T3207" i="1"/>
  <c r="T3791" i="1"/>
  <c r="T3848" i="1"/>
  <c r="T3857" i="1"/>
  <c r="T3871" i="1"/>
  <c r="T3873" i="1"/>
  <c r="T3896" i="1"/>
  <c r="T3912" i="1"/>
  <c r="T3948" i="1"/>
  <c r="T3949" i="1"/>
  <c r="T3964" i="1"/>
  <c r="T4060" i="1"/>
  <c r="T4061" i="1"/>
  <c r="T4062" i="1"/>
  <c r="T4092" i="1"/>
  <c r="T4097" i="1"/>
  <c r="T4113" i="1"/>
  <c r="T129" i="1"/>
  <c r="T130" i="1"/>
  <c r="T220" i="1"/>
  <c r="T423" i="1"/>
  <c r="T432" i="1"/>
  <c r="T451" i="1"/>
  <c r="T465" i="1"/>
  <c r="T478" i="1"/>
  <c r="T505" i="1"/>
  <c r="T602" i="1"/>
  <c r="T777" i="1"/>
  <c r="T863" i="1"/>
  <c r="T867" i="1"/>
  <c r="T897" i="1"/>
  <c r="T925" i="1"/>
  <c r="T943" i="1"/>
  <c r="T947" i="1"/>
  <c r="T948" i="1"/>
  <c r="T958" i="1"/>
  <c r="T959" i="1"/>
  <c r="T975" i="1"/>
  <c r="T978" i="1"/>
  <c r="T996" i="1"/>
  <c r="T998" i="1"/>
  <c r="T1002" i="1"/>
  <c r="T1044" i="1"/>
  <c r="T1105" i="1"/>
  <c r="T1120" i="1"/>
  <c r="T1129" i="1"/>
  <c r="T1159" i="1"/>
  <c r="T1169" i="1"/>
  <c r="T1327" i="1"/>
  <c r="T1330" i="1"/>
  <c r="T1406" i="1"/>
  <c r="T1483" i="1"/>
  <c r="T1487" i="1"/>
  <c r="T1490" i="1"/>
  <c r="T1500" i="1"/>
  <c r="T1575" i="1"/>
  <c r="T1592" i="1"/>
  <c r="T1598" i="1"/>
  <c r="T1715" i="1"/>
  <c r="T1780" i="1"/>
  <c r="T1801" i="1"/>
  <c r="T1818" i="1"/>
  <c r="T1821" i="1"/>
  <c r="T1910" i="1"/>
  <c r="T1917" i="1"/>
  <c r="T2134" i="1"/>
  <c r="T2135" i="1"/>
  <c r="T2136" i="1"/>
  <c r="T2146" i="1"/>
  <c r="T2150" i="1"/>
  <c r="T2157" i="1"/>
  <c r="T2349" i="1"/>
  <c r="T2383" i="1"/>
  <c r="T2411" i="1"/>
  <c r="T2516" i="1"/>
  <c r="T2571" i="1"/>
  <c r="T2589" i="1"/>
  <c r="T2593" i="1"/>
  <c r="T2646" i="1"/>
  <c r="T2653" i="1"/>
  <c r="T2768" i="1"/>
  <c r="T2781" i="1"/>
  <c r="T2854" i="1"/>
  <c r="T2861" i="1"/>
  <c r="T2866" i="1"/>
  <c r="T2880" i="1"/>
  <c r="T2953" i="1"/>
  <c r="T2959" i="1"/>
  <c r="T3087" i="1"/>
  <c r="T3144" i="1"/>
  <c r="T3644" i="1"/>
  <c r="T3744" i="1"/>
  <c r="T3748" i="1"/>
  <c r="T3797" i="1"/>
  <c r="T3847" i="1"/>
  <c r="T3860" i="1"/>
  <c r="T3889" i="1"/>
  <c r="T3921" i="1"/>
  <c r="T3931" i="1"/>
  <c r="T3962" i="1"/>
  <c r="T3981" i="1"/>
  <c r="T3990" i="1"/>
  <c r="T4004" i="1"/>
  <c r="T4049" i="1"/>
  <c r="T4064" i="1"/>
  <c r="T4084" i="1"/>
  <c r="T4095" i="1"/>
  <c r="T4109" i="1"/>
  <c r="T4110" i="1"/>
  <c r="T148" i="1"/>
  <c r="T151" i="1"/>
  <c r="T155" i="1"/>
  <c r="T166" i="1"/>
  <c r="T200" i="1"/>
  <c r="T222" i="1"/>
  <c r="T228" i="1"/>
  <c r="T424" i="1"/>
  <c r="T425" i="1"/>
  <c r="T428" i="1"/>
  <c r="T452" i="1"/>
  <c r="T456" i="1"/>
  <c r="T458" i="1"/>
  <c r="T468" i="1"/>
  <c r="T472" i="1"/>
  <c r="T499" i="1"/>
  <c r="T504" i="1"/>
  <c r="T506" i="1"/>
  <c r="T510" i="1"/>
  <c r="T519" i="1"/>
  <c r="T543" i="1"/>
  <c r="T546" i="1"/>
  <c r="T552" i="1"/>
  <c r="T559" i="1"/>
  <c r="T570" i="1"/>
  <c r="T571" i="1"/>
  <c r="T576" i="1"/>
  <c r="T581" i="1"/>
  <c r="T586" i="1"/>
  <c r="T588" i="1"/>
  <c r="T603" i="1"/>
  <c r="T610" i="1"/>
  <c r="T611" i="1"/>
  <c r="T622" i="1"/>
  <c r="T623" i="1"/>
  <c r="T633" i="1"/>
  <c r="T663" i="1"/>
  <c r="T678" i="1"/>
  <c r="T685" i="1"/>
  <c r="T693" i="1"/>
  <c r="T697" i="1"/>
  <c r="T706" i="1"/>
  <c r="T707" i="1"/>
  <c r="T715" i="1"/>
  <c r="T720" i="1"/>
  <c r="T721" i="1"/>
  <c r="T775" i="1"/>
  <c r="T779" i="1"/>
  <c r="T874" i="1"/>
  <c r="T875" i="1"/>
  <c r="T880" i="1"/>
  <c r="T883" i="1"/>
  <c r="T886" i="1"/>
  <c r="T914" i="1"/>
  <c r="T919" i="1"/>
  <c r="T921" i="1"/>
  <c r="T937" i="1"/>
  <c r="T939" i="1"/>
  <c r="T941" i="1"/>
  <c r="T951" i="1"/>
  <c r="T955" i="1"/>
  <c r="T965" i="1"/>
  <c r="T966" i="1"/>
  <c r="T967" i="1"/>
  <c r="T970" i="1"/>
  <c r="T976" i="1"/>
  <c r="T986" i="1"/>
  <c r="T999" i="1"/>
  <c r="T1050" i="1"/>
  <c r="T1055" i="1"/>
  <c r="T1062" i="1"/>
  <c r="T1072" i="1"/>
  <c r="T1075" i="1"/>
  <c r="T1084" i="1"/>
  <c r="T1085" i="1"/>
  <c r="T1094" i="1"/>
  <c r="T1101" i="1"/>
  <c r="T1112" i="1"/>
  <c r="T1115" i="1"/>
  <c r="T1128" i="1"/>
  <c r="T1135" i="1"/>
  <c r="T1155" i="1"/>
  <c r="T1157" i="1"/>
  <c r="T1231" i="1"/>
  <c r="T1234" i="1"/>
  <c r="T1244" i="1"/>
  <c r="T1314" i="1"/>
  <c r="T1316" i="1"/>
  <c r="T1322" i="1"/>
  <c r="T1323" i="1"/>
  <c r="T1328" i="1"/>
  <c r="T1331" i="1"/>
  <c r="T1333" i="1"/>
  <c r="T1409" i="1"/>
  <c r="T1419" i="1"/>
  <c r="T1438" i="1"/>
  <c r="T1443" i="1"/>
  <c r="T1456" i="1"/>
  <c r="T1485" i="1"/>
  <c r="T1494" i="1"/>
  <c r="T1563" i="1"/>
  <c r="T1565" i="1"/>
  <c r="T1573" i="1"/>
  <c r="T1579" i="1"/>
  <c r="T1581" i="1"/>
  <c r="T1583" i="1"/>
  <c r="T1705" i="1"/>
  <c r="T1712" i="1"/>
  <c r="T1721" i="1"/>
  <c r="T1726" i="1"/>
  <c r="T1738" i="1"/>
  <c r="T1790" i="1"/>
  <c r="T1791" i="1"/>
  <c r="T1795" i="1"/>
  <c r="T1868" i="1"/>
  <c r="T1874" i="1"/>
  <c r="T1877" i="1"/>
  <c r="T1904" i="1"/>
  <c r="T1915" i="1"/>
  <c r="T1918" i="1"/>
  <c r="T1920" i="1"/>
  <c r="T1991" i="1"/>
  <c r="T2001" i="1"/>
  <c r="T2123" i="1"/>
  <c r="T2127" i="1"/>
  <c r="T2149" i="1"/>
  <c r="T2152" i="1"/>
  <c r="T2156" i="1"/>
  <c r="T2161" i="1"/>
  <c r="T2162" i="1"/>
  <c r="T2328" i="1"/>
  <c r="T2353" i="1"/>
  <c r="T2357" i="1"/>
  <c r="T2369" i="1"/>
  <c r="T2386" i="1"/>
  <c r="T2387" i="1"/>
  <c r="T2389" i="1"/>
  <c r="T2390" i="1"/>
  <c r="T2403" i="1"/>
  <c r="T2413" i="1"/>
  <c r="T2415" i="1"/>
  <c r="T2417" i="1"/>
  <c r="T2426" i="1"/>
  <c r="T2431" i="1"/>
  <c r="T2432" i="1"/>
  <c r="T2508" i="1"/>
  <c r="T2511" i="1"/>
  <c r="T2564" i="1"/>
  <c r="T2567" i="1"/>
  <c r="T2570" i="1"/>
  <c r="T2572" i="1"/>
  <c r="T2582" i="1"/>
  <c r="T2585" i="1"/>
  <c r="T2601" i="1"/>
  <c r="T2643" i="1"/>
  <c r="T2649" i="1"/>
  <c r="T2650" i="1"/>
  <c r="T2652" i="1"/>
  <c r="T2654" i="1"/>
  <c r="T2682" i="1"/>
  <c r="T2683" i="1"/>
  <c r="T2686" i="1"/>
  <c r="T2694" i="1"/>
  <c r="T2695" i="1"/>
  <c r="T2702" i="1"/>
  <c r="T2750" i="1"/>
  <c r="T2751" i="1"/>
  <c r="T2759" i="1"/>
  <c r="T2763" i="1"/>
  <c r="T2764" i="1"/>
  <c r="T2766" i="1"/>
  <c r="T2769" i="1"/>
  <c r="T2843" i="1"/>
  <c r="T2851" i="1"/>
  <c r="T2868" i="1"/>
  <c r="T2871" i="1"/>
  <c r="T2892" i="1"/>
  <c r="T2895" i="1"/>
  <c r="T2903" i="1"/>
  <c r="T2905" i="1"/>
  <c r="T2946" i="1"/>
  <c r="T3081" i="1"/>
  <c r="T3089" i="1"/>
  <c r="T3094" i="1"/>
  <c r="T3123" i="1"/>
  <c r="T3131" i="1"/>
  <c r="T3142" i="1"/>
  <c r="T3194" i="1"/>
  <c r="T3203" i="1"/>
  <c r="T3738" i="1"/>
  <c r="T3749" i="1"/>
  <c r="T3790" i="1"/>
  <c r="T3796" i="1"/>
  <c r="T3800" i="1"/>
  <c r="T3866" i="1"/>
  <c r="T3868" i="1"/>
  <c r="T3891" i="1"/>
  <c r="T3901" i="1"/>
  <c r="T3903" i="1"/>
  <c r="T3929" i="1"/>
  <c r="T3943" i="1"/>
  <c r="T3952" i="1"/>
  <c r="T3968" i="1"/>
  <c r="T3973" i="1"/>
  <c r="T3979" i="1"/>
  <c r="T4007" i="1"/>
  <c r="T4015" i="1"/>
  <c r="T4019" i="1"/>
  <c r="T4021" i="1"/>
  <c r="T4023" i="1"/>
  <c r="T4026" i="1"/>
  <c r="T4036" i="1"/>
  <c r="T4065" i="1"/>
  <c r="T4067" i="1"/>
  <c r="T4070" i="1"/>
  <c r="T4075" i="1"/>
  <c r="T4101" i="1"/>
  <c r="T122" i="1"/>
  <c r="T123" i="1"/>
  <c r="T124" i="1"/>
  <c r="T125" i="1"/>
  <c r="T126" i="1"/>
  <c r="T131" i="1"/>
  <c r="T132" i="1"/>
  <c r="T133" i="1"/>
  <c r="T135" i="1"/>
  <c r="T136" i="1"/>
  <c r="T138" i="1"/>
  <c r="T139" i="1"/>
  <c r="T142" i="1"/>
  <c r="T144" i="1"/>
  <c r="T145" i="1"/>
  <c r="T149" i="1"/>
  <c r="T150" i="1"/>
  <c r="T153" i="1"/>
  <c r="T154" i="1"/>
  <c r="T157" i="1"/>
  <c r="T159" i="1"/>
  <c r="T160" i="1"/>
  <c r="T161" i="1"/>
  <c r="T162" i="1"/>
  <c r="T163" i="1"/>
  <c r="T165" i="1"/>
  <c r="T167" i="1"/>
  <c r="T169" i="1"/>
  <c r="T173" i="1"/>
  <c r="T174" i="1"/>
  <c r="T175" i="1"/>
  <c r="T176" i="1"/>
  <c r="T178" i="1"/>
  <c r="T180" i="1"/>
  <c r="T184" i="1"/>
  <c r="T188" i="1"/>
  <c r="T190" i="1"/>
  <c r="T191" i="1"/>
  <c r="T192" i="1"/>
  <c r="T194" i="1"/>
  <c r="T195" i="1"/>
  <c r="T196" i="1"/>
  <c r="T197" i="1"/>
  <c r="T201" i="1"/>
  <c r="T204" i="1"/>
  <c r="T208" i="1"/>
  <c r="T210" i="1"/>
  <c r="T211" i="1"/>
  <c r="T214" i="1"/>
  <c r="T215" i="1"/>
  <c r="T216" i="1"/>
  <c r="T217" i="1"/>
  <c r="T223" i="1"/>
  <c r="T225" i="1"/>
  <c r="T226" i="1"/>
  <c r="T227" i="1"/>
  <c r="T229" i="1"/>
  <c r="T230" i="1"/>
  <c r="T231" i="1"/>
  <c r="T232" i="1"/>
  <c r="T233" i="1"/>
  <c r="T235" i="1"/>
  <c r="T237" i="1"/>
  <c r="T238" i="1"/>
  <c r="T239" i="1"/>
  <c r="T240" i="1"/>
  <c r="T422" i="1"/>
  <c r="T427" i="1"/>
  <c r="T429" i="1"/>
  <c r="T431" i="1"/>
  <c r="T435" i="1"/>
  <c r="T437" i="1"/>
  <c r="T438" i="1"/>
  <c r="T439" i="1"/>
  <c r="T441" i="1"/>
  <c r="T442" i="1"/>
  <c r="T443" i="1"/>
  <c r="T445" i="1"/>
  <c r="T447" i="1"/>
  <c r="T449" i="1"/>
  <c r="T453" i="1"/>
  <c r="T455" i="1"/>
  <c r="T457" i="1"/>
  <c r="T459" i="1"/>
  <c r="T461" i="1"/>
  <c r="T462" i="1"/>
  <c r="T463" i="1"/>
  <c r="T464" i="1"/>
  <c r="T466" i="1"/>
  <c r="T470" i="1"/>
  <c r="T471" i="1"/>
  <c r="T476" i="1"/>
  <c r="T477" i="1"/>
  <c r="T479" i="1"/>
  <c r="T480" i="1"/>
  <c r="T484" i="1"/>
  <c r="T486" i="1"/>
  <c r="T488" i="1"/>
  <c r="T489" i="1"/>
  <c r="T490" i="1"/>
  <c r="T491" i="1"/>
  <c r="T492" i="1"/>
  <c r="T493" i="1"/>
  <c r="T494" i="1"/>
  <c r="T495" i="1"/>
  <c r="T496" i="1"/>
  <c r="T497" i="1"/>
  <c r="T498" i="1"/>
  <c r="T503" i="1"/>
  <c r="T507" i="1"/>
  <c r="T508" i="1"/>
  <c r="T511" i="1"/>
  <c r="T512" i="1"/>
  <c r="T514" i="1"/>
  <c r="T518" i="1"/>
  <c r="T520" i="1"/>
  <c r="T542" i="1"/>
  <c r="T544" i="1"/>
  <c r="T545" i="1"/>
  <c r="T548" i="1"/>
  <c r="T549" i="1"/>
  <c r="T550" i="1"/>
  <c r="T554" i="1"/>
  <c r="T555" i="1"/>
  <c r="T557" i="1"/>
  <c r="T560" i="1"/>
  <c r="T561" i="1"/>
  <c r="T562" i="1"/>
  <c r="T563" i="1"/>
  <c r="T564" i="1"/>
  <c r="T565" i="1"/>
  <c r="T566" i="1"/>
  <c r="T567" i="1"/>
  <c r="T568" i="1"/>
  <c r="T569" i="1"/>
  <c r="T572" i="1"/>
  <c r="T573" i="1"/>
  <c r="T574" i="1"/>
  <c r="T575" i="1"/>
  <c r="T577" i="1"/>
  <c r="T578" i="1"/>
  <c r="T579" i="1"/>
  <c r="T580" i="1"/>
  <c r="T582" i="1"/>
  <c r="T583" i="1"/>
  <c r="T584" i="1"/>
  <c r="T585" i="1"/>
  <c r="T587" i="1"/>
  <c r="T591" i="1"/>
  <c r="T593" i="1"/>
  <c r="T596" i="1"/>
  <c r="T597" i="1"/>
  <c r="T598" i="1"/>
  <c r="T599" i="1"/>
  <c r="T601" i="1"/>
  <c r="T604" i="1"/>
  <c r="T606" i="1"/>
  <c r="T608" i="1"/>
  <c r="T609" i="1"/>
  <c r="T612" i="1"/>
  <c r="T613" i="1"/>
  <c r="T614" i="1"/>
  <c r="T616" i="1"/>
  <c r="T617" i="1"/>
  <c r="T618" i="1"/>
  <c r="T620" i="1"/>
  <c r="T621" i="1"/>
  <c r="T625" i="1"/>
  <c r="T626" i="1"/>
  <c r="T627" i="1"/>
  <c r="T629" i="1"/>
  <c r="T630" i="1"/>
  <c r="T631" i="1"/>
  <c r="T632" i="1"/>
  <c r="T634" i="1"/>
  <c r="T636" i="1"/>
  <c r="T637" i="1"/>
  <c r="T638" i="1"/>
  <c r="T639" i="1"/>
  <c r="T640" i="1"/>
  <c r="T641" i="1"/>
  <c r="T664" i="1"/>
  <c r="T665" i="1"/>
  <c r="T668" i="1"/>
  <c r="T675" i="1"/>
  <c r="T676" i="1"/>
  <c r="T683" i="1"/>
  <c r="T684" i="1"/>
  <c r="T688" i="1"/>
  <c r="T696" i="1"/>
  <c r="T698" i="1"/>
  <c r="T708" i="1"/>
  <c r="T711" i="1"/>
  <c r="T712" i="1"/>
  <c r="T714" i="1"/>
  <c r="T719" i="1"/>
  <c r="T762" i="1"/>
  <c r="T764" i="1"/>
  <c r="T765" i="1"/>
  <c r="T766" i="1"/>
  <c r="T768" i="1"/>
  <c r="T770" i="1"/>
  <c r="T772" i="1"/>
  <c r="T773" i="1"/>
  <c r="T780" i="1"/>
  <c r="T864" i="1"/>
  <c r="T870" i="1"/>
  <c r="T872" i="1"/>
  <c r="T877" i="1"/>
  <c r="T889" i="1"/>
  <c r="T899" i="1"/>
  <c r="T902" i="1"/>
  <c r="T903" i="1"/>
  <c r="T904" i="1"/>
  <c r="T906" i="1"/>
  <c r="T908" i="1"/>
  <c r="T909" i="1"/>
  <c r="T910" i="1"/>
  <c r="T913" i="1"/>
  <c r="T916" i="1"/>
  <c r="T918" i="1"/>
  <c r="T922" i="1"/>
  <c r="T928" i="1"/>
  <c r="T929" i="1"/>
  <c r="T931" i="1"/>
  <c r="T938" i="1"/>
  <c r="T940" i="1"/>
  <c r="T949" i="1"/>
  <c r="T973" i="1"/>
  <c r="T983" i="1"/>
  <c r="T984" i="1"/>
  <c r="T990" i="1"/>
  <c r="T992" i="1"/>
  <c r="T994" i="1"/>
  <c r="T1010" i="1"/>
  <c r="T1012" i="1"/>
  <c r="T1013" i="1"/>
  <c r="T1042" i="1"/>
  <c r="T1043" i="1"/>
  <c r="T1046" i="1"/>
  <c r="T1048" i="1"/>
  <c r="T1049" i="1"/>
  <c r="T1051" i="1"/>
  <c r="T1052" i="1"/>
  <c r="T1053" i="1"/>
  <c r="T1054" i="1"/>
  <c r="T1056" i="1"/>
  <c r="T1057" i="1"/>
  <c r="T1058" i="1"/>
  <c r="T1059" i="1"/>
  <c r="T1060" i="1"/>
  <c r="T1061" i="1"/>
  <c r="T1063" i="1"/>
  <c r="T1065" i="1"/>
  <c r="T1070" i="1"/>
  <c r="T1073" i="1"/>
  <c r="T1074" i="1"/>
  <c r="T1083" i="1"/>
  <c r="T1086" i="1"/>
  <c r="T1088" i="1"/>
  <c r="T1089" i="1"/>
  <c r="T1092" i="1"/>
  <c r="T1099" i="1"/>
  <c r="T1103" i="1"/>
  <c r="T1107" i="1"/>
  <c r="T1109" i="1"/>
  <c r="T1111" i="1"/>
  <c r="T1113" i="1"/>
  <c r="T1116" i="1"/>
  <c r="T1117" i="1"/>
  <c r="T1118" i="1"/>
  <c r="T1121" i="1"/>
  <c r="T1122" i="1"/>
  <c r="T1123" i="1"/>
  <c r="T1124" i="1"/>
  <c r="T1125" i="1"/>
  <c r="T1126" i="1"/>
  <c r="T1127" i="1"/>
  <c r="T1130" i="1"/>
  <c r="T1131" i="1"/>
  <c r="T1132" i="1"/>
  <c r="T1133" i="1"/>
  <c r="T1136" i="1"/>
  <c r="T1140" i="1"/>
  <c r="T1141" i="1"/>
  <c r="T1142" i="1"/>
  <c r="T1143" i="1"/>
  <c r="T1144" i="1"/>
  <c r="T1145" i="1"/>
  <c r="T1146" i="1"/>
  <c r="T1147" i="1"/>
  <c r="T1149" i="1"/>
  <c r="T1150" i="1"/>
  <c r="T1151" i="1"/>
  <c r="T1153" i="1"/>
  <c r="T1158" i="1"/>
  <c r="T1160" i="1"/>
  <c r="T1161" i="1"/>
  <c r="T1163" i="1"/>
  <c r="T1164" i="1"/>
  <c r="T1165" i="1"/>
  <c r="T1166" i="1"/>
  <c r="T1171" i="1"/>
  <c r="T1172" i="1"/>
  <c r="T1173" i="1"/>
  <c r="T1174" i="1"/>
  <c r="T1175" i="1"/>
  <c r="T1178" i="1"/>
  <c r="T1179" i="1"/>
  <c r="T1180" i="1"/>
  <c r="T1183" i="1"/>
  <c r="T1229" i="1"/>
  <c r="T1232" i="1"/>
  <c r="T1233" i="1"/>
  <c r="T1236" i="1"/>
  <c r="T1238" i="1"/>
  <c r="T1239" i="1"/>
  <c r="T1241" i="1"/>
  <c r="T1318" i="1"/>
  <c r="T1324" i="1"/>
  <c r="T1334" i="1"/>
  <c r="T1335" i="1"/>
  <c r="T1342" i="1"/>
  <c r="T1344" i="1"/>
  <c r="T1407" i="1"/>
  <c r="T1408" i="1"/>
  <c r="T1411" i="1"/>
  <c r="T1412" i="1"/>
  <c r="T1413" i="1"/>
  <c r="T1416" i="1"/>
  <c r="T1418" i="1"/>
  <c r="T1420" i="1"/>
  <c r="T1423" i="1"/>
  <c r="T1424" i="1"/>
  <c r="T1425" i="1"/>
  <c r="T1427" i="1"/>
  <c r="T1428" i="1"/>
  <c r="T1431" i="1"/>
  <c r="T1434" i="1"/>
  <c r="T1437" i="1"/>
  <c r="T1442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9" i="1"/>
  <c r="T1460" i="1"/>
  <c r="T1461" i="1"/>
  <c r="T1462" i="1"/>
  <c r="T1484" i="1"/>
  <c r="T1486" i="1"/>
  <c r="T1488" i="1"/>
  <c r="T1489" i="1"/>
  <c r="T1491" i="1"/>
  <c r="T1495" i="1"/>
  <c r="T1497" i="1"/>
  <c r="T1498" i="1"/>
  <c r="T1499" i="1"/>
  <c r="T1501" i="1"/>
  <c r="T1543" i="1"/>
  <c r="T1545" i="1"/>
  <c r="T1546" i="1"/>
  <c r="T1547" i="1"/>
  <c r="T1549" i="1"/>
  <c r="T1553" i="1"/>
  <c r="T1555" i="1"/>
  <c r="T1556" i="1"/>
  <c r="T1557" i="1"/>
  <c r="T1561" i="1"/>
  <c r="T1564" i="1"/>
  <c r="T1566" i="1"/>
  <c r="T1571" i="1"/>
  <c r="T1582" i="1"/>
  <c r="T1585" i="1"/>
  <c r="T1586" i="1"/>
  <c r="T1588" i="1"/>
  <c r="T1589" i="1"/>
  <c r="T1590" i="1"/>
  <c r="T1591" i="1"/>
  <c r="T1594" i="1"/>
  <c r="T1595" i="1"/>
  <c r="T1597" i="1"/>
  <c r="T1599" i="1"/>
  <c r="T1600" i="1"/>
  <c r="T1601" i="1"/>
  <c r="T1684" i="1"/>
  <c r="T1688" i="1"/>
  <c r="T1696" i="1"/>
  <c r="T1698" i="1"/>
  <c r="T1700" i="1"/>
  <c r="T1703" i="1"/>
  <c r="T1704" i="1"/>
  <c r="T1707" i="1"/>
  <c r="T1708" i="1"/>
  <c r="T1710" i="1"/>
  <c r="T1714" i="1"/>
  <c r="T1717" i="1"/>
  <c r="T1720" i="1"/>
  <c r="T1723" i="1"/>
  <c r="T1724" i="1"/>
  <c r="T1729" i="1"/>
  <c r="T1731" i="1"/>
  <c r="T1732" i="1"/>
  <c r="T1733" i="1"/>
  <c r="T1734" i="1"/>
  <c r="T1735" i="1"/>
  <c r="T1736" i="1"/>
  <c r="T1740" i="1"/>
  <c r="T1741" i="1"/>
  <c r="T1742" i="1"/>
  <c r="T1768" i="1"/>
  <c r="T1813" i="1"/>
  <c r="T1815" i="1"/>
  <c r="T1817" i="1"/>
  <c r="T1820" i="1"/>
  <c r="T1863" i="1"/>
  <c r="T1865" i="1"/>
  <c r="T1867" i="1"/>
  <c r="T1869" i="1"/>
  <c r="T1871" i="1"/>
  <c r="T1875" i="1"/>
  <c r="T1876" i="1"/>
  <c r="T1878" i="1"/>
  <c r="T1879" i="1"/>
  <c r="T1880" i="1"/>
  <c r="T1881" i="1"/>
  <c r="T1906" i="1"/>
  <c r="T1907" i="1"/>
  <c r="T1909" i="1"/>
  <c r="T1913" i="1"/>
  <c r="T1984" i="1"/>
  <c r="T1988" i="1"/>
  <c r="T1990" i="1"/>
  <c r="T1994" i="1"/>
  <c r="T1995" i="1"/>
  <c r="T1996" i="1"/>
  <c r="T1998" i="1"/>
  <c r="T1999" i="1"/>
  <c r="T2124" i="1"/>
  <c r="T2128" i="1"/>
  <c r="T2130" i="1"/>
  <c r="T2132" i="1"/>
  <c r="T2138" i="1"/>
  <c r="T2142" i="1"/>
  <c r="T2143" i="1"/>
  <c r="T2148" i="1"/>
  <c r="T2151" i="1"/>
  <c r="T2153" i="1"/>
  <c r="T2154" i="1"/>
  <c r="T2155" i="1"/>
  <c r="T2343" i="1"/>
  <c r="T2344" i="1"/>
  <c r="T2346" i="1"/>
  <c r="T2347" i="1"/>
  <c r="T2348" i="1"/>
  <c r="T2350" i="1"/>
  <c r="T2351" i="1"/>
  <c r="T2352" i="1"/>
  <c r="T2354" i="1"/>
  <c r="T2355" i="1"/>
  <c r="T2356" i="1"/>
  <c r="T2358" i="1"/>
  <c r="T2359" i="1"/>
  <c r="T2360" i="1"/>
  <c r="T2362" i="1"/>
  <c r="T2363" i="1"/>
  <c r="T2365" i="1"/>
  <c r="T2366" i="1"/>
  <c r="T2367" i="1"/>
  <c r="T2370" i="1"/>
  <c r="T2371" i="1"/>
  <c r="T2372" i="1"/>
  <c r="T2373" i="1"/>
  <c r="T2375" i="1"/>
  <c r="T2376" i="1"/>
  <c r="T2377" i="1"/>
  <c r="T2379" i="1"/>
  <c r="T2380" i="1"/>
  <c r="T2381" i="1"/>
  <c r="T2382" i="1"/>
  <c r="T2388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4" i="1"/>
  <c r="T2406" i="1"/>
  <c r="T2410" i="1"/>
  <c r="T2412" i="1"/>
  <c r="T2414" i="1"/>
  <c r="T2418" i="1"/>
  <c r="T2419" i="1"/>
  <c r="T2420" i="1"/>
  <c r="T2421" i="1"/>
  <c r="T2423" i="1"/>
  <c r="T2424" i="1"/>
  <c r="T2425" i="1"/>
  <c r="T2427" i="1"/>
  <c r="T2428" i="1"/>
  <c r="T2429" i="1"/>
  <c r="T2430" i="1"/>
  <c r="T2433" i="1"/>
  <c r="T2434" i="1"/>
  <c r="T2435" i="1"/>
  <c r="T2436" i="1"/>
  <c r="T2437" i="1"/>
  <c r="T2438" i="1"/>
  <c r="T2439" i="1"/>
  <c r="T2440" i="1"/>
  <c r="T2441" i="1"/>
  <c r="T2442" i="1"/>
  <c r="T2504" i="1"/>
  <c r="T2505" i="1"/>
  <c r="T2506" i="1"/>
  <c r="T2507" i="1"/>
  <c r="T2509" i="1"/>
  <c r="T2510" i="1"/>
  <c r="T2512" i="1"/>
  <c r="T2513" i="1"/>
  <c r="T2514" i="1"/>
  <c r="T2515" i="1"/>
  <c r="T2518" i="1"/>
  <c r="T2520" i="1"/>
  <c r="T2521" i="1"/>
  <c r="T2522" i="1"/>
  <c r="T2563" i="1"/>
  <c r="T2565" i="1"/>
  <c r="T2566" i="1"/>
  <c r="T2568" i="1"/>
  <c r="T2569" i="1"/>
  <c r="T2573" i="1"/>
  <c r="T2574" i="1"/>
  <c r="T2575" i="1"/>
  <c r="T2576" i="1"/>
  <c r="T2577" i="1"/>
  <c r="T2578" i="1"/>
  <c r="T2579" i="1"/>
  <c r="T2580" i="1"/>
  <c r="T2581" i="1"/>
  <c r="T2584" i="1"/>
  <c r="T2586" i="1"/>
  <c r="T2587" i="1"/>
  <c r="T2588" i="1"/>
  <c r="T2591" i="1"/>
  <c r="T2592" i="1"/>
  <c r="T2594" i="1"/>
  <c r="T2595" i="1"/>
  <c r="T2596" i="1"/>
  <c r="T2644" i="1"/>
  <c r="T2651" i="1"/>
  <c r="T2656" i="1"/>
  <c r="T2660" i="1"/>
  <c r="T2662" i="1"/>
  <c r="T2680" i="1"/>
  <c r="T2681" i="1"/>
  <c r="T2685" i="1"/>
  <c r="T2687" i="1"/>
  <c r="T2688" i="1"/>
  <c r="T2689" i="1"/>
  <c r="T2690" i="1"/>
  <c r="T2691" i="1"/>
  <c r="T2693" i="1"/>
  <c r="T2696" i="1"/>
  <c r="T2697" i="1"/>
  <c r="T2700" i="1"/>
  <c r="T2701" i="1"/>
  <c r="T2743" i="1"/>
  <c r="T2745" i="1"/>
  <c r="T2752" i="1"/>
  <c r="T2753" i="1"/>
  <c r="T2756" i="1"/>
  <c r="T2762" i="1"/>
  <c r="T2765" i="1"/>
  <c r="T2767" i="1"/>
  <c r="T2771" i="1"/>
  <c r="T2773" i="1"/>
  <c r="T2774" i="1"/>
  <c r="T2775" i="1"/>
  <c r="T2779" i="1"/>
  <c r="T2782" i="1"/>
  <c r="T2844" i="1"/>
  <c r="T2845" i="1"/>
  <c r="T2848" i="1"/>
  <c r="T2849" i="1"/>
  <c r="T2850" i="1"/>
  <c r="T2853" i="1"/>
  <c r="T2855" i="1"/>
  <c r="T2860" i="1"/>
  <c r="T2864" i="1"/>
  <c r="T2865" i="1"/>
  <c r="T2867" i="1"/>
  <c r="T2874" i="1"/>
  <c r="T2877" i="1"/>
  <c r="T2878" i="1"/>
  <c r="T2881" i="1"/>
  <c r="T2883" i="1"/>
  <c r="T2886" i="1"/>
  <c r="T2889" i="1"/>
  <c r="T2890" i="1"/>
  <c r="T2896" i="1"/>
  <c r="T2901" i="1"/>
  <c r="T2904" i="1"/>
  <c r="T2909" i="1"/>
  <c r="T2911" i="1"/>
  <c r="T2912" i="1"/>
  <c r="T2915" i="1"/>
  <c r="T2916" i="1"/>
  <c r="T2943" i="1"/>
  <c r="T2945" i="1"/>
  <c r="T2947" i="1"/>
  <c r="T2948" i="1"/>
  <c r="T2950" i="1"/>
  <c r="T2952" i="1"/>
  <c r="T2955" i="1"/>
  <c r="T2956" i="1"/>
  <c r="T2960" i="1"/>
  <c r="T2961" i="1"/>
  <c r="T2962" i="1"/>
  <c r="T3054" i="1"/>
  <c r="T3055" i="1"/>
  <c r="T3056" i="1"/>
  <c r="T3057" i="1"/>
  <c r="T3058" i="1"/>
  <c r="T3059" i="1"/>
  <c r="T3060" i="1"/>
  <c r="T3062" i="1"/>
  <c r="T3063" i="1"/>
  <c r="T3067" i="1"/>
  <c r="T3070" i="1"/>
  <c r="T3074" i="1"/>
  <c r="T3075" i="1"/>
  <c r="T3076" i="1"/>
  <c r="T3079" i="1"/>
  <c r="T3080" i="1"/>
  <c r="T3082" i="1"/>
  <c r="T3083" i="1"/>
  <c r="T3084" i="1"/>
  <c r="T3085" i="1"/>
  <c r="T3088" i="1"/>
  <c r="T3090" i="1"/>
  <c r="T3096" i="1"/>
  <c r="T3097" i="1"/>
  <c r="T3105" i="1"/>
  <c r="T3110" i="1"/>
  <c r="T3112" i="1"/>
  <c r="T3116" i="1"/>
  <c r="T3119" i="1"/>
  <c r="T3120" i="1"/>
  <c r="T3121" i="1"/>
  <c r="T3122" i="1"/>
  <c r="T3126" i="1"/>
  <c r="T3127" i="1"/>
  <c r="T3129" i="1"/>
  <c r="T3134" i="1"/>
  <c r="T3140" i="1"/>
  <c r="T3145" i="1"/>
  <c r="T3147" i="1"/>
  <c r="T3192" i="1"/>
  <c r="T3196" i="1"/>
  <c r="T3198" i="1"/>
  <c r="T3200" i="1"/>
  <c r="T3202" i="1"/>
  <c r="T3206" i="1"/>
  <c r="T3208" i="1"/>
  <c r="T3630" i="1"/>
  <c r="T3631" i="1"/>
  <c r="T3632" i="1"/>
  <c r="T3638" i="1"/>
  <c r="T3641" i="1"/>
  <c r="T3643" i="1"/>
  <c r="T3645" i="1"/>
  <c r="T3647" i="1"/>
  <c r="T3735" i="1"/>
  <c r="T3743" i="1"/>
  <c r="T3745" i="1"/>
  <c r="T3746" i="1"/>
  <c r="T3792" i="1"/>
  <c r="T3793" i="1"/>
  <c r="T3794" i="1"/>
  <c r="T3798" i="1"/>
  <c r="T3804" i="1"/>
  <c r="T3806" i="1"/>
  <c r="T3807" i="1"/>
  <c r="T3808" i="1"/>
  <c r="T3854" i="1"/>
  <c r="T3855" i="1"/>
  <c r="T3858" i="1"/>
  <c r="T3861" i="1"/>
  <c r="T3864" i="1"/>
  <c r="T3865" i="1"/>
  <c r="T3870" i="1"/>
  <c r="T3874" i="1"/>
  <c r="T3875" i="1"/>
  <c r="T3876" i="1"/>
  <c r="T3877" i="1"/>
  <c r="T3880" i="1"/>
  <c r="T3881" i="1"/>
  <c r="T3884" i="1"/>
  <c r="T3885" i="1"/>
  <c r="T3886" i="1"/>
  <c r="T3887" i="1"/>
  <c r="T3888" i="1"/>
  <c r="T3894" i="1"/>
  <c r="T3905" i="1"/>
  <c r="T3906" i="1"/>
  <c r="T3911" i="1"/>
  <c r="T3914" i="1"/>
  <c r="T3917" i="1"/>
  <c r="T3918" i="1"/>
  <c r="T3919" i="1"/>
  <c r="T3920" i="1"/>
  <c r="T3923" i="1"/>
  <c r="T3928" i="1"/>
  <c r="T3932" i="1"/>
  <c r="T3933" i="1"/>
  <c r="T3934" i="1"/>
  <c r="T3938" i="1"/>
  <c r="T3941" i="1"/>
  <c r="T3942" i="1"/>
  <c r="T3944" i="1"/>
  <c r="T3946" i="1"/>
  <c r="T3947" i="1"/>
  <c r="T3950" i="1"/>
  <c r="T3953" i="1"/>
  <c r="T3954" i="1"/>
  <c r="T3955" i="1"/>
  <c r="T3956" i="1"/>
  <c r="T3958" i="1"/>
  <c r="T3959" i="1"/>
  <c r="T3963" i="1"/>
  <c r="T3965" i="1"/>
  <c r="T3972" i="1"/>
  <c r="T3977" i="1"/>
  <c r="T3991" i="1"/>
  <c r="T3995" i="1"/>
  <c r="T3996" i="1"/>
  <c r="T3999" i="1"/>
  <c r="T4002" i="1"/>
  <c r="T4006" i="1"/>
  <c r="T4008" i="1"/>
  <c r="T4009" i="1"/>
  <c r="T4014" i="1"/>
  <c r="T4016" i="1"/>
  <c r="T4017" i="1"/>
  <c r="T4025" i="1"/>
  <c r="T4028" i="1"/>
  <c r="T4031" i="1"/>
  <c r="T4033" i="1"/>
  <c r="T4043" i="1"/>
  <c r="T4044" i="1"/>
  <c r="T4045" i="1"/>
  <c r="T4047" i="1"/>
  <c r="T4051" i="1"/>
  <c r="T4052" i="1"/>
  <c r="T4053" i="1"/>
  <c r="T4056" i="1"/>
  <c r="T4063" i="1"/>
  <c r="T4068" i="1"/>
  <c r="T4073" i="1"/>
  <c r="T4074" i="1"/>
  <c r="T4078" i="1"/>
  <c r="T4080" i="1"/>
  <c r="T4081" i="1"/>
  <c r="T4082" i="1"/>
  <c r="T4086" i="1"/>
  <c r="T4087" i="1"/>
  <c r="T4089" i="1"/>
  <c r="T4094" i="1"/>
  <c r="T4099" i="1"/>
  <c r="T4100" i="1"/>
  <c r="T4102" i="1"/>
  <c r="T4103" i="1"/>
  <c r="T4111" i="1"/>
  <c r="T4114" i="1"/>
  <c r="T4115" i="1"/>
  <c r="T2736" i="1"/>
  <c r="S2245" i="1"/>
  <c r="U2245" i="1" s="1"/>
  <c r="S1255" i="1"/>
  <c r="U1255" i="1" s="1"/>
  <c r="S1014" i="1"/>
  <c r="U1014" i="1" s="1"/>
  <c r="S2016" i="1"/>
  <c r="U2016" i="1" s="1"/>
  <c r="S3842" i="1"/>
  <c r="U3842" i="1" s="1"/>
  <c r="S2613" i="1"/>
  <c r="U2613" i="1" s="1"/>
  <c r="S80" i="1"/>
  <c r="U80" i="1" s="1"/>
  <c r="S2247" i="1"/>
  <c r="U2247" i="1" s="1"/>
  <c r="S2261" i="1"/>
  <c r="U2261" i="1" s="1"/>
  <c r="S2187" i="1"/>
  <c r="U2187" i="1" s="1"/>
  <c r="S2271" i="1"/>
  <c r="U2271" i="1" s="1"/>
  <c r="S1945" i="1"/>
  <c r="U1945" i="1" s="1"/>
  <c r="S2077" i="1"/>
  <c r="U2077" i="1" s="1"/>
  <c r="S2723" i="1"/>
  <c r="U2723" i="1" s="1"/>
  <c r="S644" i="1"/>
  <c r="U644" i="1" s="1"/>
  <c r="S1960" i="1"/>
  <c r="U1960" i="1" s="1"/>
  <c r="S2626" i="1"/>
  <c r="U2626" i="1" s="1"/>
  <c r="S2244" i="1"/>
  <c r="U2244" i="1" s="1"/>
  <c r="S2274" i="1"/>
  <c r="U2274" i="1" s="1"/>
  <c r="S1662" i="1"/>
  <c r="U1662" i="1" s="1"/>
  <c r="S2233" i="1"/>
  <c r="U2233" i="1" s="1"/>
  <c r="S1480" i="1"/>
  <c r="U1480" i="1" s="1"/>
  <c r="S2230" i="1"/>
  <c r="U2230" i="1" s="1"/>
  <c r="S2236" i="1"/>
  <c r="U2236" i="1" s="1"/>
  <c r="S1972" i="1"/>
  <c r="U1972" i="1" s="1"/>
  <c r="S1963" i="1"/>
  <c r="U1963" i="1" s="1"/>
  <c r="S2194" i="1"/>
  <c r="U2194" i="1" s="1"/>
  <c r="S1980" i="1"/>
  <c r="U1980" i="1" s="1"/>
  <c r="S2189" i="1"/>
  <c r="U2189" i="1" s="1"/>
  <c r="S2737" i="1"/>
  <c r="U2737" i="1" s="1"/>
  <c r="S2252" i="1"/>
  <c r="U2252" i="1" s="1"/>
  <c r="S2627" i="1"/>
  <c r="U2627" i="1" s="1"/>
  <c r="S2199" i="1"/>
  <c r="U2199" i="1" s="1"/>
  <c r="S2227" i="1"/>
  <c r="U2227" i="1" s="1"/>
  <c r="S2018" i="1"/>
  <c r="U2018" i="1" s="1"/>
  <c r="S1764" i="1"/>
  <c r="U1764" i="1" s="1"/>
  <c r="S2619" i="1"/>
  <c r="U2619" i="1" s="1"/>
  <c r="S2013" i="1"/>
  <c r="U2013" i="1" s="1"/>
  <c r="S2047" i="1"/>
  <c r="U2047" i="1" s="1"/>
  <c r="S2243" i="1"/>
  <c r="U2243" i="1" s="1"/>
  <c r="S1950" i="1"/>
  <c r="U1950" i="1" s="1"/>
  <c r="S1946" i="1"/>
  <c r="U1946" i="1" s="1"/>
  <c r="S1217" i="1"/>
  <c r="U1217" i="1" s="1"/>
  <c r="S2263" i="1"/>
  <c r="U2263" i="1" s="1"/>
  <c r="S2272" i="1"/>
  <c r="U2272" i="1" s="1"/>
  <c r="S2204" i="1"/>
  <c r="U2204" i="1" s="1"/>
  <c r="S1956" i="1"/>
  <c r="U1956" i="1" s="1"/>
  <c r="S1974" i="1"/>
  <c r="U1974" i="1" s="1"/>
  <c r="S1478" i="1"/>
  <c r="U1478" i="1" s="1"/>
  <c r="S2603" i="1"/>
  <c r="U2603" i="1" s="1"/>
  <c r="S2629" i="1"/>
  <c r="U2629" i="1" s="1"/>
  <c r="S2259" i="1"/>
  <c r="U2259" i="1" s="1"/>
  <c r="S2026" i="1"/>
  <c r="U2026" i="1" s="1"/>
  <c r="S1971" i="1"/>
  <c r="U1971" i="1" s="1"/>
  <c r="S1514" i="1"/>
  <c r="U1514" i="1" s="1"/>
  <c r="S2078" i="1"/>
  <c r="U2078" i="1" s="1"/>
  <c r="S2202" i="1"/>
  <c r="U2202" i="1" s="1"/>
  <c r="S2196" i="1"/>
  <c r="U2196" i="1" s="1"/>
  <c r="S2238" i="1"/>
  <c r="U2238" i="1" s="1"/>
  <c r="S2329" i="1"/>
  <c r="U2329" i="1" s="1"/>
  <c r="S2184" i="1"/>
  <c r="U2184" i="1" s="1"/>
  <c r="S2338" i="1"/>
  <c r="U2338" i="1" s="1"/>
  <c r="S2082" i="1"/>
  <c r="U2082" i="1" s="1"/>
  <c r="S2045" i="1"/>
  <c r="U2045" i="1" s="1"/>
  <c r="S2191" i="1"/>
  <c r="U2191" i="1" s="1"/>
  <c r="S1403" i="1"/>
  <c r="U1403" i="1" s="1"/>
  <c r="S2234" i="1"/>
  <c r="U2234" i="1" s="1"/>
  <c r="S2015" i="1"/>
  <c r="U2015" i="1" s="1"/>
  <c r="S2729" i="1"/>
  <c r="U2729" i="1" s="1"/>
  <c r="S2185" i="1"/>
  <c r="U2185" i="1" s="1"/>
  <c r="S2021" i="1"/>
  <c r="U2021" i="1" s="1"/>
  <c r="S1534" i="1"/>
  <c r="U1534" i="1" s="1"/>
  <c r="S2052" i="1"/>
  <c r="U2052" i="1" s="1"/>
  <c r="S2256" i="1"/>
  <c r="U2256" i="1" s="1"/>
  <c r="S2996" i="1"/>
  <c r="U2996" i="1" s="1"/>
  <c r="S1467" i="1"/>
  <c r="U1467" i="1" s="1"/>
  <c r="S2195" i="1"/>
  <c r="U2195" i="1" s="1"/>
  <c r="S2312" i="1"/>
  <c r="U2312" i="1" s="1"/>
  <c r="S2449" i="1"/>
  <c r="U2449" i="1" s="1"/>
  <c r="S1382" i="1"/>
  <c r="U1382" i="1" s="1"/>
  <c r="S2040" i="1"/>
  <c r="U2040" i="1" s="1"/>
  <c r="S1536" i="1"/>
  <c r="U1536" i="1" s="1"/>
  <c r="S2190" i="1"/>
  <c r="U2190" i="1" s="1"/>
  <c r="S2277" i="1"/>
  <c r="U2277" i="1" s="1"/>
  <c r="S2609" i="1"/>
  <c r="U2609" i="1" s="1"/>
  <c r="S2282" i="1"/>
  <c r="U2282" i="1" s="1"/>
  <c r="S1979" i="1"/>
  <c r="U1979" i="1" s="1"/>
  <c r="S1957" i="1"/>
  <c r="U1957" i="1" s="1"/>
  <c r="S79" i="1"/>
  <c r="U79" i="1" s="1"/>
  <c r="S2036" i="1"/>
  <c r="U2036" i="1" s="1"/>
  <c r="S316" i="1"/>
  <c r="U316" i="1" s="1"/>
  <c r="S2741" i="1"/>
  <c r="U2741" i="1" s="1"/>
  <c r="S2203" i="1"/>
  <c r="U2203" i="1" s="1"/>
  <c r="S2003" i="1"/>
  <c r="U2003" i="1" s="1"/>
  <c r="S2269" i="1"/>
  <c r="U2269" i="1" s="1"/>
  <c r="S1346" i="1"/>
  <c r="U1346" i="1" s="1"/>
  <c r="S2246" i="1"/>
  <c r="U2246" i="1" s="1"/>
  <c r="S1976" i="1"/>
  <c r="U1976" i="1" s="1"/>
  <c r="S1969" i="1"/>
  <c r="U1969" i="1" s="1"/>
  <c r="S2031" i="1"/>
  <c r="U2031" i="1" s="1"/>
  <c r="S1982" i="1"/>
  <c r="U1982" i="1" s="1"/>
  <c r="S2635" i="1"/>
  <c r="U2635" i="1" s="1"/>
  <c r="S2054" i="1"/>
  <c r="U2054" i="1" s="1"/>
  <c r="S2239" i="1"/>
  <c r="U2239" i="1" s="1"/>
  <c r="S1023" i="1"/>
  <c r="U1023" i="1" s="1"/>
  <c r="S2709" i="1"/>
  <c r="U2709" i="1" s="1"/>
  <c r="S2301" i="1"/>
  <c r="U2301" i="1" s="1"/>
  <c r="S1947" i="1"/>
  <c r="U1947" i="1" s="1"/>
  <c r="S1978" i="1"/>
  <c r="U1978" i="1" s="1"/>
  <c r="S1032" i="1"/>
  <c r="U1032" i="1" s="1"/>
  <c r="S3728" i="1"/>
  <c r="U3728" i="1" s="1"/>
  <c r="S3155" i="1"/>
  <c r="U3155" i="1" s="1"/>
  <c r="S2235" i="1"/>
  <c r="U2235" i="1" s="1"/>
  <c r="S3813" i="1"/>
  <c r="U3813" i="1" s="1"/>
  <c r="S2262" i="1"/>
  <c r="U2262" i="1" s="1"/>
  <c r="S2604" i="1"/>
  <c r="U2604" i="1" s="1"/>
  <c r="S1196" i="1"/>
  <c r="U1196" i="1" s="1"/>
  <c r="S2012" i="1"/>
  <c r="U2012" i="1" s="1"/>
  <c r="S2268" i="1"/>
  <c r="U2268" i="1" s="1"/>
  <c r="S3003" i="1"/>
  <c r="U3003" i="1" s="1"/>
  <c r="S2072" i="1"/>
  <c r="U2072" i="1" s="1"/>
  <c r="S738" i="1"/>
  <c r="U738" i="1" s="1"/>
  <c r="S3355" i="1"/>
  <c r="U3355" i="1" s="1"/>
  <c r="S2005" i="1"/>
  <c r="U2005" i="1" s="1"/>
  <c r="S45" i="1"/>
  <c r="U45" i="1" s="1"/>
  <c r="S1839" i="1"/>
  <c r="U1839" i="1" s="1"/>
  <c r="S248" i="1"/>
  <c r="U248" i="1" s="1"/>
  <c r="S2011" i="1"/>
  <c r="U2011" i="1" s="1"/>
  <c r="S2034" i="1"/>
  <c r="U2034" i="1" s="1"/>
  <c r="S2611" i="1"/>
  <c r="U2611" i="1" s="1"/>
  <c r="S540" i="1"/>
  <c r="U540" i="1" s="1"/>
  <c r="S3027" i="1"/>
  <c r="U3027" i="1" s="1"/>
  <c r="S646" i="1"/>
  <c r="U646" i="1" s="1"/>
  <c r="S2039" i="1"/>
  <c r="U2039" i="1" s="1"/>
  <c r="S3710" i="1"/>
  <c r="U3710" i="1" s="1"/>
  <c r="S2267" i="1"/>
  <c r="U2267" i="1" s="1"/>
  <c r="S2726" i="1"/>
  <c r="U2726" i="1" s="1"/>
  <c r="S1259" i="1"/>
  <c r="U1259" i="1" s="1"/>
  <c r="S1958" i="1"/>
  <c r="U1958" i="1" s="1"/>
  <c r="S2341" i="1"/>
  <c r="U2341" i="1" s="1"/>
  <c r="S308" i="1"/>
  <c r="U308" i="1" s="1"/>
  <c r="S2216" i="1"/>
  <c r="U2216" i="1" s="1"/>
  <c r="S1194" i="1"/>
  <c r="U1194" i="1" s="1"/>
  <c r="S3446" i="1"/>
  <c r="U3446" i="1" s="1"/>
  <c r="S2081" i="1"/>
  <c r="U2081" i="1" s="1"/>
  <c r="S2257" i="1"/>
  <c r="U2257" i="1" s="1"/>
  <c r="S3584" i="1"/>
  <c r="U3584" i="1" s="1"/>
  <c r="S3294" i="1"/>
  <c r="U3294" i="1" s="1"/>
  <c r="S1970" i="1"/>
  <c r="U1970" i="1" s="1"/>
  <c r="S2186" i="1"/>
  <c r="U2186" i="1" s="1"/>
  <c r="S320" i="1"/>
  <c r="U320" i="1" s="1"/>
  <c r="S2273" i="1"/>
  <c r="U2273" i="1" s="1"/>
  <c r="S1530" i="1"/>
  <c r="U1530" i="1" s="1"/>
  <c r="S2023" i="1"/>
  <c r="U2023" i="1" s="1"/>
  <c r="S2073" i="1"/>
  <c r="U2073" i="1" s="1"/>
  <c r="S1224" i="1"/>
  <c r="U1224" i="1" s="1"/>
  <c r="S647" i="1"/>
  <c r="U647" i="1" s="1"/>
  <c r="S1506" i="1"/>
  <c r="U1506" i="1" s="1"/>
  <c r="S1612" i="1"/>
  <c r="U1612" i="1" s="1"/>
  <c r="S2254" i="1"/>
  <c r="U2254" i="1" s="1"/>
  <c r="S2242" i="1"/>
  <c r="U2242" i="1" s="1"/>
  <c r="S2280" i="1"/>
  <c r="U2280" i="1" s="1"/>
  <c r="S1198" i="1"/>
  <c r="U1198" i="1" s="1"/>
  <c r="S656" i="1"/>
  <c r="U656" i="1" s="1"/>
  <c r="S845" i="1"/>
  <c r="U845" i="1" s="1"/>
  <c r="S2488" i="1"/>
  <c r="U2488" i="1" s="1"/>
  <c r="S1632" i="1"/>
  <c r="U1632" i="1" s="1"/>
  <c r="S2717" i="1"/>
  <c r="U2717" i="1" s="1"/>
  <c r="S1835" i="1"/>
  <c r="U1835" i="1" s="1"/>
  <c r="S1973" i="1"/>
  <c r="U1973" i="1" s="1"/>
  <c r="S1967" i="1"/>
  <c r="U1967" i="1" s="1"/>
  <c r="S1200" i="1"/>
  <c r="U1200" i="1" s="1"/>
  <c r="S1754" i="1"/>
  <c r="U1754" i="1" s="1"/>
  <c r="S1966" i="1"/>
  <c r="U1966" i="1" s="1"/>
  <c r="S1975" i="1"/>
  <c r="U1975" i="1" s="1"/>
  <c r="S384" i="1"/>
  <c r="U384" i="1" s="1"/>
  <c r="S1212" i="1"/>
  <c r="U1212" i="1" s="1"/>
  <c r="S2107" i="1"/>
  <c r="U2107" i="1" s="1"/>
  <c r="S2330" i="1"/>
  <c r="U2330" i="1" s="1"/>
  <c r="S1199" i="1"/>
  <c r="U1199" i="1" s="1"/>
  <c r="S2724" i="1"/>
  <c r="U2724" i="1" s="1"/>
  <c r="S1378" i="1"/>
  <c r="U1378" i="1" s="1"/>
  <c r="S3654" i="1"/>
  <c r="U3654" i="1" s="1"/>
  <c r="S1538" i="1"/>
  <c r="U1538" i="1" s="1"/>
  <c r="S2177" i="1"/>
  <c r="U2177" i="1" s="1"/>
  <c r="S2008" i="1"/>
  <c r="U2008" i="1" s="1"/>
  <c r="S2042" i="1"/>
  <c r="U2042" i="1" s="1"/>
  <c r="S110" i="1"/>
  <c r="U110" i="1" s="1"/>
  <c r="S2739" i="1"/>
  <c r="U2739" i="1" s="1"/>
  <c r="S3026" i="1"/>
  <c r="U3026" i="1" s="1"/>
  <c r="S2226" i="1"/>
  <c r="U2226" i="1" s="1"/>
  <c r="S1289" i="1"/>
  <c r="U1289" i="1" s="1"/>
  <c r="S2817" i="1"/>
  <c r="U2817" i="1" s="1"/>
  <c r="S1925" i="1"/>
  <c r="U1925" i="1" s="1"/>
  <c r="S264" i="1"/>
  <c r="U264" i="1" s="1"/>
  <c r="S3720" i="1"/>
  <c r="U3720" i="1" s="1"/>
  <c r="S759" i="1"/>
  <c r="U759" i="1" s="1"/>
  <c r="S1025" i="1"/>
  <c r="U1025" i="1" s="1"/>
  <c r="S2014" i="1"/>
  <c r="U2014" i="1" s="1"/>
  <c r="S2006" i="1"/>
  <c r="U2006" i="1" s="1"/>
  <c r="S833" i="1"/>
  <c r="U833" i="1" s="1"/>
  <c r="S2710" i="1"/>
  <c r="U2710" i="1" s="1"/>
  <c r="S306" i="1"/>
  <c r="U306" i="1" s="1"/>
  <c r="S287" i="1"/>
  <c r="U287" i="1" s="1"/>
  <c r="S3820" i="1"/>
  <c r="U3820" i="1" s="1"/>
  <c r="S1955" i="1"/>
  <c r="U1955" i="1" s="1"/>
  <c r="S2032" i="1"/>
  <c r="U2032" i="1" s="1"/>
  <c r="S2117" i="1"/>
  <c r="U2117" i="1" s="1"/>
  <c r="S3832" i="1"/>
  <c r="U3832" i="1" s="1"/>
  <c r="S2610" i="1"/>
  <c r="U2610" i="1" s="1"/>
  <c r="S2258" i="1"/>
  <c r="U2258" i="1" s="1"/>
  <c r="S3393" i="1"/>
  <c r="U3393" i="1" s="1"/>
  <c r="S3368" i="1"/>
  <c r="U3368" i="1" s="1"/>
  <c r="S111" i="1"/>
  <c r="U111" i="1" s="1"/>
  <c r="S2275" i="1"/>
  <c r="U2275" i="1" s="1"/>
  <c r="S1388" i="1"/>
  <c r="U1388" i="1" s="1"/>
  <c r="S2068" i="1"/>
  <c r="U2068" i="1" s="1"/>
  <c r="S858" i="1"/>
  <c r="U858" i="1" s="1"/>
  <c r="S3364" i="1"/>
  <c r="U3364" i="1" s="1"/>
  <c r="S2004" i="1"/>
  <c r="U2004" i="1" s="1"/>
  <c r="S1509" i="1"/>
  <c r="U1509" i="1" s="1"/>
  <c r="S3473" i="1"/>
  <c r="U3473" i="1" s="1"/>
  <c r="S389" i="1"/>
  <c r="U389" i="1" s="1"/>
  <c r="S658" i="1"/>
  <c r="U658" i="1" s="1"/>
  <c r="S1260" i="1"/>
  <c r="U1260" i="1" s="1"/>
  <c r="S3039" i="1"/>
  <c r="U3039" i="1" s="1"/>
  <c r="S1385" i="1"/>
  <c r="U1385" i="1" s="1"/>
  <c r="S1953" i="1"/>
  <c r="U1953" i="1" s="1"/>
  <c r="S2335" i="1"/>
  <c r="U2335" i="1" s="1"/>
  <c r="S1285" i="1"/>
  <c r="U1285" i="1" s="1"/>
  <c r="S2037" i="1"/>
  <c r="U2037" i="1" s="1"/>
  <c r="S3316" i="1"/>
  <c r="U3316" i="1" s="1"/>
  <c r="S3410" i="1"/>
  <c r="U3410" i="1" s="1"/>
  <c r="S3721" i="1"/>
  <c r="U3721" i="1" s="1"/>
  <c r="S1977" i="1"/>
  <c r="U1977" i="1" s="1"/>
  <c r="S385" i="1"/>
  <c r="U385" i="1" s="1"/>
  <c r="S1526" i="1"/>
  <c r="U1526" i="1" s="1"/>
  <c r="S1968" i="1"/>
  <c r="U1968" i="1" s="1"/>
  <c r="S1022" i="1"/>
  <c r="U1022" i="1" s="1"/>
  <c r="S1520" i="1"/>
  <c r="U1520" i="1" s="1"/>
  <c r="S1841" i="1"/>
  <c r="U1841" i="1" s="1"/>
  <c r="S790" i="1"/>
  <c r="U790" i="1" s="1"/>
  <c r="S1351" i="1"/>
  <c r="U1351" i="1" s="1"/>
  <c r="S1380" i="1"/>
  <c r="U1380" i="1" s="1"/>
  <c r="S2445" i="1"/>
  <c r="U2445" i="1" s="1"/>
  <c r="S2501" i="1"/>
  <c r="U2501" i="1" s="1"/>
  <c r="S1257" i="1"/>
  <c r="U1257" i="1" s="1"/>
  <c r="S1676" i="1"/>
  <c r="U1676" i="1" s="1"/>
  <c r="S1752" i="1"/>
  <c r="U1752" i="1" s="1"/>
  <c r="S2059" i="1"/>
  <c r="U2059" i="1" s="1"/>
  <c r="S2730" i="1"/>
  <c r="U2730" i="1" s="1"/>
  <c r="S3464" i="1"/>
  <c r="U3464" i="1" s="1"/>
  <c r="S3601" i="1"/>
  <c r="U3601" i="1" s="1"/>
  <c r="S1952" i="1"/>
  <c r="U1952" i="1" s="1"/>
  <c r="S2027" i="1"/>
  <c r="U2027" i="1" s="1"/>
  <c r="S1252" i="1"/>
  <c r="U1252" i="1" s="1"/>
  <c r="S1838" i="1"/>
  <c r="U1838" i="1" s="1"/>
  <c r="S2215" i="1"/>
  <c r="U2215" i="1" s="1"/>
  <c r="S1204" i="1"/>
  <c r="U1204" i="1" s="1"/>
  <c r="S1256" i="1"/>
  <c r="U1256" i="1" s="1"/>
  <c r="S2067" i="1"/>
  <c r="U2067" i="1" s="1"/>
  <c r="S83" i="1"/>
  <c r="U83" i="1" s="1"/>
  <c r="S1954" i="1"/>
  <c r="U1954" i="1" s="1"/>
  <c r="S2062" i="1"/>
  <c r="U2062" i="1" s="1"/>
  <c r="S2213" i="1"/>
  <c r="U2213" i="1" s="1"/>
  <c r="S1928" i="1"/>
  <c r="U1928" i="1" s="1"/>
  <c r="S2547" i="1"/>
  <c r="U2547" i="1" s="1"/>
  <c r="S846" i="1"/>
  <c r="U846" i="1" s="1"/>
  <c r="S1964" i="1"/>
  <c r="U1964" i="1" s="1"/>
  <c r="S2022" i="1"/>
  <c r="U2022" i="1" s="1"/>
  <c r="S260" i="1"/>
  <c r="U260" i="1" s="1"/>
  <c r="S2066" i="1"/>
  <c r="U2066" i="1" s="1"/>
  <c r="S3048" i="1"/>
  <c r="U3048" i="1" s="1"/>
  <c r="S3458" i="1"/>
  <c r="U3458" i="1" s="1"/>
  <c r="S3462" i="1"/>
  <c r="U3462" i="1" s="1"/>
  <c r="S1376" i="1"/>
  <c r="U1376" i="1" s="1"/>
  <c r="S1477" i="1"/>
  <c r="U1477" i="1" s="1"/>
  <c r="S3157" i="1"/>
  <c r="U3157" i="1" s="1"/>
  <c r="S2621" i="1"/>
  <c r="U2621" i="1" s="1"/>
  <c r="S1939" i="1"/>
  <c r="U1939" i="1" s="1"/>
  <c r="S2638" i="1"/>
  <c r="U2638" i="1" s="1"/>
  <c r="S2837" i="1"/>
  <c r="U2837" i="1" s="1"/>
  <c r="S3445" i="1"/>
  <c r="U3445" i="1" s="1"/>
  <c r="S3709" i="1"/>
  <c r="U3709" i="1" s="1"/>
  <c r="S254" i="1"/>
  <c r="U254" i="1" s="1"/>
  <c r="S2192" i="1"/>
  <c r="U2192" i="1" s="1"/>
  <c r="S2283" i="1"/>
  <c r="U2283" i="1" s="1"/>
  <c r="S2284" i="1"/>
  <c r="U2284" i="1" s="1"/>
  <c r="S3397" i="1"/>
  <c r="U3397" i="1" s="1"/>
  <c r="S3607" i="1"/>
  <c r="U3607" i="1" s="1"/>
  <c r="S39" i="1"/>
  <c r="U39" i="1" s="1"/>
  <c r="S1358" i="1"/>
  <c r="U1358" i="1" s="1"/>
  <c r="S391" i="1"/>
  <c r="U391" i="1" s="1"/>
  <c r="S2043" i="1"/>
  <c r="U2043" i="1" s="1"/>
  <c r="S2457" i="1"/>
  <c r="U2457" i="1" s="1"/>
  <c r="S787" i="1"/>
  <c r="U787" i="1" s="1"/>
  <c r="S2172" i="1"/>
  <c r="U2172" i="1" s="1"/>
  <c r="S2458" i="1"/>
  <c r="U2458" i="1" s="1"/>
  <c r="S825" i="1"/>
  <c r="U825" i="1" s="1"/>
  <c r="S1539" i="1"/>
  <c r="U1539" i="1" s="1"/>
  <c r="S2266" i="1"/>
  <c r="U2266" i="1" s="1"/>
  <c r="S2467" i="1"/>
  <c r="U2467" i="1" s="1"/>
  <c r="S3009" i="1"/>
  <c r="U3009" i="1" s="1"/>
  <c r="S3510" i="1"/>
  <c r="U3510" i="1" s="1"/>
  <c r="S3539" i="1"/>
  <c r="U3539" i="1" s="1"/>
  <c r="S301" i="1"/>
  <c r="U301" i="1" s="1"/>
  <c r="S747" i="1"/>
  <c r="U747" i="1" s="1"/>
  <c r="S2035" i="1"/>
  <c r="U2035" i="1" s="1"/>
  <c r="S274" i="1"/>
  <c r="U274" i="1" s="1"/>
  <c r="S2991" i="1"/>
  <c r="U2991" i="1" s="1"/>
  <c r="S289" i="1"/>
  <c r="U289" i="1" s="1"/>
  <c r="S1533" i="1"/>
  <c r="U1533" i="1" s="1"/>
  <c r="S2315" i="1"/>
  <c r="U2315" i="1" s="1"/>
  <c r="S1681" i="1"/>
  <c r="U1681" i="1" s="1"/>
  <c r="S2975" i="1"/>
  <c r="U2975" i="1" s="1"/>
  <c r="S3257" i="1"/>
  <c r="U3257" i="1" s="1"/>
  <c r="S3308" i="1"/>
  <c r="U3308" i="1" s="1"/>
  <c r="S3593" i="1"/>
  <c r="U3593" i="1" s="1"/>
  <c r="S359" i="1"/>
  <c r="U359" i="1" s="1"/>
  <c r="S1527" i="1"/>
  <c r="U1527" i="1" s="1"/>
  <c r="S1655" i="1"/>
  <c r="U1655" i="1" s="1"/>
  <c r="S3656" i="1"/>
  <c r="U3656" i="1" s="1"/>
  <c r="S66" i="1"/>
  <c r="U66" i="1" s="1"/>
  <c r="S1362" i="1"/>
  <c r="U1362" i="1" s="1"/>
  <c r="S1883" i="1"/>
  <c r="U1883" i="1" s="1"/>
  <c r="S2293" i="1"/>
  <c r="U2293" i="1" s="1"/>
  <c r="S2447" i="1"/>
  <c r="U2447" i="1" s="1"/>
  <c r="S1220" i="1"/>
  <c r="U1220" i="1" s="1"/>
  <c r="S1935" i="1"/>
  <c r="U1935" i="1" s="1"/>
  <c r="S2614" i="1"/>
  <c r="U2614" i="1" s="1"/>
  <c r="S2998" i="1"/>
  <c r="U2998" i="1" s="1"/>
  <c r="S3180" i="1"/>
  <c r="U3180" i="1" s="1"/>
  <c r="S1377" i="1"/>
  <c r="U1377" i="1" s="1"/>
  <c r="S1942" i="1"/>
  <c r="U1942" i="1" s="1"/>
  <c r="S2231" i="1"/>
  <c r="U2231" i="1" s="1"/>
  <c r="S2304" i="1"/>
  <c r="U2304" i="1" s="1"/>
  <c r="S2479" i="1"/>
  <c r="U2479" i="1" s="1"/>
  <c r="S2670" i="1"/>
  <c r="U2670" i="1" s="1"/>
  <c r="S2978" i="1"/>
  <c r="U2978" i="1" s="1"/>
  <c r="S3345" i="1"/>
  <c r="U3345" i="1" s="1"/>
  <c r="S3451" i="1"/>
  <c r="U3451" i="1" s="1"/>
  <c r="S3605" i="1"/>
  <c r="U3605" i="1" s="1"/>
  <c r="S348" i="1"/>
  <c r="U348" i="1" s="1"/>
  <c r="S1642" i="1"/>
  <c r="U1642" i="1" s="1"/>
  <c r="S2617" i="1"/>
  <c r="U2617" i="1" s="1"/>
  <c r="S2732" i="1"/>
  <c r="U2732" i="1" s="1"/>
  <c r="S2836" i="1"/>
  <c r="U2836" i="1" s="1"/>
  <c r="S3295" i="1"/>
  <c r="U3295" i="1" s="1"/>
  <c r="S2251" i="1"/>
  <c r="U2251" i="1" s="1"/>
  <c r="S3523" i="1"/>
  <c r="U3523" i="1" s="1"/>
  <c r="S1959" i="1"/>
  <c r="U1959" i="1" s="1"/>
  <c r="S2060" i="1"/>
  <c r="U2060" i="1" s="1"/>
  <c r="S2448" i="1"/>
  <c r="U2448" i="1" s="1"/>
  <c r="S3030" i="1"/>
  <c r="U3030" i="1" s="1"/>
  <c r="S37" i="1"/>
  <c r="U37" i="1" s="1"/>
  <c r="S1402" i="1"/>
  <c r="U1402" i="1" s="1"/>
  <c r="S1831" i="1"/>
  <c r="U1831" i="1" s="1"/>
  <c r="S2057" i="1"/>
  <c r="U2057" i="1" s="1"/>
  <c r="S1266" i="1"/>
  <c r="U1266" i="1" s="1"/>
  <c r="S1503" i="1"/>
  <c r="U1503" i="1" s="1"/>
  <c r="S1890" i="1"/>
  <c r="U1890" i="1" s="1"/>
  <c r="S2639" i="1"/>
  <c r="U2639" i="1" s="1"/>
  <c r="S3050" i="1"/>
  <c r="U3050" i="1" s="1"/>
  <c r="S14" i="1"/>
  <c r="U14" i="1" s="1"/>
  <c r="S1762" i="1"/>
  <c r="U1762" i="1" s="1"/>
  <c r="S2641" i="1"/>
  <c r="U2641" i="1" s="1"/>
  <c r="S3267" i="1"/>
  <c r="U3267" i="1" s="1"/>
  <c r="S1466" i="1"/>
  <c r="U1466" i="1" s="1"/>
  <c r="S2224" i="1"/>
  <c r="U2224" i="1" s="1"/>
  <c r="S2971" i="1"/>
  <c r="U2971" i="1" s="1"/>
  <c r="S3167" i="1"/>
  <c r="U3167" i="1" s="1"/>
  <c r="S1277" i="1"/>
  <c r="U1277" i="1" s="1"/>
  <c r="S1519" i="1"/>
  <c r="U1519" i="1" s="1"/>
  <c r="S3612" i="1"/>
  <c r="U3612" i="1" s="1"/>
  <c r="S1190" i="1"/>
  <c r="U1190" i="1" s="1"/>
  <c r="S1668" i="1"/>
  <c r="U1668" i="1" s="1"/>
  <c r="S2025" i="1"/>
  <c r="U2025" i="1" s="1"/>
  <c r="S2181" i="1"/>
  <c r="U2181" i="1" s="1"/>
  <c r="S3233" i="1"/>
  <c r="U3233" i="1" s="1"/>
  <c r="S15" i="1"/>
  <c r="U15" i="1" s="1"/>
  <c r="S734" i="1"/>
  <c r="U734" i="1" s="1"/>
  <c r="S815" i="1"/>
  <c r="U815" i="1" s="1"/>
  <c r="S3168" i="1"/>
  <c r="U3168" i="1" s="1"/>
  <c r="S3485" i="1"/>
  <c r="U3485" i="1" s="1"/>
  <c r="S3837" i="1"/>
  <c r="U3837" i="1" s="1"/>
  <c r="S1221" i="1"/>
  <c r="U1221" i="1" s="1"/>
  <c r="S2668" i="1"/>
  <c r="U2668" i="1" s="1"/>
  <c r="S3311" i="1"/>
  <c r="U3311" i="1" s="1"/>
  <c r="S741" i="1"/>
  <c r="U741" i="1" s="1"/>
  <c r="S2632" i="1"/>
  <c r="U2632" i="1" s="1"/>
  <c r="S3012" i="1"/>
  <c r="U3012" i="1" s="1"/>
  <c r="S3493" i="1"/>
  <c r="U3493" i="1" s="1"/>
  <c r="S281" i="1"/>
  <c r="U281" i="1" s="1"/>
  <c r="S1517" i="1"/>
  <c r="U1517" i="1" s="1"/>
  <c r="S1961" i="1"/>
  <c r="U1961" i="1" s="1"/>
  <c r="S2229" i="1"/>
  <c r="U2229" i="1" s="1"/>
  <c r="S2316" i="1"/>
  <c r="U2316" i="1" s="1"/>
  <c r="S3015" i="1"/>
  <c r="U3015" i="1" s="1"/>
  <c r="S276" i="1"/>
  <c r="U276" i="1" s="1"/>
  <c r="S282" i="1"/>
  <c r="U282" i="1" s="1"/>
  <c r="S729" i="1"/>
  <c r="U729" i="1" s="1"/>
  <c r="S820" i="1"/>
  <c r="U820" i="1" s="1"/>
  <c r="S1633" i="1"/>
  <c r="U1633" i="1" s="1"/>
  <c r="S2217" i="1"/>
  <c r="U2217" i="1" s="1"/>
  <c r="S2525" i="1"/>
  <c r="U2525" i="1" s="1"/>
  <c r="S2545" i="1"/>
  <c r="U2545" i="1" s="1"/>
  <c r="S2555" i="1"/>
  <c r="U2555" i="1" s="1"/>
  <c r="S3536" i="1"/>
  <c r="U3536" i="1" s="1"/>
  <c r="S3718" i="1"/>
  <c r="U3718" i="1" s="1"/>
  <c r="S28" i="1"/>
  <c r="U28" i="1" s="1"/>
  <c r="S64" i="1"/>
  <c r="U64" i="1" s="1"/>
  <c r="S113" i="1"/>
  <c r="U113" i="1" s="1"/>
  <c r="S852" i="1"/>
  <c r="U852" i="1" s="1"/>
  <c r="S1210" i="1"/>
  <c r="U1210" i="1" s="1"/>
  <c r="S1276" i="1"/>
  <c r="U1276" i="1" s="1"/>
  <c r="S1280" i="1"/>
  <c r="U1280" i="1" s="1"/>
  <c r="S1627" i="1"/>
  <c r="U1627" i="1" s="1"/>
  <c r="S1763" i="1"/>
  <c r="U1763" i="1" s="1"/>
  <c r="S2455" i="1"/>
  <c r="U2455" i="1" s="1"/>
  <c r="S3488" i="1"/>
  <c r="U3488" i="1" s="1"/>
  <c r="S3698" i="1"/>
  <c r="U3698" i="1" s="1"/>
  <c r="S1857" i="1"/>
  <c r="U1857" i="1" s="1"/>
  <c r="S2264" i="1"/>
  <c r="U2264" i="1" s="1"/>
  <c r="S2281" i="1"/>
  <c r="U2281" i="1" s="1"/>
  <c r="S2712" i="1"/>
  <c r="U2712" i="1" s="1"/>
  <c r="S3274" i="1"/>
  <c r="U3274" i="1" s="1"/>
  <c r="S3714" i="1"/>
  <c r="U3714" i="1" s="1"/>
  <c r="S78" i="1"/>
  <c r="U78" i="1" s="1"/>
  <c r="S272" i="1"/>
  <c r="U272" i="1" s="1"/>
  <c r="S2058" i="1"/>
  <c r="U2058" i="1" s="1"/>
  <c r="S2075" i="1"/>
  <c r="U2075" i="1" s="1"/>
  <c r="S2183" i="1"/>
  <c r="U2183" i="1" s="1"/>
  <c r="S2237" i="1"/>
  <c r="U2237" i="1" s="1"/>
  <c r="S3351" i="1"/>
  <c r="U3351" i="1" s="1"/>
  <c r="S3454" i="1"/>
  <c r="U3454" i="1" s="1"/>
  <c r="S3538" i="1"/>
  <c r="U3538" i="1" s="1"/>
  <c r="S3611" i="1"/>
  <c r="U3611" i="1" s="1"/>
  <c r="S3829" i="1"/>
  <c r="U3829" i="1" s="1"/>
  <c r="S802" i="1"/>
  <c r="U802" i="1" s="1"/>
  <c r="S814" i="1"/>
  <c r="U814" i="1" s="1"/>
  <c r="S1250" i="1"/>
  <c r="U1250" i="1" s="1"/>
  <c r="S2207" i="1"/>
  <c r="U2207" i="1" s="1"/>
  <c r="S3452" i="1"/>
  <c r="U3452" i="1" s="1"/>
  <c r="S2211" i="1"/>
  <c r="U2211" i="1" s="1"/>
  <c r="S3787" i="1"/>
  <c r="U3787" i="1" s="1"/>
  <c r="S280" i="1"/>
  <c r="U280" i="1" s="1"/>
  <c r="S1515" i="1"/>
  <c r="U1515" i="1" s="1"/>
  <c r="S1948" i="1"/>
  <c r="U1948" i="1" s="1"/>
  <c r="S2796" i="1"/>
  <c r="U2796" i="1" s="1"/>
  <c r="S3472" i="1"/>
  <c r="U3472" i="1" s="1"/>
  <c r="S2298" i="1"/>
  <c r="U2298" i="1" s="1"/>
  <c r="S3049" i="1"/>
  <c r="U3049" i="1" s="1"/>
  <c r="S3564" i="1"/>
  <c r="U3564" i="1" s="1"/>
  <c r="S63" i="1"/>
  <c r="U63" i="1" s="1"/>
  <c r="S278" i="1"/>
  <c r="U278" i="1" s="1"/>
  <c r="S745" i="1"/>
  <c r="U745" i="1" s="1"/>
  <c r="S785" i="1"/>
  <c r="U785" i="1" s="1"/>
  <c r="S1465" i="1"/>
  <c r="U1465" i="1" s="1"/>
  <c r="S1748" i="1"/>
  <c r="U1748" i="1" s="1"/>
  <c r="S2050" i="1"/>
  <c r="U2050" i="1" s="1"/>
  <c r="S2065" i="1"/>
  <c r="U2065" i="1" s="1"/>
  <c r="S2119" i="1"/>
  <c r="U2119" i="1" s="1"/>
  <c r="S2740" i="1"/>
  <c r="U2740" i="1" s="1"/>
  <c r="S271" i="1"/>
  <c r="U271" i="1" s="1"/>
  <c r="S657" i="1"/>
  <c r="U657" i="1" s="1"/>
  <c r="S1348" i="1"/>
  <c r="U1348" i="1" s="1"/>
  <c r="S2168" i="1"/>
  <c r="U2168" i="1" s="1"/>
  <c r="S2201" i="1"/>
  <c r="U2201" i="1" s="1"/>
  <c r="S2260" i="1"/>
  <c r="U2260" i="1" s="1"/>
  <c r="S2985" i="1"/>
  <c r="U2985" i="1" s="1"/>
  <c r="S3035" i="1"/>
  <c r="U3035" i="1" s="1"/>
  <c r="S268" i="1"/>
  <c r="U268" i="1" s="1"/>
  <c r="S1218" i="1"/>
  <c r="U1218" i="1" s="1"/>
  <c r="S1293" i="1"/>
  <c r="U1293" i="1" s="1"/>
  <c r="S1619" i="1"/>
  <c r="U1619" i="1" s="1"/>
  <c r="S2105" i="1"/>
  <c r="U2105" i="1" s="1"/>
  <c r="S2296" i="1"/>
  <c r="U2296" i="1" s="1"/>
  <c r="S2623" i="1"/>
  <c r="U2623" i="1" s="1"/>
  <c r="S3330" i="1"/>
  <c r="U3330" i="1" s="1"/>
  <c r="S3773" i="1"/>
  <c r="U3773" i="1" s="1"/>
  <c r="S21" i="1"/>
  <c r="U21" i="1" s="1"/>
  <c r="S840" i="1"/>
  <c r="U840" i="1" s="1"/>
  <c r="S1040" i="1"/>
  <c r="U1040" i="1" s="1"/>
  <c r="S1391" i="1"/>
  <c r="U1391" i="1" s="1"/>
  <c r="S1535" i="1"/>
  <c r="U1535" i="1" s="1"/>
  <c r="S1609" i="1"/>
  <c r="U1609" i="1" s="1"/>
  <c r="S1892" i="1"/>
  <c r="U1892" i="1" s="1"/>
  <c r="S1900" i="1"/>
  <c r="U1900" i="1" s="1"/>
  <c r="S2727" i="1"/>
  <c r="U2727" i="1" s="1"/>
  <c r="S642" i="1"/>
  <c r="U642" i="1" s="1"/>
  <c r="S722" i="1"/>
  <c r="U722" i="1" s="1"/>
  <c r="S792" i="1"/>
  <c r="U792" i="1" s="1"/>
  <c r="S860" i="1"/>
  <c r="U860" i="1" s="1"/>
  <c r="S2333" i="1"/>
  <c r="U2333" i="1" s="1"/>
  <c r="S2622" i="1"/>
  <c r="U2622" i="1" s="1"/>
  <c r="S3298" i="1"/>
  <c r="U3298" i="1" s="1"/>
  <c r="S3560" i="1"/>
  <c r="U3560" i="1" s="1"/>
  <c r="S3614" i="1"/>
  <c r="U3614" i="1" s="1"/>
  <c r="S3" i="1"/>
  <c r="U3" i="1" s="1"/>
  <c r="S788" i="1"/>
  <c r="U788" i="1" s="1"/>
  <c r="S1657" i="1"/>
  <c r="U1657" i="1" s="1"/>
  <c r="S1834" i="1"/>
  <c r="U1834" i="1" s="1"/>
  <c r="S2061" i="1"/>
  <c r="U2061" i="1" s="1"/>
  <c r="S3028" i="1"/>
  <c r="U3028" i="1" s="1"/>
  <c r="S3482" i="1"/>
  <c r="U3482" i="1" s="1"/>
  <c r="S3779" i="1"/>
  <c r="U3779" i="1" s="1"/>
  <c r="S3822" i="1"/>
  <c r="U3822" i="1" s="1"/>
  <c r="S38" i="1"/>
  <c r="U38" i="1" s="1"/>
  <c r="S44" i="1"/>
  <c r="U44" i="1" s="1"/>
  <c r="S382" i="1"/>
  <c r="U382" i="1" s="1"/>
  <c r="S404" i="1"/>
  <c r="U404" i="1" s="1"/>
  <c r="S1652" i="1"/>
  <c r="U1652" i="1" s="1"/>
  <c r="S2818" i="1"/>
  <c r="U2818" i="1" s="1"/>
  <c r="S3396" i="1"/>
  <c r="U3396" i="1" s="1"/>
  <c r="S115" i="1"/>
  <c r="U115" i="1" s="1"/>
  <c r="S655" i="1"/>
  <c r="U655" i="1" s="1"/>
  <c r="S1298" i="1"/>
  <c r="U1298" i="1" s="1"/>
  <c r="S2279" i="1"/>
  <c r="U2279" i="1" s="1"/>
  <c r="S2612" i="1"/>
  <c r="U2612" i="1" s="1"/>
  <c r="S3712" i="1"/>
  <c r="U3712" i="1" s="1"/>
  <c r="S117" i="1"/>
  <c r="U117" i="1" s="1"/>
  <c r="S651" i="1"/>
  <c r="U651" i="1" s="1"/>
  <c r="S1671" i="1"/>
  <c r="U1671" i="1" s="1"/>
  <c r="S2725" i="1"/>
  <c r="U2725" i="1" s="1"/>
  <c r="S3425" i="1"/>
  <c r="U3425" i="1" s="1"/>
  <c r="S3459" i="1"/>
  <c r="U3459" i="1" s="1"/>
  <c r="S3677" i="1"/>
  <c r="U3677" i="1" s="1"/>
  <c r="S3816" i="1"/>
  <c r="U3816" i="1" s="1"/>
  <c r="S258" i="1"/>
  <c r="U258" i="1" s="1"/>
  <c r="S1474" i="1"/>
  <c r="U1474" i="1" s="1"/>
  <c r="S1524" i="1"/>
  <c r="U1524" i="1" s="1"/>
  <c r="S2167" i="1"/>
  <c r="U2167" i="1" s="1"/>
  <c r="S2180" i="1"/>
  <c r="U2180" i="1" s="1"/>
  <c r="S3336" i="1"/>
  <c r="U3336" i="1" s="1"/>
  <c r="S3373" i="1"/>
  <c r="U3373" i="1" s="1"/>
  <c r="S3463" i="1"/>
  <c r="U3463" i="1" s="1"/>
  <c r="S3684" i="1"/>
  <c r="U3684" i="1" s="1"/>
  <c r="S3686" i="1"/>
  <c r="U3686" i="1" s="1"/>
  <c r="S1254" i="1"/>
  <c r="U1254" i="1" s="1"/>
  <c r="S1848" i="1"/>
  <c r="U1848" i="1" s="1"/>
  <c r="S1944" i="1"/>
  <c r="U1944" i="1" s="1"/>
  <c r="S3342" i="1"/>
  <c r="U3342" i="1" s="1"/>
  <c r="S3407" i="1"/>
  <c r="U3407" i="1" s="1"/>
  <c r="S3422" i="1"/>
  <c r="U3422" i="1" s="1"/>
  <c r="S3484" i="1"/>
  <c r="U3484" i="1" s="1"/>
  <c r="S3671" i="1"/>
  <c r="U3671" i="1" s="1"/>
  <c r="S2" i="1"/>
  <c r="U2" i="1" s="1"/>
  <c r="S305" i="1"/>
  <c r="U305" i="1" s="1"/>
  <c r="S411" i="1"/>
  <c r="U411" i="1" s="1"/>
  <c r="S819" i="1"/>
  <c r="U819" i="1" s="1"/>
  <c r="S1389" i="1"/>
  <c r="U1389" i="1" s="1"/>
  <c r="S1481" i="1"/>
  <c r="U1481" i="1" s="1"/>
  <c r="S1677" i="1"/>
  <c r="U1677" i="1" s="1"/>
  <c r="S1894" i="1"/>
  <c r="U1894" i="1" s="1"/>
  <c r="S1923" i="1"/>
  <c r="U1923" i="1" s="1"/>
  <c r="S2102" i="1"/>
  <c r="U2102" i="1" s="1"/>
  <c r="S2240" i="1"/>
  <c r="U2240" i="1" s="1"/>
  <c r="S2634" i="1"/>
  <c r="U2634" i="1" s="1"/>
  <c r="S329" i="1"/>
  <c r="U329" i="1" s="1"/>
  <c r="S1354" i="1"/>
  <c r="U1354" i="1" s="1"/>
  <c r="S1541" i="1"/>
  <c r="U1541" i="1" s="1"/>
  <c r="S2041" i="1"/>
  <c r="U2041" i="1" s="1"/>
  <c r="S2104" i="1"/>
  <c r="U2104" i="1" s="1"/>
  <c r="S2474" i="1"/>
  <c r="U2474" i="1" s="1"/>
  <c r="S2822" i="1"/>
  <c r="U2822" i="1" s="1"/>
  <c r="S3302" i="1"/>
  <c r="U3302" i="1" s="1"/>
  <c r="S3613" i="1"/>
  <c r="U3613" i="1" s="1"/>
  <c r="S3706" i="1"/>
  <c r="U3706" i="1" s="1"/>
  <c r="S1192" i="1"/>
  <c r="U1192" i="1" s="1"/>
  <c r="S1197" i="1"/>
  <c r="U1197" i="1" s="1"/>
  <c r="S1302" i="1"/>
  <c r="U1302" i="1" s="1"/>
  <c r="S1390" i="1"/>
  <c r="U1390" i="1" s="1"/>
  <c r="S1532" i="1"/>
  <c r="U1532" i="1" s="1"/>
  <c r="S1823" i="1"/>
  <c r="U1823" i="1" s="1"/>
  <c r="S1886" i="1"/>
  <c r="U1886" i="1" s="1"/>
  <c r="S2120" i="1"/>
  <c r="U2120" i="1" s="1"/>
  <c r="S3441" i="1"/>
  <c r="U3441" i="1" s="1"/>
  <c r="S249" i="1"/>
  <c r="U249" i="1" s="1"/>
  <c r="S822" i="1"/>
  <c r="U822" i="1" s="1"/>
  <c r="S826" i="1"/>
  <c r="U826" i="1" s="1"/>
  <c r="S1355" i="1"/>
  <c r="U1355" i="1" s="1"/>
  <c r="S2253" i="1"/>
  <c r="U2253" i="1" s="1"/>
  <c r="S2303" i="1"/>
  <c r="U2303" i="1" s="1"/>
  <c r="S2454" i="1"/>
  <c r="U2454" i="1" s="1"/>
  <c r="S2491" i="1"/>
  <c r="U2491" i="1" s="1"/>
  <c r="S27" i="1"/>
  <c r="U27" i="1" s="1"/>
  <c r="S297" i="1"/>
  <c r="U297" i="1" s="1"/>
  <c r="S783" i="1"/>
  <c r="U783" i="1" s="1"/>
  <c r="S1621" i="1"/>
  <c r="U1621" i="1" s="1"/>
  <c r="S1862" i="1"/>
  <c r="U1862" i="1" s="1"/>
  <c r="S1901" i="1"/>
  <c r="U1901" i="1" s="1"/>
  <c r="S2028" i="1"/>
  <c r="U2028" i="1" s="1"/>
  <c r="S2200" i="1"/>
  <c r="U2200" i="1" s="1"/>
  <c r="S2206" i="1"/>
  <c r="U2206" i="1" s="1"/>
  <c r="S2481" i="1"/>
  <c r="U2481" i="1" s="1"/>
  <c r="S2802" i="1"/>
  <c r="U2802" i="1" s="1"/>
  <c r="S2803" i="1"/>
  <c r="U2803" i="1" s="1"/>
  <c r="S2939" i="1"/>
  <c r="U2939" i="1" s="1"/>
  <c r="S3047" i="1"/>
  <c r="U3047" i="1" s="1"/>
  <c r="S3161" i="1"/>
  <c r="U3161" i="1" s="1"/>
  <c r="S3291" i="1"/>
  <c r="U3291" i="1" s="1"/>
  <c r="S3303" i="1"/>
  <c r="U3303" i="1" s="1"/>
  <c r="S3753" i="1"/>
  <c r="U3753" i="1" s="1"/>
  <c r="S261" i="1"/>
  <c r="U261" i="1" s="1"/>
  <c r="S269" i="1"/>
  <c r="U269" i="1" s="1"/>
  <c r="S648" i="1"/>
  <c r="U648" i="1" s="1"/>
  <c r="S724" i="1"/>
  <c r="U724" i="1" s="1"/>
  <c r="S732" i="1"/>
  <c r="U732" i="1" s="1"/>
  <c r="S1216" i="1"/>
  <c r="U1216" i="1" s="1"/>
  <c r="S1537" i="1"/>
  <c r="U1537" i="1" s="1"/>
  <c r="S1660" i="1"/>
  <c r="U1660" i="1" s="1"/>
  <c r="S1861" i="1"/>
  <c r="U1861" i="1" s="1"/>
  <c r="S2038" i="1"/>
  <c r="U2038" i="1" s="1"/>
  <c r="S2101" i="1"/>
  <c r="U2101" i="1" s="1"/>
  <c r="S2165" i="1"/>
  <c r="U2165" i="1" s="1"/>
  <c r="S3531" i="1"/>
  <c r="U3531" i="1" s="1"/>
  <c r="S41" i="1"/>
  <c r="U41" i="1" s="1"/>
  <c r="S97" i="1"/>
  <c r="U97" i="1" s="1"/>
  <c r="S112" i="1"/>
  <c r="U112" i="1" s="1"/>
  <c r="S376" i="1"/>
  <c r="U376" i="1" s="1"/>
  <c r="S731" i="1"/>
  <c r="U731" i="1" s="1"/>
  <c r="S836" i="1"/>
  <c r="U836" i="1" s="1"/>
  <c r="S2080" i="1"/>
  <c r="U2080" i="1" s="1"/>
  <c r="S2624" i="1"/>
  <c r="U2624" i="1" s="1"/>
  <c r="S2714" i="1"/>
  <c r="U2714" i="1" s="1"/>
  <c r="S2929" i="1"/>
  <c r="U2929" i="1" s="1"/>
  <c r="S3029" i="1"/>
  <c r="U3029" i="1" s="1"/>
  <c r="S3150" i="1"/>
  <c r="U3150" i="1" s="1"/>
  <c r="S3234" i="1"/>
  <c r="U3234" i="1" s="1"/>
  <c r="S3268" i="1"/>
  <c r="U3268" i="1" s="1"/>
  <c r="S3567" i="1"/>
  <c r="U3567" i="1" s="1"/>
  <c r="S36" i="1"/>
  <c r="U36" i="1" s="1"/>
  <c r="S307" i="1"/>
  <c r="U307" i="1" s="1"/>
  <c r="S531" i="1"/>
  <c r="U531" i="1" s="1"/>
  <c r="S853" i="1"/>
  <c r="U853" i="1" s="1"/>
  <c r="S1036" i="1"/>
  <c r="U1036" i="1" s="1"/>
  <c r="S1305" i="1"/>
  <c r="U1305" i="1" s="1"/>
  <c r="S1356" i="1"/>
  <c r="U1356" i="1" s="1"/>
  <c r="S1750" i="1"/>
  <c r="U1750" i="1" s="1"/>
  <c r="S2053" i="1"/>
  <c r="U2053" i="1" s="1"/>
  <c r="S2106" i="1"/>
  <c r="U2106" i="1" s="1"/>
  <c r="S2819" i="1"/>
  <c r="U2819" i="1" s="1"/>
  <c r="S3273" i="1"/>
  <c r="U3273" i="1" s="1"/>
  <c r="S3347" i="1"/>
  <c r="U3347" i="1" s="1"/>
  <c r="S3415" i="1"/>
  <c r="U3415" i="1" s="1"/>
  <c r="S3431" i="1"/>
  <c r="U3431" i="1" s="1"/>
  <c r="S3579" i="1"/>
  <c r="U3579" i="1" s="1"/>
  <c r="S3602" i="1"/>
  <c r="U3602" i="1" s="1"/>
  <c r="S3608" i="1"/>
  <c r="U3608" i="1" s="1"/>
  <c r="S3757" i="1"/>
  <c r="U3757" i="1" s="1"/>
  <c r="S57" i="1"/>
  <c r="U57" i="1" s="1"/>
  <c r="S1214" i="1"/>
  <c r="U1214" i="1" s="1"/>
  <c r="S2495" i="1"/>
  <c r="U2495" i="1" s="1"/>
  <c r="S2923" i="1"/>
  <c r="U2923" i="1" s="1"/>
  <c r="S2980" i="1"/>
  <c r="U2980" i="1" s="1"/>
  <c r="S2983" i="1"/>
  <c r="U2983" i="1" s="1"/>
  <c r="S3678" i="1"/>
  <c r="U3678" i="1" s="1"/>
  <c r="S3695" i="1"/>
  <c r="U3695" i="1" s="1"/>
  <c r="S3785" i="1"/>
  <c r="U3785" i="1" s="1"/>
  <c r="S53" i="1"/>
  <c r="U53" i="1" s="1"/>
  <c r="S104" i="1"/>
  <c r="U104" i="1" s="1"/>
  <c r="S412" i="1"/>
  <c r="U412" i="1" s="1"/>
  <c r="S755" i="1"/>
  <c r="U755" i="1" s="1"/>
  <c r="S1041" i="1"/>
  <c r="U1041" i="1" s="1"/>
  <c r="S1675" i="1"/>
  <c r="U1675" i="1" s="1"/>
  <c r="S2071" i="1"/>
  <c r="U2071" i="1" s="1"/>
  <c r="S2241" i="1"/>
  <c r="U2241" i="1" s="1"/>
  <c r="S2473" i="1"/>
  <c r="U2473" i="1" s="1"/>
  <c r="S2480" i="1"/>
  <c r="U2480" i="1" s="1"/>
  <c r="S2497" i="1"/>
  <c r="U2497" i="1" s="1"/>
  <c r="S2631" i="1"/>
  <c r="U2631" i="1" s="1"/>
  <c r="S2805" i="1"/>
  <c r="U2805" i="1" s="1"/>
  <c r="S2815" i="1"/>
  <c r="U2815" i="1" s="1"/>
  <c r="S2938" i="1"/>
  <c r="U2938" i="1" s="1"/>
  <c r="S3044" i="1"/>
  <c r="U3044" i="1" s="1"/>
  <c r="S3138" i="1"/>
  <c r="U3138" i="1" s="1"/>
  <c r="S3254" i="1"/>
  <c r="U3254" i="1" s="1"/>
  <c r="S3258" i="1"/>
  <c r="U3258" i="1" s="1"/>
  <c r="S3270" i="1"/>
  <c r="U3270" i="1" s="1"/>
  <c r="S3455" i="1"/>
  <c r="U3455" i="1" s="1"/>
  <c r="S3481" i="1"/>
  <c r="U3481" i="1" s="1"/>
  <c r="S3489" i="1"/>
  <c r="U3489" i="1" s="1"/>
  <c r="S3492" i="1"/>
  <c r="U3492" i="1" s="1"/>
  <c r="S3533" i="1"/>
  <c r="U3533" i="1" s="1"/>
  <c r="S3540" i="1"/>
  <c r="U3540" i="1" s="1"/>
  <c r="S3591" i="1"/>
  <c r="U3591" i="1" s="1"/>
  <c r="S3693" i="1"/>
  <c r="U3693" i="1" s="1"/>
  <c r="S70" i="1"/>
  <c r="U70" i="1" s="1"/>
  <c r="S72" i="1"/>
  <c r="U72" i="1" s="1"/>
  <c r="S81" i="1"/>
  <c r="U81" i="1" s="1"/>
  <c r="S353" i="1"/>
  <c r="U353" i="1" s="1"/>
  <c r="S414" i="1"/>
  <c r="U414" i="1" s="1"/>
  <c r="S650" i="1"/>
  <c r="U650" i="1" s="1"/>
  <c r="S816" i="1"/>
  <c r="U816" i="1" s="1"/>
  <c r="S1669" i="1"/>
  <c r="U1669" i="1" s="1"/>
  <c r="S1932" i="1"/>
  <c r="U1932" i="1" s="1"/>
  <c r="S1965" i="1"/>
  <c r="U1965" i="1" s="1"/>
  <c r="S2069" i="1"/>
  <c r="U2069" i="1" s="1"/>
  <c r="S2175" i="1"/>
  <c r="U2175" i="1" s="1"/>
  <c r="S3034" i="1"/>
  <c r="U3034" i="1" s="1"/>
  <c r="S3038" i="1"/>
  <c r="U3038" i="1" s="1"/>
  <c r="S3164" i="1"/>
  <c r="U3164" i="1" s="1"/>
  <c r="S3244" i="1"/>
  <c r="U3244" i="1" s="1"/>
  <c r="S3468" i="1"/>
  <c r="U3468" i="1" s="1"/>
  <c r="S3589" i="1"/>
  <c r="U3589" i="1" s="1"/>
  <c r="S3594" i="1"/>
  <c r="U3594" i="1" s="1"/>
  <c r="S3727" i="1"/>
  <c r="U3727" i="1" s="1"/>
  <c r="S11" i="1"/>
  <c r="U11" i="1" s="1"/>
  <c r="S87" i="1"/>
  <c r="U87" i="1" s="1"/>
  <c r="S253" i="1"/>
  <c r="U253" i="1" s="1"/>
  <c r="S390" i="1"/>
  <c r="U390" i="1" s="1"/>
  <c r="S659" i="1"/>
  <c r="U659" i="1" s="1"/>
  <c r="S733" i="1"/>
  <c r="U733" i="1" s="1"/>
  <c r="S736" i="1"/>
  <c r="U736" i="1" s="1"/>
  <c r="S1202" i="1"/>
  <c r="U1202" i="1" s="1"/>
  <c r="S1363" i="1"/>
  <c r="U1363" i="1" s="1"/>
  <c r="S1368" i="1"/>
  <c r="U1368" i="1" s="1"/>
  <c r="S1401" i="1"/>
  <c r="U1401" i="1" s="1"/>
  <c r="S1943" i="1"/>
  <c r="U1943" i="1" s="1"/>
  <c r="S2030" i="1"/>
  <c r="U2030" i="1" s="1"/>
  <c r="S2178" i="1"/>
  <c r="U2178" i="1" s="1"/>
  <c r="S2232" i="1"/>
  <c r="U2232" i="1" s="1"/>
  <c r="S2444" i="1"/>
  <c r="U2444" i="1" s="1"/>
  <c r="S2534" i="1"/>
  <c r="U2534" i="1" s="1"/>
  <c r="S2809" i="1"/>
  <c r="U2809" i="1" s="1"/>
  <c r="S3212" i="1"/>
  <c r="U3212" i="1" s="1"/>
  <c r="S3214" i="1"/>
  <c r="U3214" i="1" s="1"/>
  <c r="S3320" i="1"/>
  <c r="U3320" i="1" s="1"/>
  <c r="S3325" i="1"/>
  <c r="U3325" i="1" s="1"/>
  <c r="S3357" i="1"/>
  <c r="U3357" i="1" s="1"/>
  <c r="S3461" i="1"/>
  <c r="U3461" i="1" s="1"/>
  <c r="S3535" i="1"/>
  <c r="U3535" i="1" s="1"/>
  <c r="S3596" i="1"/>
  <c r="U3596" i="1" s="1"/>
  <c r="S3694" i="1"/>
  <c r="U3694" i="1" s="1"/>
  <c r="S335" i="1"/>
  <c r="U335" i="1" s="1"/>
  <c r="S342" i="1"/>
  <c r="U342" i="1" s="1"/>
  <c r="S374" i="1"/>
  <c r="U374" i="1" s="1"/>
  <c r="S400" i="1"/>
  <c r="U400" i="1" s="1"/>
  <c r="S1264" i="1"/>
  <c r="U1264" i="1" s="1"/>
  <c r="S1291" i="1"/>
  <c r="U1291" i="1" s="1"/>
  <c r="S1347" i="1"/>
  <c r="U1347" i="1" s="1"/>
  <c r="S1359" i="1"/>
  <c r="U1359" i="1" s="1"/>
  <c r="S1472" i="1"/>
  <c r="U1472" i="1" s="1"/>
  <c r="S1525" i="1"/>
  <c r="U1525" i="1" s="1"/>
  <c r="S1613" i="1"/>
  <c r="U1613" i="1" s="1"/>
  <c r="S1637" i="1"/>
  <c r="U1637" i="1" s="1"/>
  <c r="S1645" i="1"/>
  <c r="U1645" i="1" s="1"/>
  <c r="S1650" i="1"/>
  <c r="U1650" i="1" s="1"/>
  <c r="S1844" i="1"/>
  <c r="U1844" i="1" s="1"/>
  <c r="S2019" i="1"/>
  <c r="U2019" i="1" s="1"/>
  <c r="S2024" i="1"/>
  <c r="U2024" i="1" s="1"/>
  <c r="S2297" i="1"/>
  <c r="U2297" i="1" s="1"/>
  <c r="S2494" i="1"/>
  <c r="U2494" i="1" s="1"/>
  <c r="S2671" i="1"/>
  <c r="U2671" i="1" s="1"/>
  <c r="S2928" i="1"/>
  <c r="U2928" i="1" s="1"/>
  <c r="S3224" i="1"/>
  <c r="U3224" i="1" s="1"/>
  <c r="S3229" i="1"/>
  <c r="U3229" i="1" s="1"/>
  <c r="S3618" i="1"/>
  <c r="U3618" i="1" s="1"/>
  <c r="S73" i="1"/>
  <c r="U73" i="1" s="1"/>
  <c r="S364" i="1"/>
  <c r="U364" i="1" s="1"/>
  <c r="S1284" i="1"/>
  <c r="U1284" i="1" s="1"/>
  <c r="S1301" i="1"/>
  <c r="U1301" i="1" s="1"/>
  <c r="S1374" i="1"/>
  <c r="U1374" i="1" s="1"/>
  <c r="S1386" i="1"/>
  <c r="U1386" i="1" s="1"/>
  <c r="S1511" i="1"/>
  <c r="U1511" i="1" s="1"/>
  <c r="S1845" i="1"/>
  <c r="U1845" i="1" s="1"/>
  <c r="S1898" i="1"/>
  <c r="U1898" i="1" s="1"/>
  <c r="S1936" i="1"/>
  <c r="U1936" i="1" s="1"/>
  <c r="S2007" i="1"/>
  <c r="U2007" i="1" s="1"/>
  <c r="S2044" i="1"/>
  <c r="U2044" i="1" s="1"/>
  <c r="S2087" i="1"/>
  <c r="U2087" i="1" s="1"/>
  <c r="S2825" i="1"/>
  <c r="U2825" i="1" s="1"/>
  <c r="S3013" i="1"/>
  <c r="U3013" i="1" s="1"/>
  <c r="S3170" i="1"/>
  <c r="U3170" i="1" s="1"/>
  <c r="S3411" i="1"/>
  <c r="U3411" i="1" s="1"/>
  <c r="S3460" i="1"/>
  <c r="U3460" i="1" s="1"/>
  <c r="S3498" i="1"/>
  <c r="U3498" i="1" s="1"/>
  <c r="S6" i="1"/>
  <c r="U6" i="1" s="1"/>
  <c r="S31" i="1"/>
  <c r="U31" i="1" s="1"/>
  <c r="S325" i="1"/>
  <c r="U325" i="1" s="1"/>
  <c r="S347" i="1"/>
  <c r="U347" i="1" s="1"/>
  <c r="S534" i="1"/>
  <c r="U534" i="1" s="1"/>
  <c r="S805" i="1"/>
  <c r="U805" i="1" s="1"/>
  <c r="S1357" i="1"/>
  <c r="U1357" i="1" s="1"/>
  <c r="S1751" i="1"/>
  <c r="U1751" i="1" s="1"/>
  <c r="S2220" i="1"/>
  <c r="U2220" i="1" s="1"/>
  <c r="S2556" i="1"/>
  <c r="U2556" i="1" s="1"/>
  <c r="S2667" i="1"/>
  <c r="U2667" i="1" s="1"/>
  <c r="S2738" i="1"/>
  <c r="U2738" i="1" s="1"/>
  <c r="S3542" i="1"/>
  <c r="U3542" i="1" s="1"/>
  <c r="S3705" i="1"/>
  <c r="U3705" i="1" s="1"/>
  <c r="S372" i="1"/>
  <c r="U372" i="1" s="1"/>
  <c r="S723" i="1"/>
  <c r="U723" i="1" s="1"/>
  <c r="S739" i="1"/>
  <c r="U739" i="1" s="1"/>
  <c r="S839" i="1"/>
  <c r="U839" i="1" s="1"/>
  <c r="S848" i="1"/>
  <c r="U848" i="1" s="1"/>
  <c r="S1249" i="1"/>
  <c r="U1249" i="1" s="1"/>
  <c r="S1296" i="1"/>
  <c r="U1296" i="1" s="1"/>
  <c r="S1396" i="1"/>
  <c r="U1396" i="1" s="1"/>
  <c r="S1606" i="1"/>
  <c r="U1606" i="1" s="1"/>
  <c r="S1666" i="1"/>
  <c r="U1666" i="1" s="1"/>
  <c r="S2170" i="1"/>
  <c r="U2170" i="1" s="1"/>
  <c r="S2964" i="1"/>
  <c r="U2964" i="1" s="1"/>
  <c r="S2987" i="1"/>
  <c r="U2987" i="1" s="1"/>
  <c r="S3283" i="1"/>
  <c r="U3283" i="1" s="1"/>
  <c r="S3310" i="1"/>
  <c r="U3310" i="1" s="1"/>
  <c r="S3406" i="1"/>
  <c r="U3406" i="1" s="1"/>
  <c r="S3470" i="1"/>
  <c r="U3470" i="1" s="1"/>
  <c r="S3573" i="1"/>
  <c r="U3573" i="1" s="1"/>
  <c r="S3812" i="1"/>
  <c r="U3812" i="1" s="1"/>
  <c r="S13" i="1"/>
  <c r="U13" i="1" s="1"/>
  <c r="S283" i="1"/>
  <c r="U283" i="1" s="1"/>
  <c r="S525" i="1"/>
  <c r="U525" i="1" s="1"/>
  <c r="S539" i="1"/>
  <c r="U539" i="1" s="1"/>
  <c r="S1475" i="1"/>
  <c r="U1475" i="1" s="1"/>
  <c r="S1623" i="1"/>
  <c r="U1623" i="1" s="1"/>
  <c r="S1849" i="1"/>
  <c r="U1849" i="1" s="1"/>
  <c r="S1933" i="1"/>
  <c r="U1933" i="1" s="1"/>
  <c r="S2048" i="1"/>
  <c r="U2048" i="1" s="1"/>
  <c r="S2096" i="1"/>
  <c r="U2096" i="1" s="1"/>
  <c r="S2287" i="1"/>
  <c r="U2287" i="1" s="1"/>
  <c r="S2320" i="1"/>
  <c r="U2320" i="1" s="1"/>
  <c r="S2492" i="1"/>
  <c r="U2492" i="1" s="1"/>
  <c r="S3021" i="1"/>
  <c r="U3021" i="1" s="1"/>
  <c r="S3292" i="1"/>
  <c r="U3292" i="1" s="1"/>
  <c r="S3490" i="1"/>
  <c r="U3490" i="1" s="1"/>
  <c r="S3702" i="1"/>
  <c r="U3702" i="1" s="1"/>
  <c r="S3708" i="1"/>
  <c r="U3708" i="1" s="1"/>
  <c r="S47" i="1"/>
  <c r="U47" i="1" s="1"/>
  <c r="S93" i="1"/>
  <c r="U93" i="1" s="1"/>
  <c r="S106" i="1"/>
  <c r="U106" i="1" s="1"/>
  <c r="S293" i="1"/>
  <c r="U293" i="1" s="1"/>
  <c r="S377" i="1"/>
  <c r="U377" i="1" s="1"/>
  <c r="S418" i="1"/>
  <c r="U418" i="1" s="1"/>
  <c r="S735" i="1"/>
  <c r="U735" i="1" s="1"/>
  <c r="S842" i="1"/>
  <c r="U842" i="1" s="1"/>
  <c r="S847" i="1"/>
  <c r="U847" i="1" s="1"/>
  <c r="S851" i="1"/>
  <c r="U851" i="1" s="1"/>
  <c r="S1247" i="1"/>
  <c r="U1247" i="1" s="1"/>
  <c r="S1528" i="1"/>
  <c r="U1528" i="1" s="1"/>
  <c r="S1656" i="1"/>
  <c r="U1656" i="1" s="1"/>
  <c r="S1757" i="1"/>
  <c r="U1757" i="1" s="1"/>
  <c r="S2029" i="1"/>
  <c r="U2029" i="1" s="1"/>
  <c r="S2033" i="1"/>
  <c r="U2033" i="1" s="1"/>
  <c r="S2051" i="1"/>
  <c r="U2051" i="1" s="1"/>
  <c r="S2091" i="1"/>
  <c r="U2091" i="1" s="1"/>
  <c r="S2093" i="1"/>
  <c r="U2093" i="1" s="1"/>
  <c r="S2169" i="1"/>
  <c r="U2169" i="1" s="1"/>
  <c r="S2193" i="1"/>
  <c r="U2193" i="1" s="1"/>
  <c r="S2197" i="1"/>
  <c r="U2197" i="1" s="1"/>
  <c r="S2276" i="1"/>
  <c r="U2276" i="1" s="1"/>
  <c r="S2289" i="1"/>
  <c r="U2289" i="1" s="1"/>
  <c r="S2549" i="1"/>
  <c r="U2549" i="1" s="1"/>
  <c r="S2718" i="1"/>
  <c r="U2718" i="1" s="1"/>
  <c r="S2719" i="1"/>
  <c r="U2719" i="1" s="1"/>
  <c r="S2784" i="1"/>
  <c r="U2784" i="1" s="1"/>
  <c r="S2789" i="1"/>
  <c r="U2789" i="1" s="1"/>
  <c r="S2829" i="1"/>
  <c r="U2829" i="1" s="1"/>
  <c r="S2840" i="1"/>
  <c r="U2840" i="1" s="1"/>
  <c r="S3007" i="1"/>
  <c r="U3007" i="1" s="1"/>
  <c r="S3011" i="1"/>
  <c r="U3011" i="1" s="1"/>
  <c r="S3182" i="1"/>
  <c r="U3182" i="1" s="1"/>
  <c r="S3213" i="1"/>
  <c r="U3213" i="1" s="1"/>
  <c r="S3418" i="1"/>
  <c r="U3418" i="1" s="1"/>
  <c r="S3541" i="1"/>
  <c r="U3541" i="1" s="1"/>
  <c r="S3625" i="1"/>
  <c r="U3625" i="1" s="1"/>
  <c r="S3692" i="1"/>
  <c r="U3692" i="1" s="1"/>
  <c r="S3756" i="1"/>
  <c r="U3756" i="1" s="1"/>
  <c r="S3782" i="1"/>
  <c r="U3782" i="1" s="1"/>
  <c r="S25" i="1"/>
  <c r="U25" i="1" s="1"/>
  <c r="S68" i="1"/>
  <c r="U68" i="1" s="1"/>
  <c r="S298" i="1"/>
  <c r="U298" i="1" s="1"/>
  <c r="S303" i="1"/>
  <c r="U303" i="1" s="1"/>
  <c r="S311" i="1"/>
  <c r="U311" i="1" s="1"/>
  <c r="S643" i="1"/>
  <c r="U643" i="1" s="1"/>
  <c r="S753" i="1"/>
  <c r="U753" i="1" s="1"/>
  <c r="S824" i="1"/>
  <c r="U824" i="1" s="1"/>
  <c r="S1026" i="1"/>
  <c r="U1026" i="1" s="1"/>
  <c r="S1265" i="1"/>
  <c r="U1265" i="1" s="1"/>
  <c r="S1267" i="1"/>
  <c r="U1267" i="1" s="1"/>
  <c r="S1366" i="1"/>
  <c r="U1366" i="1" s="1"/>
  <c r="S1667" i="1"/>
  <c r="U1667" i="1" s="1"/>
  <c r="S2469" i="1"/>
  <c r="U2469" i="1" s="1"/>
  <c r="S2486" i="1"/>
  <c r="U2486" i="1" s="1"/>
  <c r="S2786" i="1"/>
  <c r="U2786" i="1" s="1"/>
  <c r="S3001" i="1"/>
  <c r="U3001" i="1" s="1"/>
  <c r="S3211" i="1"/>
  <c r="U3211" i="1" s="1"/>
  <c r="S3235" i="1"/>
  <c r="U3235" i="1" s="1"/>
  <c r="S3349" i="1"/>
  <c r="U3349" i="1" s="1"/>
  <c r="S3369" i="1"/>
  <c r="U3369" i="1" s="1"/>
  <c r="S3483" i="1"/>
  <c r="U3483" i="1" s="1"/>
  <c r="S3534" i="1"/>
  <c r="U3534" i="1" s="1"/>
  <c r="S3587" i="1"/>
  <c r="U3587" i="1" s="1"/>
  <c r="S3597" i="1"/>
  <c r="U3597" i="1" s="1"/>
  <c r="S3619" i="1"/>
  <c r="U3619" i="1" s="1"/>
  <c r="S3818" i="1"/>
  <c r="U3818" i="1" s="1"/>
  <c r="S3828" i="1"/>
  <c r="U3828" i="1" s="1"/>
  <c r="S265" i="1"/>
  <c r="U265" i="1" s="1"/>
  <c r="S266" i="1"/>
  <c r="U266" i="1" s="1"/>
  <c r="S538" i="1"/>
  <c r="U538" i="1" s="1"/>
  <c r="S758" i="1"/>
  <c r="U758" i="1" s="1"/>
  <c r="S856" i="1"/>
  <c r="U856" i="1" s="1"/>
  <c r="S1258" i="1"/>
  <c r="U1258" i="1" s="1"/>
  <c r="S1542" i="1"/>
  <c r="U1542" i="1" s="1"/>
  <c r="S1611" i="1"/>
  <c r="U1611" i="1" s="1"/>
  <c r="S1626" i="1"/>
  <c r="U1626" i="1" s="1"/>
  <c r="S1680" i="1"/>
  <c r="U1680" i="1" s="1"/>
  <c r="S1682" i="1"/>
  <c r="U1682" i="1" s="1"/>
  <c r="S1746" i="1"/>
  <c r="U1746" i="1" s="1"/>
  <c r="S1836" i="1"/>
  <c r="U1836" i="1" s="1"/>
  <c r="S1962" i="1"/>
  <c r="U1962" i="1" s="1"/>
  <c r="S2559" i="1"/>
  <c r="U2559" i="1" s="1"/>
  <c r="S2722" i="1"/>
  <c r="U2722" i="1" s="1"/>
  <c r="S2734" i="1"/>
  <c r="U2734" i="1" s="1"/>
  <c r="S2788" i="1"/>
  <c r="U2788" i="1" s="1"/>
  <c r="S3149" i="1"/>
  <c r="U3149" i="1" s="1"/>
  <c r="S3296" i="1"/>
  <c r="U3296" i="1" s="1"/>
  <c r="S3372" i="1"/>
  <c r="U3372" i="1" s="1"/>
  <c r="S3515" i="1"/>
  <c r="U3515" i="1" s="1"/>
  <c r="S3691" i="1"/>
  <c r="U3691" i="1" s="1"/>
  <c r="S24" i="1"/>
  <c r="U24" i="1" s="1"/>
  <c r="S256" i="1"/>
  <c r="U256" i="1" s="1"/>
  <c r="S338" i="1"/>
  <c r="U338" i="1" s="1"/>
  <c r="S354" i="1"/>
  <c r="U354" i="1" s="1"/>
  <c r="S837" i="1"/>
  <c r="U837" i="1" s="1"/>
  <c r="S841" i="1"/>
  <c r="U841" i="1" s="1"/>
  <c r="S1030" i="1"/>
  <c r="U1030" i="1" s="1"/>
  <c r="S1248" i="1"/>
  <c r="U1248" i="1" s="1"/>
  <c r="S1270" i="1"/>
  <c r="U1270" i="1" s="1"/>
  <c r="S1482" i="1"/>
  <c r="U1482" i="1" s="1"/>
  <c r="S1629" i="1"/>
  <c r="U1629" i="1" s="1"/>
  <c r="S1854" i="1"/>
  <c r="U1854" i="1" s="1"/>
  <c r="S1938" i="1"/>
  <c r="U1938" i="1" s="1"/>
  <c r="S2010" i="1"/>
  <c r="U2010" i="1" s="1"/>
  <c r="S2801" i="1"/>
  <c r="U2801" i="1" s="1"/>
  <c r="S2826" i="1"/>
  <c r="U2826" i="1" s="1"/>
  <c r="S3014" i="1"/>
  <c r="U3014" i="1" s="1"/>
  <c r="S3179" i="1"/>
  <c r="U3179" i="1" s="1"/>
  <c r="S3278" i="1"/>
  <c r="U3278" i="1" s="1"/>
  <c r="S3331" i="1"/>
  <c r="U3331" i="1" s="1"/>
  <c r="S3389" i="1"/>
  <c r="U3389" i="1" s="1"/>
  <c r="S3529" i="1"/>
  <c r="U3529" i="1" s="1"/>
  <c r="S3769" i="1"/>
  <c r="U3769" i="1" s="1"/>
  <c r="S3835" i="1"/>
  <c r="U3835" i="1" s="1"/>
  <c r="S54" i="1"/>
  <c r="U54" i="1" s="1"/>
  <c r="S69" i="1"/>
  <c r="U69" i="1" s="1"/>
  <c r="S357" i="1"/>
  <c r="U357" i="1" s="1"/>
  <c r="S381" i="1"/>
  <c r="U381" i="1" s="1"/>
  <c r="S530" i="1"/>
  <c r="U530" i="1" s="1"/>
  <c r="S1361" i="1"/>
  <c r="U1361" i="1" s="1"/>
  <c r="S1379" i="1"/>
  <c r="U1379" i="1" s="1"/>
  <c r="S1759" i="1"/>
  <c r="U1759" i="1" s="1"/>
  <c r="S1825" i="1"/>
  <c r="U1825" i="1" s="1"/>
  <c r="S1887" i="1"/>
  <c r="U1887" i="1" s="1"/>
  <c r="S1924" i="1"/>
  <c r="U1924" i="1" s="1"/>
  <c r="S1940" i="1"/>
  <c r="U1940" i="1" s="1"/>
  <c r="S2009" i="1"/>
  <c r="U2009" i="1" s="1"/>
  <c r="S2079" i="1"/>
  <c r="U2079" i="1" s="1"/>
  <c r="S2090" i="1"/>
  <c r="U2090" i="1" s="1"/>
  <c r="S2163" i="1"/>
  <c r="U2163" i="1" s="1"/>
  <c r="S2265" i="1"/>
  <c r="U2265" i="1" s="1"/>
  <c r="S2465" i="1"/>
  <c r="U2465" i="1" s="1"/>
  <c r="S2538" i="1"/>
  <c r="U2538" i="1" s="1"/>
  <c r="S2716" i="1"/>
  <c r="U2716" i="1" s="1"/>
  <c r="S2798" i="1"/>
  <c r="U2798" i="1" s="1"/>
  <c r="S3023" i="1"/>
  <c r="U3023" i="1" s="1"/>
  <c r="S3169" i="1"/>
  <c r="U3169" i="1" s="1"/>
  <c r="S3189" i="1"/>
  <c r="U3189" i="1" s="1"/>
  <c r="S3219" i="1"/>
  <c r="U3219" i="1" s="1"/>
  <c r="S3301" i="1"/>
  <c r="U3301" i="1" s="1"/>
  <c r="S3305" i="1"/>
  <c r="U3305" i="1" s="1"/>
  <c r="S3315" i="1"/>
  <c r="U3315" i="1" s="1"/>
  <c r="S3586" i="1"/>
  <c r="U3586" i="1" s="1"/>
  <c r="S3657" i="1"/>
  <c r="U3657" i="1" s="1"/>
  <c r="S77" i="1"/>
  <c r="U77" i="1" s="1"/>
  <c r="S91" i="1"/>
  <c r="U91" i="1" s="1"/>
  <c r="S98" i="1"/>
  <c r="U98" i="1" s="1"/>
  <c r="S352" i="1"/>
  <c r="U352" i="1" s="1"/>
  <c r="S524" i="1"/>
  <c r="U524" i="1" s="1"/>
  <c r="S800" i="1"/>
  <c r="U800" i="1" s="1"/>
  <c r="S818" i="1"/>
  <c r="U818" i="1" s="1"/>
  <c r="S1024" i="1"/>
  <c r="U1024" i="1" s="1"/>
  <c r="S1208" i="1"/>
  <c r="U1208" i="1" s="1"/>
  <c r="S1272" i="1"/>
  <c r="U1272" i="1" s="1"/>
  <c r="S1469" i="1"/>
  <c r="U1469" i="1" s="1"/>
  <c r="S1678" i="1"/>
  <c r="U1678" i="1" s="1"/>
  <c r="S1760" i="1"/>
  <c r="U1760" i="1" s="1"/>
  <c r="S1896" i="1"/>
  <c r="U1896" i="1" s="1"/>
  <c r="S1981" i="1"/>
  <c r="U1981" i="1" s="1"/>
  <c r="S2064" i="1"/>
  <c r="U2064" i="1" s="1"/>
  <c r="S2083" i="1"/>
  <c r="U2083" i="1" s="1"/>
  <c r="S2092" i="1"/>
  <c r="U2092" i="1" s="1"/>
  <c r="S2453" i="1"/>
  <c r="U2453" i="1" s="1"/>
  <c r="S2618" i="1"/>
  <c r="U2618" i="1" s="1"/>
  <c r="S2633" i="1"/>
  <c r="U2633" i="1" s="1"/>
  <c r="S2785" i="1"/>
  <c r="U2785" i="1" s="1"/>
  <c r="S2806" i="1"/>
  <c r="U2806" i="1" s="1"/>
  <c r="S2834" i="1"/>
  <c r="U2834" i="1" s="1"/>
  <c r="S3174" i="1"/>
  <c r="U3174" i="1" s="1"/>
  <c r="S3178" i="1"/>
  <c r="U3178" i="1" s="1"/>
  <c r="S3243" i="1"/>
  <c r="U3243" i="1" s="1"/>
  <c r="S3391" i="1"/>
  <c r="U3391" i="1" s="1"/>
  <c r="S3479" i="1"/>
  <c r="U3479" i="1" s="1"/>
  <c r="S3667" i="1"/>
  <c r="U3667" i="1" s="1"/>
  <c r="S3786" i="1"/>
  <c r="U3786" i="1" s="1"/>
  <c r="S65" i="1"/>
  <c r="U65" i="1" s="1"/>
  <c r="S118" i="1"/>
  <c r="U118" i="1" s="1"/>
  <c r="S246" i="1"/>
  <c r="U246" i="1" s="1"/>
  <c r="S285" i="1"/>
  <c r="U285" i="1" s="1"/>
  <c r="S318" i="1"/>
  <c r="U318" i="1" s="1"/>
  <c r="S373" i="1"/>
  <c r="U373" i="1" s="1"/>
  <c r="S379" i="1"/>
  <c r="U379" i="1" s="1"/>
  <c r="S528" i="1"/>
  <c r="U528" i="1" s="1"/>
  <c r="S737" i="1"/>
  <c r="U737" i="1" s="1"/>
  <c r="S789" i="1"/>
  <c r="U789" i="1" s="1"/>
  <c r="S1262" i="1"/>
  <c r="U1262" i="1" s="1"/>
  <c r="S1369" i="1"/>
  <c r="U1369" i="1" s="1"/>
  <c r="S1394" i="1"/>
  <c r="U1394" i="1" s="1"/>
  <c r="S1399" i="1"/>
  <c r="U1399" i="1" s="1"/>
  <c r="S1617" i="1"/>
  <c r="U1617" i="1" s="1"/>
  <c r="S1747" i="1"/>
  <c r="U1747" i="1" s="1"/>
  <c r="S1926" i="1"/>
  <c r="U1926" i="1" s="1"/>
  <c r="S2056" i="1"/>
  <c r="U2056" i="1" s="1"/>
  <c r="S2198" i="1"/>
  <c r="U2198" i="1" s="1"/>
  <c r="S2214" i="1"/>
  <c r="U2214" i="1" s="1"/>
  <c r="S2471" i="1"/>
  <c r="U2471" i="1" s="1"/>
  <c r="S2485" i="1"/>
  <c r="U2485" i="1" s="1"/>
  <c r="S2625" i="1"/>
  <c r="U2625" i="1" s="1"/>
  <c r="S2968" i="1"/>
  <c r="U2968" i="1" s="1"/>
  <c r="S2969" i="1"/>
  <c r="U2969" i="1" s="1"/>
  <c r="S2979" i="1"/>
  <c r="U2979" i="1" s="1"/>
  <c r="S3160" i="1"/>
  <c r="U3160" i="1" s="1"/>
  <c r="S3181" i="1"/>
  <c r="U3181" i="1" s="1"/>
  <c r="S3281" i="1"/>
  <c r="U3281" i="1" s="1"/>
  <c r="S3293" i="1"/>
  <c r="U3293" i="1" s="1"/>
  <c r="S3486" i="1"/>
  <c r="U3486" i="1" s="1"/>
  <c r="S3525" i="1"/>
  <c r="U3525" i="1" s="1"/>
  <c r="S3549" i="1"/>
  <c r="U3549" i="1" s="1"/>
  <c r="S3572" i="1"/>
  <c r="U3572" i="1" s="1"/>
  <c r="S3582" i="1"/>
  <c r="U3582" i="1" s="1"/>
  <c r="S3675" i="1"/>
  <c r="U3675" i="1" s="1"/>
  <c r="S3713" i="1"/>
  <c r="U3713" i="1" s="1"/>
  <c r="S76" i="1"/>
  <c r="U76" i="1" s="1"/>
  <c r="S120" i="1"/>
  <c r="U120" i="1" s="1"/>
  <c r="S243" i="1"/>
  <c r="U243" i="1" s="1"/>
  <c r="S244" i="1"/>
  <c r="U244" i="1" s="1"/>
  <c r="S251" i="1"/>
  <c r="U251" i="1" s="1"/>
  <c r="S321" i="1"/>
  <c r="U321" i="1" s="1"/>
  <c r="S328" i="1"/>
  <c r="U328" i="1" s="1"/>
  <c r="S334" i="1"/>
  <c r="U334" i="1" s="1"/>
  <c r="S1622" i="1"/>
  <c r="U1622" i="1" s="1"/>
  <c r="S1661" i="1"/>
  <c r="U1661" i="1" s="1"/>
  <c r="S1674" i="1"/>
  <c r="U1674" i="1" s="1"/>
  <c r="S2017" i="1"/>
  <c r="U2017" i="1" s="1"/>
  <c r="S2085" i="1"/>
  <c r="U2085" i="1" s="1"/>
  <c r="S2103" i="1"/>
  <c r="U2103" i="1" s="1"/>
  <c r="S2255" i="1"/>
  <c r="U2255" i="1" s="1"/>
  <c r="S2483" i="1"/>
  <c r="U2483" i="1" s="1"/>
  <c r="S2499" i="1"/>
  <c r="U2499" i="1" s="1"/>
  <c r="S2502" i="1"/>
  <c r="U2502" i="1" s="1"/>
  <c r="S2528" i="1"/>
  <c r="U2528" i="1" s="1"/>
  <c r="S2540" i="1"/>
  <c r="U2540" i="1" s="1"/>
  <c r="S2814" i="1"/>
  <c r="U2814" i="1" s="1"/>
  <c r="S3006" i="1"/>
  <c r="U3006" i="1" s="1"/>
  <c r="S3016" i="1"/>
  <c r="U3016" i="1" s="1"/>
  <c r="S3036" i="1"/>
  <c r="U3036" i="1" s="1"/>
  <c r="S3156" i="1"/>
  <c r="U3156" i="1" s="1"/>
  <c r="S3327" i="1"/>
  <c r="U3327" i="1" s="1"/>
  <c r="S3363" i="1"/>
  <c r="U3363" i="1" s="1"/>
  <c r="S3471" i="1"/>
  <c r="U3471" i="1" s="1"/>
  <c r="S3477" i="1"/>
  <c r="U3477" i="1" s="1"/>
  <c r="S3480" i="1"/>
  <c r="U3480" i="1" s="1"/>
  <c r="S3491" i="1"/>
  <c r="U3491" i="1" s="1"/>
  <c r="S3556" i="1"/>
  <c r="U3556" i="1" s="1"/>
  <c r="S3606" i="1"/>
  <c r="U3606" i="1" s="1"/>
  <c r="S3621" i="1"/>
  <c r="U3621" i="1" s="1"/>
  <c r="S3682" i="1"/>
  <c r="U3682" i="1" s="1"/>
  <c r="S3754" i="1"/>
  <c r="U3754" i="1" s="1"/>
  <c r="S3767" i="1"/>
  <c r="U3767" i="1" s="1"/>
  <c r="S3838" i="1"/>
  <c r="U3838" i="1" s="1"/>
  <c r="S29" i="1"/>
  <c r="U29" i="1" s="1"/>
  <c r="S314" i="1"/>
  <c r="U314" i="1" s="1"/>
  <c r="S349" i="1"/>
  <c r="U349" i="1" s="1"/>
  <c r="S380" i="1"/>
  <c r="U380" i="1" s="1"/>
  <c r="S386" i="1"/>
  <c r="U386" i="1" s="1"/>
  <c r="S396" i="1"/>
  <c r="U396" i="1" s="1"/>
  <c r="S402" i="1"/>
  <c r="U402" i="1" s="1"/>
  <c r="S652" i="1"/>
  <c r="U652" i="1" s="1"/>
  <c r="S754" i="1"/>
  <c r="U754" i="1" s="1"/>
  <c r="S797" i="1"/>
  <c r="U797" i="1" s="1"/>
  <c r="S803" i="1"/>
  <c r="U803" i="1" s="1"/>
  <c r="S1031" i="1"/>
  <c r="U1031" i="1" s="1"/>
  <c r="S1038" i="1"/>
  <c r="U1038" i="1" s="1"/>
  <c r="S1225" i="1"/>
  <c r="U1225" i="1" s="1"/>
  <c r="S1311" i="1"/>
  <c r="U1311" i="1" s="1"/>
  <c r="S1360" i="1"/>
  <c r="U1360" i="1" s="1"/>
  <c r="S1381" i="1"/>
  <c r="U1381" i="1" s="1"/>
  <c r="S1397" i="1"/>
  <c r="U1397" i="1" s="1"/>
  <c r="S1476" i="1"/>
  <c r="U1476" i="1" s="1"/>
  <c r="S1513" i="1"/>
  <c r="U1513" i="1" s="1"/>
  <c r="S1679" i="1"/>
  <c r="U1679" i="1" s="1"/>
  <c r="S2164" i="1"/>
  <c r="U2164" i="1" s="1"/>
  <c r="S2548" i="1"/>
  <c r="U2548" i="1" s="1"/>
  <c r="S2628" i="1"/>
  <c r="U2628" i="1" s="1"/>
  <c r="S2708" i="1"/>
  <c r="U2708" i="1" s="1"/>
  <c r="S2808" i="1"/>
  <c r="U2808" i="1" s="1"/>
  <c r="S3172" i="1"/>
  <c r="U3172" i="1" s="1"/>
  <c r="S3240" i="1"/>
  <c r="U3240" i="1" s="1"/>
  <c r="S3265" i="1"/>
  <c r="U3265" i="1" s="1"/>
  <c r="S3287" i="1"/>
  <c r="U3287" i="1" s="1"/>
  <c r="S3385" i="1"/>
  <c r="U3385" i="1" s="1"/>
  <c r="S3399" i="1"/>
  <c r="U3399" i="1" s="1"/>
  <c r="S3437" i="1"/>
  <c r="U3437" i="1" s="1"/>
  <c r="S3683" i="1"/>
  <c r="U3683" i="1" s="1"/>
  <c r="S71" i="1"/>
  <c r="U71" i="1" s="1"/>
  <c r="S95" i="1"/>
  <c r="U95" i="1" s="1"/>
  <c r="S267" i="1"/>
  <c r="U267" i="1" s="1"/>
  <c r="S270" i="1"/>
  <c r="U270" i="1" s="1"/>
  <c r="S309" i="1"/>
  <c r="U309" i="1" s="1"/>
  <c r="S363" i="1"/>
  <c r="U363" i="1" s="1"/>
  <c r="S744" i="1"/>
  <c r="U744" i="1" s="1"/>
  <c r="S748" i="1"/>
  <c r="U748" i="1" s="1"/>
  <c r="S1223" i="1"/>
  <c r="U1223" i="1" s="1"/>
  <c r="S1281" i="1"/>
  <c r="U1281" i="1" s="1"/>
  <c r="S1282" i="1"/>
  <c r="U1282" i="1" s="1"/>
  <c r="S1283" i="1"/>
  <c r="U1283" i="1" s="1"/>
  <c r="S1370" i="1"/>
  <c r="U1370" i="1" s="1"/>
  <c r="S1479" i="1"/>
  <c r="U1479" i="1" s="1"/>
  <c r="S1508" i="1"/>
  <c r="U1508" i="1" s="1"/>
  <c r="S1510" i="1"/>
  <c r="U1510" i="1" s="1"/>
  <c r="S1647" i="1"/>
  <c r="U1647" i="1" s="1"/>
  <c r="S1743" i="1"/>
  <c r="U1743" i="1" s="1"/>
  <c r="S1756" i="1"/>
  <c r="U1756" i="1" s="1"/>
  <c r="S1889" i="1"/>
  <c r="U1889" i="1" s="1"/>
  <c r="S1941" i="1"/>
  <c r="U1941" i="1" s="1"/>
  <c r="S2074" i="1"/>
  <c r="U2074" i="1" s="1"/>
  <c r="S2084" i="1"/>
  <c r="U2084" i="1" s="1"/>
  <c r="S2212" i="1"/>
  <c r="U2212" i="1" s="1"/>
  <c r="S2339" i="1"/>
  <c r="U2339" i="1" s="1"/>
  <c r="S2464" i="1"/>
  <c r="U2464" i="1" s="1"/>
  <c r="S2466" i="1"/>
  <c r="U2466" i="1" s="1"/>
  <c r="S2535" i="1"/>
  <c r="U2535" i="1" s="1"/>
  <c r="S2561" i="1"/>
  <c r="U2561" i="1" s="1"/>
  <c r="S2669" i="1"/>
  <c r="U2669" i="1" s="1"/>
  <c r="S2795" i="1"/>
  <c r="U2795" i="1" s="1"/>
  <c r="S2833" i="1"/>
  <c r="U2833" i="1" s="1"/>
  <c r="S2841" i="1"/>
  <c r="U2841" i="1" s="1"/>
  <c r="S3165" i="1"/>
  <c r="U3165" i="1" s="1"/>
  <c r="S3248" i="1"/>
  <c r="U3248" i="1" s="1"/>
  <c r="S3253" i="1"/>
  <c r="U3253" i="1" s="1"/>
  <c r="S3400" i="1"/>
  <c r="U3400" i="1" s="1"/>
  <c r="S3570" i="1"/>
  <c r="U3570" i="1" s="1"/>
  <c r="S3595" i="1"/>
  <c r="U3595" i="1" s="1"/>
  <c r="S3659" i="1"/>
  <c r="U3659" i="1" s="1"/>
  <c r="S3663" i="1"/>
  <c r="U3663" i="1" s="1"/>
  <c r="S3685" i="1"/>
  <c r="U3685" i="1" s="1"/>
  <c r="S3700" i="1"/>
  <c r="U3700" i="1" s="1"/>
  <c r="S3724" i="1"/>
  <c r="U3724" i="1" s="1"/>
  <c r="S3788" i="1"/>
  <c r="U3788" i="1" s="1"/>
  <c r="S7" i="1"/>
  <c r="U7" i="1" s="1"/>
  <c r="S40" i="1"/>
  <c r="U40" i="1" s="1"/>
  <c r="S55" i="1"/>
  <c r="U55" i="1" s="1"/>
  <c r="S279" i="1"/>
  <c r="U279" i="1" s="1"/>
  <c r="S340" i="1"/>
  <c r="U340" i="1" s="1"/>
  <c r="S366" i="1"/>
  <c r="U366" i="1" s="1"/>
  <c r="S371" i="1"/>
  <c r="U371" i="1" s="1"/>
  <c r="S395" i="1"/>
  <c r="U395" i="1" s="1"/>
  <c r="S1027" i="1"/>
  <c r="U1027" i="1" s="1"/>
  <c r="S1294" i="1"/>
  <c r="U1294" i="1" s="1"/>
  <c r="S1299" i="1"/>
  <c r="U1299" i="1" s="1"/>
  <c r="S1387" i="1"/>
  <c r="U1387" i="1" s="1"/>
  <c r="S1393" i="1"/>
  <c r="U1393" i="1" s="1"/>
  <c r="S1400" i="1"/>
  <c r="U1400" i="1" s="1"/>
  <c r="S1529" i="1"/>
  <c r="U1529" i="1" s="1"/>
  <c r="S1614" i="1"/>
  <c r="U1614" i="1" s="1"/>
  <c r="S1646" i="1"/>
  <c r="U1646" i="1" s="1"/>
  <c r="S1648" i="1"/>
  <c r="U1648" i="1" s="1"/>
  <c r="S1927" i="1"/>
  <c r="U1927" i="1" s="1"/>
  <c r="S2188" i="1"/>
  <c r="U2188" i="1" s="1"/>
  <c r="S2205" i="1"/>
  <c r="U2205" i="1" s="1"/>
  <c r="S2460" i="1"/>
  <c r="U2460" i="1" s="1"/>
  <c r="S2539" i="1"/>
  <c r="U2539" i="1" s="1"/>
  <c r="S2608" i="1"/>
  <c r="U2608" i="1" s="1"/>
  <c r="S2630" i="1"/>
  <c r="U2630" i="1" s="1"/>
  <c r="S2807" i="1"/>
  <c r="U2807" i="1" s="1"/>
  <c r="S2963" i="1"/>
  <c r="U2963" i="1" s="1"/>
  <c r="S2989" i="1"/>
  <c r="U2989" i="1" s="1"/>
  <c r="S3031" i="1"/>
  <c r="U3031" i="1" s="1"/>
  <c r="S3043" i="1"/>
  <c r="U3043" i="1" s="1"/>
  <c r="S3045" i="1"/>
  <c r="U3045" i="1" s="1"/>
  <c r="S3177" i="1"/>
  <c r="U3177" i="1" s="1"/>
  <c r="S3225" i="1"/>
  <c r="U3225" i="1" s="1"/>
  <c r="S3232" i="1"/>
  <c r="U3232" i="1" s="1"/>
  <c r="S3313" i="1"/>
  <c r="U3313" i="1" s="1"/>
  <c r="S3317" i="1"/>
  <c r="U3317" i="1" s="1"/>
  <c r="S3339" i="1"/>
  <c r="U3339" i="1" s="1"/>
  <c r="S3348" i="1"/>
  <c r="U3348" i="1" s="1"/>
  <c r="S3404" i="1"/>
  <c r="U3404" i="1" s="1"/>
  <c r="S3434" i="1"/>
  <c r="U3434" i="1" s="1"/>
  <c r="S3450" i="1"/>
  <c r="U3450" i="1" s="1"/>
  <c r="S3516" i="1"/>
  <c r="U3516" i="1" s="1"/>
  <c r="S3520" i="1"/>
  <c r="U3520" i="1" s="1"/>
  <c r="S3600" i="1"/>
  <c r="U3600" i="1" s="1"/>
  <c r="S3623" i="1"/>
  <c r="U3623" i="1" s="1"/>
  <c r="S3672" i="1"/>
  <c r="U3672" i="1" s="1"/>
  <c r="S3681" i="1"/>
  <c r="U3681" i="1" s="1"/>
  <c r="S3761" i="1"/>
  <c r="U3761" i="1" s="1"/>
  <c r="S3774" i="1"/>
  <c r="U3774" i="1" s="1"/>
  <c r="S3783" i="1"/>
  <c r="U3783" i="1" s="1"/>
  <c r="S3814" i="1"/>
  <c r="U3814" i="1" s="1"/>
  <c r="S3824" i="1"/>
  <c r="U3824" i="1" s="1"/>
  <c r="S23" i="1"/>
  <c r="U23" i="1" s="1"/>
  <c r="S26" i="1"/>
  <c r="U26" i="1" s="1"/>
  <c r="S288" i="1"/>
  <c r="U288" i="1" s="1"/>
  <c r="S300" i="1"/>
  <c r="U300" i="1" s="1"/>
  <c r="S355" i="1"/>
  <c r="U355" i="1" s="1"/>
  <c r="S526" i="1"/>
  <c r="U526" i="1" s="1"/>
  <c r="S725" i="1"/>
  <c r="U725" i="1" s="1"/>
  <c r="S791" i="1"/>
  <c r="U791" i="1" s="1"/>
  <c r="S821" i="1"/>
  <c r="U821" i="1" s="1"/>
  <c r="S1193" i="1"/>
  <c r="U1193" i="1" s="1"/>
  <c r="S1271" i="1"/>
  <c r="U1271" i="1" s="1"/>
  <c r="S1292" i="1"/>
  <c r="U1292" i="1" s="1"/>
  <c r="S1364" i="1"/>
  <c r="U1364" i="1" s="1"/>
  <c r="S1392" i="1"/>
  <c r="U1392" i="1" s="1"/>
  <c r="S1404" i="1"/>
  <c r="U1404" i="1" s="1"/>
  <c r="S1464" i="1"/>
  <c r="U1464" i="1" s="1"/>
  <c r="S1518" i="1"/>
  <c r="U1518" i="1" s="1"/>
  <c r="S1686" i="1"/>
  <c r="U1686" i="1" s="1"/>
  <c r="S1744" i="1"/>
  <c r="U1744" i="1" s="1"/>
  <c r="S1842" i="1"/>
  <c r="U1842" i="1" s="1"/>
  <c r="S1860" i="1"/>
  <c r="U1860" i="1" s="1"/>
  <c r="S1902" i="1"/>
  <c r="U1902" i="1" s="1"/>
  <c r="S2305" i="1"/>
  <c r="U2305" i="1" s="1"/>
  <c r="S2322" i="1"/>
  <c r="U2322" i="1" s="1"/>
  <c r="S2446" i="1"/>
  <c r="U2446" i="1" s="1"/>
  <c r="S2523" i="1"/>
  <c r="U2523" i="1" s="1"/>
  <c r="S2560" i="1"/>
  <c r="U2560" i="1" s="1"/>
  <c r="S2721" i="1"/>
  <c r="U2721" i="1" s="1"/>
  <c r="S2967" i="1"/>
  <c r="U2967" i="1" s="1"/>
  <c r="S2982" i="1"/>
  <c r="U2982" i="1" s="1"/>
  <c r="S3004" i="1"/>
  <c r="U3004" i="1" s="1"/>
  <c r="S3037" i="1"/>
  <c r="U3037" i="1" s="1"/>
  <c r="S3041" i="1"/>
  <c r="U3041" i="1" s="1"/>
  <c r="S3046" i="1"/>
  <c r="U3046" i="1" s="1"/>
  <c r="S3130" i="1"/>
  <c r="U3130" i="1" s="1"/>
  <c r="S3173" i="1"/>
  <c r="U3173" i="1" s="1"/>
  <c r="S3183" i="1"/>
  <c r="U3183" i="1" s="1"/>
  <c r="S3185" i="1"/>
  <c r="U3185" i="1" s="1"/>
  <c r="S3262" i="1"/>
  <c r="U3262" i="1" s="1"/>
  <c r="S3279" i="1"/>
  <c r="U3279" i="1" s="1"/>
  <c r="S3412" i="1"/>
  <c r="U3412" i="1" s="1"/>
  <c r="S3424" i="1"/>
  <c r="U3424" i="1" s="1"/>
  <c r="S3432" i="1"/>
  <c r="U3432" i="1" s="1"/>
  <c r="S3499" i="1"/>
  <c r="U3499" i="1" s="1"/>
  <c r="S3569" i="1"/>
  <c r="U3569" i="1" s="1"/>
  <c r="S3585" i="1"/>
  <c r="U3585" i="1" s="1"/>
  <c r="S3588" i="1"/>
  <c r="U3588" i="1" s="1"/>
  <c r="S3666" i="1"/>
  <c r="U3666" i="1" s="1"/>
  <c r="S3690" i="1"/>
  <c r="U3690" i="1" s="1"/>
  <c r="S3704" i="1"/>
  <c r="U3704" i="1" s="1"/>
  <c r="S3759" i="1"/>
  <c r="U3759" i="1" s="1"/>
  <c r="S3836" i="1"/>
  <c r="U3836" i="1" s="1"/>
  <c r="S49" i="1"/>
  <c r="U49" i="1" s="1"/>
  <c r="S50" i="1"/>
  <c r="U50" i="1" s="1"/>
  <c r="S67" i="1"/>
  <c r="U67" i="1" s="1"/>
  <c r="S74" i="1"/>
  <c r="U74" i="1" s="1"/>
  <c r="S242" i="1"/>
  <c r="U242" i="1" s="1"/>
  <c r="S275" i="1"/>
  <c r="U275" i="1" s="1"/>
  <c r="S277" i="1"/>
  <c r="U277" i="1" s="1"/>
  <c r="S324" i="1"/>
  <c r="U324" i="1" s="1"/>
  <c r="S341" i="1"/>
  <c r="U341" i="1" s="1"/>
  <c r="S397" i="1"/>
  <c r="U397" i="1" s="1"/>
  <c r="S407" i="1"/>
  <c r="U407" i="1" s="1"/>
  <c r="S408" i="1"/>
  <c r="U408" i="1" s="1"/>
  <c r="S532" i="1"/>
  <c r="U532" i="1" s="1"/>
  <c r="S799" i="1"/>
  <c r="U799" i="1" s="1"/>
  <c r="S832" i="1"/>
  <c r="U832" i="1" s="1"/>
  <c r="S1034" i="1"/>
  <c r="U1034" i="1" s="1"/>
  <c r="S1037" i="1"/>
  <c r="U1037" i="1" s="1"/>
  <c r="S1191" i="1"/>
  <c r="U1191" i="1" s="1"/>
  <c r="S1288" i="1"/>
  <c r="U1288" i="1" s="1"/>
  <c r="S1468" i="1"/>
  <c r="U1468" i="1" s="1"/>
  <c r="S1471" i="1"/>
  <c r="U1471" i="1" s="1"/>
  <c r="S1505" i="1"/>
  <c r="U1505" i="1" s="1"/>
  <c r="S1603" i="1"/>
  <c r="U1603" i="1" s="1"/>
  <c r="S1665" i="1"/>
  <c r="U1665" i="1" s="1"/>
  <c r="S1755" i="1"/>
  <c r="U1755" i="1" s="1"/>
  <c r="S1937" i="1"/>
  <c r="U1937" i="1" s="1"/>
  <c r="S2046" i="1"/>
  <c r="U2046" i="1" s="1"/>
  <c r="S2063" i="1"/>
  <c r="U2063" i="1" s="1"/>
  <c r="S2086" i="1"/>
  <c r="U2086" i="1" s="1"/>
  <c r="S2109" i="1"/>
  <c r="U2109" i="1" s="1"/>
  <c r="S2223" i="1"/>
  <c r="U2223" i="1" s="1"/>
  <c r="S2228" i="1"/>
  <c r="U2228" i="1" s="1"/>
  <c r="S2295" i="1"/>
  <c r="U2295" i="1" s="1"/>
  <c r="S2314" i="1"/>
  <c r="U2314" i="1" s="1"/>
  <c r="S2321" i="1"/>
  <c r="U2321" i="1" s="1"/>
  <c r="S2443" i="1"/>
  <c r="U2443" i="1" s="1"/>
  <c r="S2450" i="1"/>
  <c r="U2450" i="1" s="1"/>
  <c r="S2451" i="1"/>
  <c r="U2451" i="1" s="1"/>
  <c r="S2735" i="1"/>
  <c r="U2735" i="1" s="1"/>
  <c r="S2794" i="1"/>
  <c r="U2794" i="1" s="1"/>
  <c r="S2812" i="1"/>
  <c r="U2812" i="1" s="1"/>
  <c r="S2816" i="1"/>
  <c r="U2816" i="1" s="1"/>
  <c r="S2828" i="1"/>
  <c r="U2828" i="1" s="1"/>
  <c r="S2835" i="1"/>
  <c r="U2835" i="1" s="1"/>
  <c r="S2838" i="1"/>
  <c r="U2838" i="1" s="1"/>
  <c r="S2936" i="1"/>
  <c r="U2936" i="1" s="1"/>
  <c r="S3008" i="1"/>
  <c r="U3008" i="1" s="1"/>
  <c r="S3042" i="1"/>
  <c r="U3042" i="1" s="1"/>
  <c r="S3135" i="1"/>
  <c r="U3135" i="1" s="1"/>
  <c r="S3231" i="1"/>
  <c r="U3231" i="1" s="1"/>
  <c r="S3321" i="1"/>
  <c r="U3321" i="1" s="1"/>
  <c r="S3354" i="1"/>
  <c r="U3354" i="1" s="1"/>
  <c r="S3380" i="1"/>
  <c r="U3380" i="1" s="1"/>
  <c r="S3428" i="1"/>
  <c r="U3428" i="1" s="1"/>
  <c r="S3448" i="1"/>
  <c r="U3448" i="1" s="1"/>
  <c r="S3449" i="1"/>
  <c r="U3449" i="1" s="1"/>
  <c r="S3505" i="1"/>
  <c r="U3505" i="1" s="1"/>
  <c r="S3562" i="1"/>
  <c r="U3562" i="1" s="1"/>
  <c r="S3598" i="1"/>
  <c r="U3598" i="1" s="1"/>
  <c r="S3699" i="1"/>
  <c r="U3699" i="1" s="1"/>
  <c r="S3711" i="1"/>
  <c r="U3711" i="1" s="1"/>
  <c r="S3770" i="1"/>
  <c r="U3770" i="1" s="1"/>
  <c r="S3775" i="1"/>
  <c r="U3775" i="1" s="1"/>
  <c r="S3826" i="1"/>
  <c r="U3826" i="1" s="1"/>
  <c r="S17" i="1"/>
  <c r="U17" i="1" s="1"/>
  <c r="S58" i="1"/>
  <c r="U58" i="1" s="1"/>
  <c r="S82" i="1"/>
  <c r="U82" i="1" s="1"/>
  <c r="S107" i="1"/>
  <c r="U107" i="1" s="1"/>
  <c r="S257" i="1"/>
  <c r="U257" i="1" s="1"/>
  <c r="S259" i="1"/>
  <c r="U259" i="1" s="1"/>
  <c r="S263" i="1"/>
  <c r="U263" i="1" s="1"/>
  <c r="S292" i="1"/>
  <c r="U292" i="1" s="1"/>
  <c r="S322" i="1"/>
  <c r="U322" i="1" s="1"/>
  <c r="S333" i="1"/>
  <c r="U333" i="1" s="1"/>
  <c r="S343" i="1"/>
  <c r="U343" i="1" s="1"/>
  <c r="S351" i="1"/>
  <c r="U351" i="1" s="1"/>
  <c r="S375" i="1"/>
  <c r="U375" i="1" s="1"/>
  <c r="S398" i="1"/>
  <c r="U398" i="1" s="1"/>
  <c r="S401" i="1"/>
  <c r="U401" i="1" s="1"/>
  <c r="S649" i="1"/>
  <c r="U649" i="1" s="1"/>
  <c r="S740" i="1"/>
  <c r="U740" i="1" s="1"/>
  <c r="S742" i="1"/>
  <c r="U742" i="1" s="1"/>
  <c r="S817" i="1"/>
  <c r="U817" i="1" s="1"/>
  <c r="S830" i="1"/>
  <c r="U830" i="1" s="1"/>
  <c r="S1033" i="1"/>
  <c r="U1033" i="1" s="1"/>
  <c r="S1188" i="1"/>
  <c r="U1188" i="1" s="1"/>
  <c r="S1373" i="1"/>
  <c r="U1373" i="1" s="1"/>
  <c r="S1383" i="1"/>
  <c r="U1383" i="1" s="1"/>
  <c r="S1398" i="1"/>
  <c r="U1398" i="1" s="1"/>
  <c r="S1523" i="1"/>
  <c r="U1523" i="1" s="1"/>
  <c r="S1761" i="1"/>
  <c r="U1761" i="1" s="1"/>
  <c r="S1850" i="1"/>
  <c r="U1850" i="1" s="1"/>
  <c r="S1891" i="1"/>
  <c r="U1891" i="1" s="1"/>
  <c r="S1934" i="1"/>
  <c r="U1934" i="1" s="1"/>
  <c r="S2108" i="1"/>
  <c r="U2108" i="1" s="1"/>
  <c r="S2110" i="1"/>
  <c r="U2110" i="1" s="1"/>
  <c r="S2111" i="1"/>
  <c r="U2111" i="1" s="1"/>
  <c r="S2113" i="1"/>
  <c r="U2113" i="1" s="1"/>
  <c r="S2182" i="1"/>
  <c r="U2182" i="1" s="1"/>
  <c r="S2250" i="1"/>
  <c r="U2250" i="1" s="1"/>
  <c r="S2291" i="1"/>
  <c r="U2291" i="1" s="1"/>
  <c r="S2294" i="1"/>
  <c r="U2294" i="1" s="1"/>
  <c r="S2308" i="1"/>
  <c r="U2308" i="1" s="1"/>
  <c r="S2309" i="1"/>
  <c r="U2309" i="1" s="1"/>
  <c r="S2311" i="1"/>
  <c r="U2311" i="1" s="1"/>
  <c r="S2470" i="1"/>
  <c r="U2470" i="1" s="1"/>
  <c r="S2490" i="1"/>
  <c r="U2490" i="1" s="1"/>
  <c r="S2530" i="1"/>
  <c r="U2530" i="1" s="1"/>
  <c r="S2543" i="1"/>
  <c r="U2543" i="1" s="1"/>
  <c r="S2554" i="1"/>
  <c r="U2554" i="1" s="1"/>
  <c r="S2557" i="1"/>
  <c r="U2557" i="1" s="1"/>
  <c r="S2607" i="1"/>
  <c r="U2607" i="1" s="1"/>
  <c r="S2664" i="1"/>
  <c r="U2664" i="1" s="1"/>
  <c r="S2831" i="1"/>
  <c r="U2831" i="1" s="1"/>
  <c r="S2942" i="1"/>
  <c r="U2942" i="1" s="1"/>
  <c r="S2965" i="1"/>
  <c r="U2965" i="1" s="1"/>
  <c r="S3032" i="1"/>
  <c r="U3032" i="1" s="1"/>
  <c r="S3051" i="1"/>
  <c r="U3051" i="1" s="1"/>
  <c r="S3166" i="1"/>
  <c r="U3166" i="1" s="1"/>
  <c r="S3186" i="1"/>
  <c r="U3186" i="1" s="1"/>
  <c r="S3275" i="1"/>
  <c r="U3275" i="1" s="1"/>
  <c r="S3309" i="1"/>
  <c r="U3309" i="1" s="1"/>
  <c r="S3323" i="1"/>
  <c r="U3323" i="1" s="1"/>
  <c r="S3376" i="1"/>
  <c r="U3376" i="1" s="1"/>
  <c r="S3409" i="1"/>
  <c r="U3409" i="1" s="1"/>
  <c r="S3421" i="1"/>
  <c r="U3421" i="1" s="1"/>
  <c r="S3497" i="1"/>
  <c r="U3497" i="1" s="1"/>
  <c r="S3617" i="1"/>
  <c r="U3617" i="1" s="1"/>
  <c r="S3696" i="1"/>
  <c r="U3696" i="1" s="1"/>
  <c r="S3778" i="1"/>
  <c r="U3778" i="1" s="1"/>
  <c r="S3819" i="1"/>
  <c r="U3819" i="1" s="1"/>
  <c r="S8" i="1"/>
  <c r="U8" i="1" s="1"/>
  <c r="S20" i="1"/>
  <c r="U20" i="1" s="1"/>
  <c r="S88" i="1"/>
  <c r="U88" i="1" s="1"/>
  <c r="S99" i="1"/>
  <c r="U99" i="1" s="1"/>
  <c r="S100" i="1"/>
  <c r="U100" i="1" s="1"/>
  <c r="S101" i="1"/>
  <c r="U101" i="1" s="1"/>
  <c r="S252" i="1"/>
  <c r="U252" i="1" s="1"/>
  <c r="S262" i="1"/>
  <c r="U262" i="1" s="1"/>
  <c r="S310" i="1"/>
  <c r="U310" i="1" s="1"/>
  <c r="S331" i="1"/>
  <c r="U331" i="1" s="1"/>
  <c r="S378" i="1"/>
  <c r="U378" i="1" s="1"/>
  <c r="S387" i="1"/>
  <c r="U387" i="1" s="1"/>
  <c r="S645" i="1"/>
  <c r="U645" i="1" s="1"/>
  <c r="S730" i="1"/>
  <c r="U730" i="1" s="1"/>
  <c r="S751" i="1"/>
  <c r="U751" i="1" s="1"/>
  <c r="S1211" i="1"/>
  <c r="U1211" i="1" s="1"/>
  <c r="S1274" i="1"/>
  <c r="U1274" i="1" s="1"/>
  <c r="S1279" i="1"/>
  <c r="U1279" i="1" s="1"/>
  <c r="S1516" i="1"/>
  <c r="U1516" i="1" s="1"/>
  <c r="S1893" i="1"/>
  <c r="U1893" i="1" s="1"/>
  <c r="S1951" i="1"/>
  <c r="U1951" i="1" s="1"/>
  <c r="S2173" i="1"/>
  <c r="U2173" i="1" s="1"/>
  <c r="S2218" i="1"/>
  <c r="U2218" i="1" s="1"/>
  <c r="S2225" i="1"/>
  <c r="U2225" i="1" s="1"/>
  <c r="S2278" i="1"/>
  <c r="U2278" i="1" s="1"/>
  <c r="S2286" i="1"/>
  <c r="U2286" i="1" s="1"/>
  <c r="S2331" i="1"/>
  <c r="U2331" i="1" s="1"/>
  <c r="S2334" i="1"/>
  <c r="U2334" i="1" s="1"/>
  <c r="S2342" i="1"/>
  <c r="U2342" i="1" s="1"/>
  <c r="S2500" i="1"/>
  <c r="U2500" i="1" s="1"/>
  <c r="S2558" i="1"/>
  <c r="U2558" i="1" s="1"/>
  <c r="S2636" i="1"/>
  <c r="U2636" i="1" s="1"/>
  <c r="S2642" i="1"/>
  <c r="U2642" i="1" s="1"/>
  <c r="S2728" i="1"/>
  <c r="U2728" i="1" s="1"/>
  <c r="S2820" i="1"/>
  <c r="U2820" i="1" s="1"/>
  <c r="S2933" i="1"/>
  <c r="U2933" i="1" s="1"/>
  <c r="S2970" i="1"/>
  <c r="U2970" i="1" s="1"/>
  <c r="S2972" i="1"/>
  <c r="U2972" i="1" s="1"/>
  <c r="S2988" i="1"/>
  <c r="U2988" i="1" s="1"/>
  <c r="S3019" i="1"/>
  <c r="U3019" i="1" s="1"/>
  <c r="S3052" i="1"/>
  <c r="U3052" i="1" s="1"/>
  <c r="S3154" i="1"/>
  <c r="U3154" i="1" s="1"/>
  <c r="S3241" i="1"/>
  <c r="U3241" i="1" s="1"/>
  <c r="S3249" i="1"/>
  <c r="U3249" i="1" s="1"/>
  <c r="S3259" i="1"/>
  <c r="U3259" i="1" s="1"/>
  <c r="S3261" i="1"/>
  <c r="U3261" i="1" s="1"/>
  <c r="S3319" i="1"/>
  <c r="U3319" i="1" s="1"/>
  <c r="S3332" i="1"/>
  <c r="U3332" i="1" s="1"/>
  <c r="S3361" i="1"/>
  <c r="U3361" i="1" s="1"/>
  <c r="S3366" i="1"/>
  <c r="U3366" i="1" s="1"/>
  <c r="S3395" i="1"/>
  <c r="U3395" i="1" s="1"/>
  <c r="S3436" i="1"/>
  <c r="U3436" i="1" s="1"/>
  <c r="S3438" i="1"/>
  <c r="U3438" i="1" s="1"/>
  <c r="S3501" i="1"/>
  <c r="U3501" i="1" s="1"/>
  <c r="S3502" i="1"/>
  <c r="U3502" i="1" s="1"/>
  <c r="S3511" i="1"/>
  <c r="U3511" i="1" s="1"/>
  <c r="S3527" i="1"/>
  <c r="U3527" i="1" s="1"/>
  <c r="S3555" i="1"/>
  <c r="U3555" i="1" s="1"/>
  <c r="S3576" i="1"/>
  <c r="U3576" i="1" s="1"/>
  <c r="S3658" i="1"/>
  <c r="U3658" i="1" s="1"/>
  <c r="S3687" i="1"/>
  <c r="U3687" i="1" s="1"/>
  <c r="S3764" i="1"/>
  <c r="U3764" i="1" s="1"/>
  <c r="S3821" i="1"/>
  <c r="U3821" i="1" s="1"/>
  <c r="S3825" i="1"/>
  <c r="U3825" i="1" s="1"/>
  <c r="S3833" i="1"/>
  <c r="U3833" i="1" s="1"/>
  <c r="S4" i="1"/>
  <c r="U4" i="1" s="1"/>
  <c r="S89" i="1"/>
  <c r="U89" i="1" s="1"/>
  <c r="S94" i="1"/>
  <c r="U94" i="1" s="1"/>
  <c r="S105" i="1"/>
  <c r="U105" i="1" s="1"/>
  <c r="S121" i="1"/>
  <c r="U121" i="1" s="1"/>
  <c r="S273" i="1"/>
  <c r="U273" i="1" s="1"/>
  <c r="S286" i="1"/>
  <c r="U286" i="1" s="1"/>
  <c r="S291" i="1"/>
  <c r="U291" i="1" s="1"/>
  <c r="S315" i="1"/>
  <c r="U315" i="1" s="1"/>
  <c r="S361" i="1"/>
  <c r="U361" i="1" s="1"/>
  <c r="S383" i="1"/>
  <c r="U383" i="1" s="1"/>
  <c r="S405" i="1"/>
  <c r="U405" i="1" s="1"/>
  <c r="S415" i="1"/>
  <c r="U415" i="1" s="1"/>
  <c r="S523" i="1"/>
  <c r="U523" i="1" s="1"/>
  <c r="S536" i="1"/>
  <c r="U536" i="1" s="1"/>
  <c r="S726" i="1"/>
  <c r="U726" i="1" s="1"/>
  <c r="S796" i="1"/>
  <c r="U796" i="1" s="1"/>
  <c r="S807" i="1"/>
  <c r="U807" i="1" s="1"/>
  <c r="S809" i="1"/>
  <c r="U809" i="1" s="1"/>
  <c r="S812" i="1"/>
  <c r="U812" i="1" s="1"/>
  <c r="S854" i="1"/>
  <c r="U854" i="1" s="1"/>
  <c r="S861" i="1"/>
  <c r="U861" i="1" s="1"/>
  <c r="S1186" i="1"/>
  <c r="U1186" i="1" s="1"/>
  <c r="S1187" i="1"/>
  <c r="U1187" i="1" s="1"/>
  <c r="S1300" i="1"/>
  <c r="U1300" i="1" s="1"/>
  <c r="S1371" i="1"/>
  <c r="U1371" i="1" s="1"/>
  <c r="S1375" i="1"/>
  <c r="U1375" i="1" s="1"/>
  <c r="S1620" i="1"/>
  <c r="U1620" i="1" s="1"/>
  <c r="S1640" i="1"/>
  <c r="U1640" i="1" s="1"/>
  <c r="S1649" i="1"/>
  <c r="U1649" i="1" s="1"/>
  <c r="S1659" i="1"/>
  <c r="U1659" i="1" s="1"/>
  <c r="S1749" i="1"/>
  <c r="U1749" i="1" s="1"/>
  <c r="S1827" i="1"/>
  <c r="U1827" i="1" s="1"/>
  <c r="S1885" i="1"/>
  <c r="U1885" i="1" s="1"/>
  <c r="S2070" i="1"/>
  <c r="U2070" i="1" s="1"/>
  <c r="S2115" i="1"/>
  <c r="U2115" i="1" s="1"/>
  <c r="S2116" i="1"/>
  <c r="U2116" i="1" s="1"/>
  <c r="S2300" i="1"/>
  <c r="U2300" i="1" s="1"/>
  <c r="S2477" i="1"/>
  <c r="U2477" i="1" s="1"/>
  <c r="S2478" i="1"/>
  <c r="U2478" i="1" s="1"/>
  <c r="S2536" i="1"/>
  <c r="U2536" i="1" s="1"/>
  <c r="S2620" i="1"/>
  <c r="U2620" i="1" s="1"/>
  <c r="S2665" i="1"/>
  <c r="U2665" i="1" s="1"/>
  <c r="S2783" i="1"/>
  <c r="U2783" i="1" s="1"/>
  <c r="S2787" i="1"/>
  <c r="U2787" i="1" s="1"/>
  <c r="S2792" i="1"/>
  <c r="U2792" i="1" s="1"/>
  <c r="S2821" i="1"/>
  <c r="U2821" i="1" s="1"/>
  <c r="S2934" i="1"/>
  <c r="U2934" i="1" s="1"/>
  <c r="S2974" i="1"/>
  <c r="U2974" i="1" s="1"/>
  <c r="S2994" i="1"/>
  <c r="U2994" i="1" s="1"/>
  <c r="S2997" i="1"/>
  <c r="U2997" i="1" s="1"/>
  <c r="S3163" i="1"/>
  <c r="U3163" i="1" s="1"/>
  <c r="S3251" i="1"/>
  <c r="U3251" i="1" s="1"/>
  <c r="S3260" i="1"/>
  <c r="U3260" i="1" s="1"/>
  <c r="S3285" i="1"/>
  <c r="U3285" i="1" s="1"/>
  <c r="S3306" i="1"/>
  <c r="U3306" i="1" s="1"/>
  <c r="S3333" i="1"/>
  <c r="U3333" i="1" s="1"/>
  <c r="S3335" i="1"/>
  <c r="U3335" i="1" s="1"/>
  <c r="S3370" i="1"/>
  <c r="U3370" i="1" s="1"/>
  <c r="S3388" i="1"/>
  <c r="U3388" i="1" s="1"/>
  <c r="S3442" i="1"/>
  <c r="U3442" i="1" s="1"/>
  <c r="S3494" i="1"/>
  <c r="U3494" i="1" s="1"/>
  <c r="S3504" i="1"/>
  <c r="U3504" i="1" s="1"/>
  <c r="S3543" i="1"/>
  <c r="U3543" i="1" s="1"/>
  <c r="S3545" i="1"/>
  <c r="U3545" i="1" s="1"/>
  <c r="S3552" i="1"/>
  <c r="U3552" i="1" s="1"/>
  <c r="S3565" i="1"/>
  <c r="U3565" i="1" s="1"/>
  <c r="S3568" i="1"/>
  <c r="U3568" i="1" s="1"/>
  <c r="S3609" i="1"/>
  <c r="U3609" i="1" s="1"/>
  <c r="S3622" i="1"/>
  <c r="U3622" i="1" s="1"/>
  <c r="S3626" i="1"/>
  <c r="U3626" i="1" s="1"/>
  <c r="S3722" i="1"/>
  <c r="U3722" i="1" s="1"/>
  <c r="S3751" i="1"/>
  <c r="U3751" i="1" s="1"/>
  <c r="S3780" i="1"/>
  <c r="U3780" i="1" s="1"/>
  <c r="S3823" i="1"/>
  <c r="U3823" i="1" s="1"/>
  <c r="S3827" i="1"/>
  <c r="U3827" i="1" s="1"/>
  <c r="S3834" i="1"/>
  <c r="U3834" i="1" s="1"/>
  <c r="S5" i="1"/>
  <c r="U5" i="1" s="1"/>
  <c r="S48" i="1"/>
  <c r="U48" i="1" s="1"/>
  <c r="S96" i="1"/>
  <c r="U96" i="1" s="1"/>
  <c r="S114" i="1"/>
  <c r="U114" i="1" s="1"/>
  <c r="S247" i="1"/>
  <c r="U247" i="1" s="1"/>
  <c r="S312" i="1"/>
  <c r="U312" i="1" s="1"/>
  <c r="S313" i="1"/>
  <c r="U313" i="1" s="1"/>
  <c r="S327" i="1"/>
  <c r="U327" i="1" s="1"/>
  <c r="S330" i="1"/>
  <c r="U330" i="1" s="1"/>
  <c r="S356" i="1"/>
  <c r="U356" i="1" s="1"/>
  <c r="S367" i="1"/>
  <c r="U367" i="1" s="1"/>
  <c r="S370" i="1"/>
  <c r="U370" i="1" s="1"/>
  <c r="S399" i="1"/>
  <c r="U399" i="1" s="1"/>
  <c r="S403" i="1"/>
  <c r="U403" i="1" s="1"/>
  <c r="S660" i="1"/>
  <c r="U660" i="1" s="1"/>
  <c r="S756" i="1"/>
  <c r="U756" i="1" s="1"/>
  <c r="S782" i="1"/>
  <c r="U782" i="1" s="1"/>
  <c r="S793" i="1"/>
  <c r="U793" i="1" s="1"/>
  <c r="S808" i="1"/>
  <c r="U808" i="1" s="1"/>
  <c r="S811" i="1"/>
  <c r="U811" i="1" s="1"/>
  <c r="S813" i="1"/>
  <c r="U813" i="1" s="1"/>
  <c r="S831" i="1"/>
  <c r="U831" i="1" s="1"/>
  <c r="S844" i="1"/>
  <c r="U844" i="1" s="1"/>
  <c r="S1003" i="1"/>
  <c r="U1003" i="1" s="1"/>
  <c r="S1189" i="1"/>
  <c r="U1189" i="1" s="1"/>
  <c r="S1195" i="1"/>
  <c r="U1195" i="1" s="1"/>
  <c r="S1209" i="1"/>
  <c r="U1209" i="1" s="1"/>
  <c r="S1222" i="1"/>
  <c r="U1222" i="1" s="1"/>
  <c r="S1246" i="1"/>
  <c r="U1246" i="1" s="1"/>
  <c r="S1251" i="1"/>
  <c r="U1251" i="1" s="1"/>
  <c r="S1261" i="1"/>
  <c r="U1261" i="1" s="1"/>
  <c r="S1275" i="1"/>
  <c r="U1275" i="1" s="1"/>
  <c r="S1278" i="1"/>
  <c r="U1278" i="1" s="1"/>
  <c r="S1352" i="1"/>
  <c r="U1352" i="1" s="1"/>
  <c r="S1372" i="1"/>
  <c r="U1372" i="1" s="1"/>
  <c r="S1384" i="1"/>
  <c r="U1384" i="1" s="1"/>
  <c r="S1473" i="1"/>
  <c r="U1473" i="1" s="1"/>
  <c r="S1507" i="1"/>
  <c r="U1507" i="1" s="1"/>
  <c r="S1618" i="1"/>
  <c r="U1618" i="1" s="1"/>
  <c r="S1631" i="1"/>
  <c r="U1631" i="1" s="1"/>
  <c r="S1638" i="1"/>
  <c r="U1638" i="1" s="1"/>
  <c r="S1639" i="1"/>
  <c r="U1639" i="1" s="1"/>
  <c r="S1837" i="1"/>
  <c r="U1837" i="1" s="1"/>
  <c r="S1895" i="1"/>
  <c r="U1895" i="1" s="1"/>
  <c r="S2089" i="1"/>
  <c r="U2089" i="1" s="1"/>
  <c r="S2249" i="1"/>
  <c r="U2249" i="1" s="1"/>
  <c r="S2292" i="1"/>
  <c r="U2292" i="1" s="1"/>
  <c r="S2313" i="1"/>
  <c r="U2313" i="1" s="1"/>
  <c r="S2318" i="1"/>
  <c r="U2318" i="1" s="1"/>
  <c r="S2319" i="1"/>
  <c r="U2319" i="1" s="1"/>
  <c r="S2463" i="1"/>
  <c r="U2463" i="1" s="1"/>
  <c r="S2531" i="1"/>
  <c r="U2531" i="1" s="1"/>
  <c r="S2537" i="1"/>
  <c r="U2537" i="1" s="1"/>
  <c r="S2544" i="1"/>
  <c r="U2544" i="1" s="1"/>
  <c r="S2606" i="1"/>
  <c r="U2606" i="1" s="1"/>
  <c r="S2705" i="1"/>
  <c r="U2705" i="1" s="1"/>
  <c r="S2720" i="1"/>
  <c r="U2720" i="1" s="1"/>
  <c r="S2731" i="1"/>
  <c r="U2731" i="1" s="1"/>
  <c r="S2733" i="1"/>
  <c r="U2733" i="1" s="1"/>
  <c r="S2797" i="1"/>
  <c r="U2797" i="1" s="1"/>
  <c r="S2842" i="1"/>
  <c r="U2842" i="1" s="1"/>
  <c r="S2999" i="1"/>
  <c r="U2999" i="1" s="1"/>
  <c r="S3151" i="1"/>
  <c r="U3151" i="1" s="1"/>
  <c r="S3210" i="1"/>
  <c r="U3210" i="1" s="1"/>
  <c r="S3228" i="1"/>
  <c r="U3228" i="1" s="1"/>
  <c r="S3247" i="1"/>
  <c r="U3247" i="1" s="1"/>
  <c r="S3341" i="1"/>
  <c r="U3341" i="1" s="1"/>
  <c r="S3352" i="1"/>
  <c r="U3352" i="1" s="1"/>
  <c r="S3367" i="1"/>
  <c r="U3367" i="1" s="1"/>
  <c r="S3371" i="1"/>
  <c r="U3371" i="1" s="1"/>
  <c r="S3374" i="1"/>
  <c r="U3374" i="1" s="1"/>
  <c r="S3381" i="1"/>
  <c r="U3381" i="1" s="1"/>
  <c r="S3382" i="1"/>
  <c r="U3382" i="1" s="1"/>
  <c r="S3390" i="1"/>
  <c r="U3390" i="1" s="1"/>
  <c r="S3398" i="1"/>
  <c r="U3398" i="1" s="1"/>
  <c r="S3401" i="1"/>
  <c r="U3401" i="1" s="1"/>
  <c r="S3413" i="1"/>
  <c r="U3413" i="1" s="1"/>
  <c r="S3416" i="1"/>
  <c r="U3416" i="1" s="1"/>
  <c r="S3426" i="1"/>
  <c r="U3426" i="1" s="1"/>
  <c r="S3440" i="1"/>
  <c r="U3440" i="1" s="1"/>
  <c r="S3478" i="1"/>
  <c r="U3478" i="1" s="1"/>
  <c r="S3507" i="1"/>
  <c r="U3507" i="1" s="1"/>
  <c r="S3509" i="1"/>
  <c r="U3509" i="1" s="1"/>
  <c r="S3561" i="1"/>
  <c r="U3561" i="1" s="1"/>
  <c r="S3603" i="1"/>
  <c r="U3603" i="1" s="1"/>
  <c r="S3651" i="1"/>
  <c r="U3651" i="1" s="1"/>
  <c r="S3653" i="1"/>
  <c r="U3653" i="1" s="1"/>
  <c r="S3665" i="1"/>
  <c r="U3665" i="1" s="1"/>
  <c r="S3670" i="1"/>
  <c r="U3670" i="1" s="1"/>
  <c r="S3750" i="1"/>
  <c r="U3750" i="1" s="1"/>
  <c r="S3781" i="1"/>
  <c r="U3781" i="1" s="1"/>
  <c r="S60" i="1"/>
  <c r="U60" i="1" s="1"/>
  <c r="S62" i="1"/>
  <c r="U62" i="1" s="1"/>
  <c r="S85" i="1"/>
  <c r="U85" i="1" s="1"/>
  <c r="S90" i="1"/>
  <c r="U90" i="1" s="1"/>
  <c r="S116" i="1"/>
  <c r="U116" i="1" s="1"/>
  <c r="S245" i="1"/>
  <c r="U245" i="1" s="1"/>
  <c r="S290" i="1"/>
  <c r="U290" i="1" s="1"/>
  <c r="S323" i="1"/>
  <c r="U323" i="1" s="1"/>
  <c r="S337" i="1"/>
  <c r="U337" i="1" s="1"/>
  <c r="S350" i="1"/>
  <c r="U350" i="1" s="1"/>
  <c r="S358" i="1"/>
  <c r="U358" i="1" s="1"/>
  <c r="S360" i="1"/>
  <c r="U360" i="1" s="1"/>
  <c r="S369" i="1"/>
  <c r="U369" i="1" s="1"/>
  <c r="S406" i="1"/>
  <c r="U406" i="1" s="1"/>
  <c r="S416" i="1"/>
  <c r="U416" i="1" s="1"/>
  <c r="S537" i="1"/>
  <c r="U537" i="1" s="1"/>
  <c r="S752" i="1"/>
  <c r="U752" i="1" s="1"/>
  <c r="S786" i="1"/>
  <c r="U786" i="1" s="1"/>
  <c r="S795" i="1"/>
  <c r="U795" i="1" s="1"/>
  <c r="S829" i="1"/>
  <c r="U829" i="1" s="1"/>
  <c r="S857" i="1"/>
  <c r="U857" i="1" s="1"/>
  <c r="S1029" i="1"/>
  <c r="U1029" i="1" s="1"/>
  <c r="S1035" i="1"/>
  <c r="U1035" i="1" s="1"/>
  <c r="S1206" i="1"/>
  <c r="U1206" i="1" s="1"/>
  <c r="S1219" i="1"/>
  <c r="U1219" i="1" s="1"/>
  <c r="S1303" i="1"/>
  <c r="U1303" i="1" s="1"/>
  <c r="S1405" i="1"/>
  <c r="U1405" i="1" s="1"/>
  <c r="S1521" i="1"/>
  <c r="U1521" i="1" s="1"/>
  <c r="S1522" i="1"/>
  <c r="U1522" i="1" s="1"/>
  <c r="S1540" i="1"/>
  <c r="U1540" i="1" s="1"/>
  <c r="S1616" i="1"/>
  <c r="U1616" i="1" s="1"/>
  <c r="S1663" i="1"/>
  <c r="U1663" i="1" s="1"/>
  <c r="S1664" i="1"/>
  <c r="U1664" i="1" s="1"/>
  <c r="S1670" i="1"/>
  <c r="U1670" i="1" s="1"/>
  <c r="S1672" i="1"/>
  <c r="U1672" i="1" s="1"/>
  <c r="S1687" i="1"/>
  <c r="U1687" i="1" s="1"/>
  <c r="S1753" i="1"/>
  <c r="U1753" i="1" s="1"/>
  <c r="S1758" i="1"/>
  <c r="U1758" i="1" s="1"/>
  <c r="S1833" i="1"/>
  <c r="U1833" i="1" s="1"/>
  <c r="S1929" i="1"/>
  <c r="U1929" i="1" s="1"/>
  <c r="S1930" i="1"/>
  <c r="U1930" i="1" s="1"/>
  <c r="S2049" i="1"/>
  <c r="U2049" i="1" s="1"/>
  <c r="S2076" i="1"/>
  <c r="U2076" i="1" s="1"/>
  <c r="S2166" i="1"/>
  <c r="U2166" i="1" s="1"/>
  <c r="S2176" i="1"/>
  <c r="U2176" i="1" s="1"/>
  <c r="S2208" i="1"/>
  <c r="U2208" i="1" s="1"/>
  <c r="S2270" i="1"/>
  <c r="U2270" i="1" s="1"/>
  <c r="S2317" i="1"/>
  <c r="U2317" i="1" s="1"/>
  <c r="S2472" i="1"/>
  <c r="U2472" i="1" s="1"/>
  <c r="S2487" i="1"/>
  <c r="U2487" i="1" s="1"/>
  <c r="S2493" i="1"/>
  <c r="U2493" i="1" s="1"/>
  <c r="S2542" i="1"/>
  <c r="U2542" i="1" s="1"/>
  <c r="S2551" i="1"/>
  <c r="U2551" i="1" s="1"/>
  <c r="S2553" i="1"/>
  <c r="U2553" i="1" s="1"/>
  <c r="S2663" i="1"/>
  <c r="U2663" i="1" s="1"/>
  <c r="S2666" i="1"/>
  <c r="U2666" i="1" s="1"/>
  <c r="S2742" i="1"/>
  <c r="U2742" i="1" s="1"/>
  <c r="S2790" i="1"/>
  <c r="U2790" i="1" s="1"/>
  <c r="S2793" i="1"/>
  <c r="U2793" i="1" s="1"/>
  <c r="S2799" i="1"/>
  <c r="U2799" i="1" s="1"/>
  <c r="S2827" i="1"/>
  <c r="U2827" i="1" s="1"/>
  <c r="S2926" i="1"/>
  <c r="U2926" i="1" s="1"/>
  <c r="S2935" i="1"/>
  <c r="U2935" i="1" s="1"/>
  <c r="S2941" i="1"/>
  <c r="U2941" i="1" s="1"/>
  <c r="S2993" i="1"/>
  <c r="U2993" i="1" s="1"/>
  <c r="S3000" i="1"/>
  <c r="U3000" i="1" s="1"/>
  <c r="S3017" i="1"/>
  <c r="U3017" i="1" s="1"/>
  <c r="S3018" i="1"/>
  <c r="U3018" i="1" s="1"/>
  <c r="S3025" i="1"/>
  <c r="U3025" i="1" s="1"/>
  <c r="S3171" i="1"/>
  <c r="U3171" i="1" s="1"/>
  <c r="S3175" i="1"/>
  <c r="U3175" i="1" s="1"/>
  <c r="S3223" i="1"/>
  <c r="U3223" i="1" s="1"/>
  <c r="S3237" i="1"/>
  <c r="U3237" i="1" s="1"/>
  <c r="S3245" i="1"/>
  <c r="U3245" i="1" s="1"/>
  <c r="S3246" i="1"/>
  <c r="U3246" i="1" s="1"/>
  <c r="S3264" i="1"/>
  <c r="U3264" i="1" s="1"/>
  <c r="S3266" i="1"/>
  <c r="U3266" i="1" s="1"/>
  <c r="S3280" i="1"/>
  <c r="U3280" i="1" s="1"/>
  <c r="S3282" i="1"/>
  <c r="U3282" i="1" s="1"/>
  <c r="S3284" i="1"/>
  <c r="U3284" i="1" s="1"/>
  <c r="S3297" i="1"/>
  <c r="U3297" i="1" s="1"/>
  <c r="S3304" i="1"/>
  <c r="U3304" i="1" s="1"/>
  <c r="S3360" i="1"/>
  <c r="U3360" i="1" s="1"/>
  <c r="S3427" i="1"/>
  <c r="U3427" i="1" s="1"/>
  <c r="S3430" i="1"/>
  <c r="U3430" i="1" s="1"/>
  <c r="S3443" i="1"/>
  <c r="U3443" i="1" s="1"/>
  <c r="S3465" i="1"/>
  <c r="U3465" i="1" s="1"/>
  <c r="S3467" i="1"/>
  <c r="U3467" i="1" s="1"/>
  <c r="S3517" i="1"/>
  <c r="U3517" i="1" s="1"/>
  <c r="S3537" i="1"/>
  <c r="U3537" i="1" s="1"/>
  <c r="S3575" i="1"/>
  <c r="U3575" i="1" s="1"/>
  <c r="S3599" i="1"/>
  <c r="U3599" i="1" s="1"/>
  <c r="S3627" i="1"/>
  <c r="U3627" i="1" s="1"/>
  <c r="S3669" i="1"/>
  <c r="U3669" i="1" s="1"/>
  <c r="S3679" i="1"/>
  <c r="U3679" i="1" s="1"/>
  <c r="S3680" i="1"/>
  <c r="U3680" i="1" s="1"/>
  <c r="S3707" i="1"/>
  <c r="U3707" i="1" s="1"/>
  <c r="S3717" i="1"/>
  <c r="U3717" i="1" s="1"/>
  <c r="S3726" i="1"/>
  <c r="U3726" i="1" s="1"/>
  <c r="S3755" i="1"/>
  <c r="U3755" i="1" s="1"/>
  <c r="S3768" i="1"/>
  <c r="U3768" i="1" s="1"/>
  <c r="S35" i="1"/>
  <c r="U35" i="1" s="1"/>
  <c r="S59" i="1"/>
  <c r="U59" i="1" s="1"/>
  <c r="S109" i="1"/>
  <c r="U109" i="1" s="1"/>
  <c r="S294" i="1"/>
  <c r="U294" i="1" s="1"/>
  <c r="S302" i="1"/>
  <c r="U302" i="1" s="1"/>
  <c r="S326" i="1"/>
  <c r="U326" i="1" s="1"/>
  <c r="S332" i="1"/>
  <c r="U332" i="1" s="1"/>
  <c r="S345" i="1"/>
  <c r="U345" i="1" s="1"/>
  <c r="S346" i="1"/>
  <c r="U346" i="1" s="1"/>
  <c r="S409" i="1"/>
  <c r="U409" i="1" s="1"/>
  <c r="S417" i="1"/>
  <c r="U417" i="1" s="1"/>
  <c r="S522" i="1"/>
  <c r="U522" i="1" s="1"/>
  <c r="S743" i="1"/>
  <c r="U743" i="1" s="1"/>
  <c r="S746" i="1"/>
  <c r="U746" i="1" s="1"/>
  <c r="S757" i="1"/>
  <c r="U757" i="1" s="1"/>
  <c r="S760" i="1"/>
  <c r="U760" i="1" s="1"/>
  <c r="S761" i="1"/>
  <c r="U761" i="1" s="1"/>
  <c r="S835" i="1"/>
  <c r="U835" i="1" s="1"/>
  <c r="S1039" i="1"/>
  <c r="U1039" i="1" s="1"/>
  <c r="S1203" i="1"/>
  <c r="U1203" i="1" s="1"/>
  <c r="S1205" i="1"/>
  <c r="U1205" i="1" s="1"/>
  <c r="S1215" i="1"/>
  <c r="U1215" i="1" s="1"/>
  <c r="S1253" i="1"/>
  <c r="U1253" i="1" s="1"/>
  <c r="S1269" i="1"/>
  <c r="U1269" i="1" s="1"/>
  <c r="S1273" i="1"/>
  <c r="U1273" i="1" s="1"/>
  <c r="S1287" i="1"/>
  <c r="U1287" i="1" s="1"/>
  <c r="S1295" i="1"/>
  <c r="U1295" i="1" s="1"/>
  <c r="S1297" i="1"/>
  <c r="U1297" i="1" s="1"/>
  <c r="S1345" i="1"/>
  <c r="U1345" i="1" s="1"/>
  <c r="S1349" i="1"/>
  <c r="U1349" i="1" s="1"/>
  <c r="S1350" i="1"/>
  <c r="U1350" i="1" s="1"/>
  <c r="S1395" i="1"/>
  <c r="U1395" i="1" s="1"/>
  <c r="S1470" i="1"/>
  <c r="U1470" i="1" s="1"/>
  <c r="S1615" i="1"/>
  <c r="U1615" i="1" s="1"/>
  <c r="S1624" i="1"/>
  <c r="U1624" i="1" s="1"/>
  <c r="S1634" i="1"/>
  <c r="U1634" i="1" s="1"/>
  <c r="S1765" i="1"/>
  <c r="U1765" i="1" s="1"/>
  <c r="S1832" i="1"/>
  <c r="U1832" i="1" s="1"/>
  <c r="S1843" i="1"/>
  <c r="U1843" i="1" s="1"/>
  <c r="S1852" i="1"/>
  <c r="U1852" i="1" s="1"/>
  <c r="S1855" i="1"/>
  <c r="U1855" i="1" s="1"/>
  <c r="S1856" i="1"/>
  <c r="U1856" i="1" s="1"/>
  <c r="S1888" i="1"/>
  <c r="U1888" i="1" s="1"/>
  <c r="S1897" i="1"/>
  <c r="U1897" i="1" s="1"/>
  <c r="S1899" i="1"/>
  <c r="U1899" i="1" s="1"/>
  <c r="S2020" i="1"/>
  <c r="U2020" i="1" s="1"/>
  <c r="S2095" i="1"/>
  <c r="U2095" i="1" s="1"/>
  <c r="S2098" i="1"/>
  <c r="U2098" i="1" s="1"/>
  <c r="S2210" i="1"/>
  <c r="U2210" i="1" s="1"/>
  <c r="S2221" i="1"/>
  <c r="U2221" i="1" s="1"/>
  <c r="S2332" i="1"/>
  <c r="U2332" i="1" s="1"/>
  <c r="S2336" i="1"/>
  <c r="U2336" i="1" s="1"/>
  <c r="S2337" i="1"/>
  <c r="U2337" i="1" s="1"/>
  <c r="S2452" i="1"/>
  <c r="U2452" i="1" s="1"/>
  <c r="S2459" i="1"/>
  <c r="U2459" i="1" s="1"/>
  <c r="S2461" i="1"/>
  <c r="U2461" i="1" s="1"/>
  <c r="S2526" i="1"/>
  <c r="U2526" i="1" s="1"/>
  <c r="S2529" i="1"/>
  <c r="U2529" i="1" s="1"/>
  <c r="S2550" i="1"/>
  <c r="U2550" i="1" s="1"/>
  <c r="S2616" i="1"/>
  <c r="U2616" i="1" s="1"/>
  <c r="S2640" i="1"/>
  <c r="U2640" i="1" s="1"/>
  <c r="S2711" i="1"/>
  <c r="U2711" i="1" s="1"/>
  <c r="S2715" i="1"/>
  <c r="U2715" i="1" s="1"/>
  <c r="S2804" i="1"/>
  <c r="U2804" i="1" s="1"/>
  <c r="S2811" i="1"/>
  <c r="U2811" i="1" s="1"/>
  <c r="S2927" i="1"/>
  <c r="U2927" i="1" s="1"/>
  <c r="S2931" i="1"/>
  <c r="U2931" i="1" s="1"/>
  <c r="S2976" i="1"/>
  <c r="U2976" i="1" s="1"/>
  <c r="S2984" i="1"/>
  <c r="U2984" i="1" s="1"/>
  <c r="S3158" i="1"/>
  <c r="U3158" i="1" s="1"/>
  <c r="S3162" i="1"/>
  <c r="U3162" i="1" s="1"/>
  <c r="S3188" i="1"/>
  <c r="U3188" i="1" s="1"/>
  <c r="S3216" i="1"/>
  <c r="U3216" i="1" s="1"/>
  <c r="S3220" i="1"/>
  <c r="U3220" i="1" s="1"/>
  <c r="S3226" i="1"/>
  <c r="U3226" i="1" s="1"/>
  <c r="S3227" i="1"/>
  <c r="U3227" i="1" s="1"/>
  <c r="S3230" i="1"/>
  <c r="U3230" i="1" s="1"/>
  <c r="S3252" i="1"/>
  <c r="U3252" i="1" s="1"/>
  <c r="S3255" i="1"/>
  <c r="U3255" i="1" s="1"/>
  <c r="S3269" i="1"/>
  <c r="U3269" i="1" s="1"/>
  <c r="S3271" i="1"/>
  <c r="U3271" i="1" s="1"/>
  <c r="S3272" i="1"/>
  <c r="U3272" i="1" s="1"/>
  <c r="S3286" i="1"/>
  <c r="U3286" i="1" s="1"/>
  <c r="S3288" i="1"/>
  <c r="U3288" i="1" s="1"/>
  <c r="S3300" i="1"/>
  <c r="U3300" i="1" s="1"/>
  <c r="S3307" i="1"/>
  <c r="U3307" i="1" s="1"/>
  <c r="S3324" i="1"/>
  <c r="U3324" i="1" s="1"/>
  <c r="S3326" i="1"/>
  <c r="U3326" i="1" s="1"/>
  <c r="S3340" i="1"/>
  <c r="U3340" i="1" s="1"/>
  <c r="S3344" i="1"/>
  <c r="U3344" i="1" s="1"/>
  <c r="S3356" i="1"/>
  <c r="U3356" i="1" s="1"/>
  <c r="S3383" i="1"/>
  <c r="U3383" i="1" s="1"/>
  <c r="S3392" i="1"/>
  <c r="U3392" i="1" s="1"/>
  <c r="S3403" i="1"/>
  <c r="U3403" i="1" s="1"/>
  <c r="S3466" i="1"/>
  <c r="U3466" i="1" s="1"/>
  <c r="S3474" i="1"/>
  <c r="U3474" i="1" s="1"/>
  <c r="S3500" i="1"/>
  <c r="U3500" i="1" s="1"/>
  <c r="S3508" i="1"/>
  <c r="U3508" i="1" s="1"/>
  <c r="S3526" i="1"/>
  <c r="U3526" i="1" s="1"/>
  <c r="S3528" i="1"/>
  <c r="U3528" i="1" s="1"/>
  <c r="S3544" i="1"/>
  <c r="U3544" i="1" s="1"/>
  <c r="S3548" i="1"/>
  <c r="U3548" i="1" s="1"/>
  <c r="S3550" i="1"/>
  <c r="U3550" i="1" s="1"/>
  <c r="S3551" i="1"/>
  <c r="U3551" i="1" s="1"/>
  <c r="S3553" i="1"/>
  <c r="U3553" i="1" s="1"/>
  <c r="S3563" i="1"/>
  <c r="U3563" i="1" s="1"/>
  <c r="S3628" i="1"/>
  <c r="U3628" i="1" s="1"/>
  <c r="S3661" i="1"/>
  <c r="U3661" i="1" s="1"/>
  <c r="S3674" i="1"/>
  <c r="U3674" i="1" s="1"/>
  <c r="S3715" i="1"/>
  <c r="U3715" i="1" s="1"/>
  <c r="S3716" i="1"/>
  <c r="U3716" i="1" s="1"/>
  <c r="S3725" i="1"/>
  <c r="U3725" i="1" s="1"/>
  <c r="S3760" i="1"/>
  <c r="U3760" i="1" s="1"/>
  <c r="S3784" i="1"/>
  <c r="U3784" i="1" s="1"/>
  <c r="S3839" i="1"/>
  <c r="U3839" i="1" s="1"/>
  <c r="S9" i="1"/>
  <c r="U9" i="1" s="1"/>
  <c r="S12" i="1"/>
  <c r="U12" i="1" s="1"/>
  <c r="S16" i="1"/>
  <c r="U16" i="1" s="1"/>
  <c r="S19" i="1"/>
  <c r="U19" i="1" s="1"/>
  <c r="S32" i="1"/>
  <c r="U32" i="1" s="1"/>
  <c r="S42" i="1"/>
  <c r="U42" i="1" s="1"/>
  <c r="S56" i="1"/>
  <c r="U56" i="1" s="1"/>
  <c r="S108" i="1"/>
  <c r="U108" i="1" s="1"/>
  <c r="S250" i="1"/>
  <c r="U250" i="1" s="1"/>
  <c r="S255" i="1"/>
  <c r="U255" i="1" s="1"/>
  <c r="S284" i="1"/>
  <c r="U284" i="1" s="1"/>
  <c r="S295" i="1"/>
  <c r="U295" i="1" s="1"/>
  <c r="S299" i="1"/>
  <c r="U299" i="1" s="1"/>
  <c r="S317" i="1"/>
  <c r="U317" i="1" s="1"/>
  <c r="S319" i="1"/>
  <c r="U319" i="1" s="1"/>
  <c r="S336" i="1"/>
  <c r="U336" i="1" s="1"/>
  <c r="S339" i="1"/>
  <c r="U339" i="1" s="1"/>
  <c r="S362" i="1"/>
  <c r="U362" i="1" s="1"/>
  <c r="S365" i="1"/>
  <c r="U365" i="1" s="1"/>
  <c r="S368" i="1"/>
  <c r="U368" i="1" s="1"/>
  <c r="S393" i="1"/>
  <c r="U393" i="1" s="1"/>
  <c r="S394" i="1"/>
  <c r="U394" i="1" s="1"/>
  <c r="S410" i="1"/>
  <c r="U410" i="1" s="1"/>
  <c r="S413" i="1"/>
  <c r="U413" i="1" s="1"/>
  <c r="S420" i="1"/>
  <c r="U420" i="1" s="1"/>
  <c r="S529" i="1"/>
  <c r="U529" i="1" s="1"/>
  <c r="S541" i="1"/>
  <c r="U541" i="1" s="1"/>
  <c r="S653" i="1"/>
  <c r="U653" i="1" s="1"/>
  <c r="S661" i="1"/>
  <c r="U661" i="1" s="1"/>
  <c r="S728" i="1"/>
  <c r="U728" i="1" s="1"/>
  <c r="S798" i="1"/>
  <c r="U798" i="1" s="1"/>
  <c r="S804" i="1"/>
  <c r="U804" i="1" s="1"/>
  <c r="S828" i="1"/>
  <c r="U828" i="1" s="1"/>
  <c r="S834" i="1"/>
  <c r="U834" i="1" s="1"/>
  <c r="S838" i="1"/>
  <c r="U838" i="1" s="1"/>
  <c r="S843" i="1"/>
  <c r="U843" i="1" s="1"/>
  <c r="S1201" i="1"/>
  <c r="U1201" i="1" s="1"/>
  <c r="S1207" i="1"/>
  <c r="U1207" i="1" s="1"/>
  <c r="S1213" i="1"/>
  <c r="U1213" i="1" s="1"/>
  <c r="S1263" i="1"/>
  <c r="U1263" i="1" s="1"/>
  <c r="S1286" i="1"/>
  <c r="U1286" i="1" s="1"/>
  <c r="S1353" i="1"/>
  <c r="U1353" i="1" s="1"/>
  <c r="S1463" i="1"/>
  <c r="U1463" i="1" s="1"/>
  <c r="S1504" i="1"/>
  <c r="U1504" i="1" s="1"/>
  <c r="S1512" i="1"/>
  <c r="U1512" i="1" s="1"/>
  <c r="S1531" i="1"/>
  <c r="U1531" i="1" s="1"/>
  <c r="S1607" i="1"/>
  <c r="U1607" i="1" s="1"/>
  <c r="S1608" i="1"/>
  <c r="U1608" i="1" s="1"/>
  <c r="S1610" i="1"/>
  <c r="U1610" i="1" s="1"/>
  <c r="S1625" i="1"/>
  <c r="U1625" i="1" s="1"/>
  <c r="S1628" i="1"/>
  <c r="U1628" i="1" s="1"/>
  <c r="S1630" i="1"/>
  <c r="U1630" i="1" s="1"/>
  <c r="S1636" i="1"/>
  <c r="U1636" i="1" s="1"/>
  <c r="S1643" i="1"/>
  <c r="U1643" i="1" s="1"/>
  <c r="S1651" i="1"/>
  <c r="U1651" i="1" s="1"/>
  <c r="S1653" i="1"/>
  <c r="U1653" i="1" s="1"/>
  <c r="S1654" i="1"/>
  <c r="U1654" i="1" s="1"/>
  <c r="S1673" i="1"/>
  <c r="U1673" i="1" s="1"/>
  <c r="S1683" i="1"/>
  <c r="U1683" i="1" s="1"/>
  <c r="S1828" i="1"/>
  <c r="U1828" i="1" s="1"/>
  <c r="S1829" i="1"/>
  <c r="U1829" i="1" s="1"/>
  <c r="S1846" i="1"/>
  <c r="U1846" i="1" s="1"/>
  <c r="S1858" i="1"/>
  <c r="U1858" i="1" s="1"/>
  <c r="S1884" i="1"/>
  <c r="U1884" i="1" s="1"/>
  <c r="S1949" i="1"/>
  <c r="U1949" i="1" s="1"/>
  <c r="S2055" i="1"/>
  <c r="U2055" i="1" s="1"/>
  <c r="S2088" i="1"/>
  <c r="U2088" i="1" s="1"/>
  <c r="S2094" i="1"/>
  <c r="U2094" i="1" s="1"/>
  <c r="S2118" i="1"/>
  <c r="U2118" i="1" s="1"/>
  <c r="S2121" i="1"/>
  <c r="U2121" i="1" s="1"/>
  <c r="S2122" i="1"/>
  <c r="U2122" i="1" s="1"/>
  <c r="S2219" i="1"/>
  <c r="U2219" i="1" s="1"/>
  <c r="S2222" i="1"/>
  <c r="U2222" i="1" s="1"/>
  <c r="S2285" i="1"/>
  <c r="U2285" i="1" s="1"/>
  <c r="S2299" i="1"/>
  <c r="U2299" i="1" s="1"/>
  <c r="S2302" i="1"/>
  <c r="U2302" i="1" s="1"/>
  <c r="S2306" i="1"/>
  <c r="U2306" i="1" s="1"/>
  <c r="S2307" i="1"/>
  <c r="U2307" i="1" s="1"/>
  <c r="S2310" i="1"/>
  <c r="U2310" i="1" s="1"/>
  <c r="S2340" i="1"/>
  <c r="U2340" i="1" s="1"/>
  <c r="S2456" i="1"/>
  <c r="U2456" i="1" s="1"/>
  <c r="S2462" i="1"/>
  <c r="U2462" i="1" s="1"/>
  <c r="S2496" i="1"/>
  <c r="U2496" i="1" s="1"/>
  <c r="S2546" i="1"/>
  <c r="U2546" i="1" s="1"/>
  <c r="S2552" i="1"/>
  <c r="U2552" i="1" s="1"/>
  <c r="S2605" i="1"/>
  <c r="U2605" i="1" s="1"/>
  <c r="S2615" i="1"/>
  <c r="U2615" i="1" s="1"/>
  <c r="S2713" i="1"/>
  <c r="U2713" i="1" s="1"/>
  <c r="S2791" i="1"/>
  <c r="U2791" i="1" s="1"/>
  <c r="S2800" i="1"/>
  <c r="U2800" i="1" s="1"/>
  <c r="S2932" i="1"/>
  <c r="U2932" i="1" s="1"/>
  <c r="S2937" i="1"/>
  <c r="U2937" i="1" s="1"/>
  <c r="S2940" i="1"/>
  <c r="U2940" i="1" s="1"/>
  <c r="S2966" i="1"/>
  <c r="U2966" i="1" s="1"/>
  <c r="S2981" i="1"/>
  <c r="U2981" i="1" s="1"/>
  <c r="S3005" i="1"/>
  <c r="U3005" i="1" s="1"/>
  <c r="S3010" i="1"/>
  <c r="U3010" i="1" s="1"/>
  <c r="S3020" i="1"/>
  <c r="U3020" i="1" s="1"/>
  <c r="S3022" i="1"/>
  <c r="U3022" i="1" s="1"/>
  <c r="S3024" i="1"/>
  <c r="U3024" i="1" s="1"/>
  <c r="S3040" i="1"/>
  <c r="U3040" i="1" s="1"/>
  <c r="S3152" i="1"/>
  <c r="U3152" i="1" s="1"/>
  <c r="S3159" i="1"/>
  <c r="U3159" i="1" s="1"/>
  <c r="S3176" i="1"/>
  <c r="U3176" i="1" s="1"/>
  <c r="S3184" i="1"/>
  <c r="U3184" i="1" s="1"/>
  <c r="S3222" i="1"/>
  <c r="U3222" i="1" s="1"/>
  <c r="S3238" i="1"/>
  <c r="U3238" i="1" s="1"/>
  <c r="S3239" i="1"/>
  <c r="U3239" i="1" s="1"/>
  <c r="S3242" i="1"/>
  <c r="U3242" i="1" s="1"/>
  <c r="S3250" i="1"/>
  <c r="U3250" i="1" s="1"/>
  <c r="S3256" i="1"/>
  <c r="U3256" i="1" s="1"/>
  <c r="S3276" i="1"/>
  <c r="U3276" i="1" s="1"/>
  <c r="S3322" i="1"/>
  <c r="U3322" i="1" s="1"/>
  <c r="S3328" i="1"/>
  <c r="U3328" i="1" s="1"/>
  <c r="S3329" i="1"/>
  <c r="U3329" i="1" s="1"/>
  <c r="S3346" i="1"/>
  <c r="U3346" i="1" s="1"/>
  <c r="S3353" i="1"/>
  <c r="U3353" i="1" s="1"/>
  <c r="S3358" i="1"/>
  <c r="U3358" i="1" s="1"/>
  <c r="S3359" i="1"/>
  <c r="U3359" i="1" s="1"/>
  <c r="S3362" i="1"/>
  <c r="U3362" i="1" s="1"/>
  <c r="S3365" i="1"/>
  <c r="U3365" i="1" s="1"/>
  <c r="S3379" i="1"/>
  <c r="U3379" i="1" s="1"/>
  <c r="S3384" i="1"/>
  <c r="U3384" i="1" s="1"/>
  <c r="S3420" i="1"/>
  <c r="U3420" i="1" s="1"/>
  <c r="S3423" i="1"/>
  <c r="U3423" i="1" s="1"/>
  <c r="S3439" i="1"/>
  <c r="U3439" i="1" s="1"/>
  <c r="S3453" i="1"/>
  <c r="U3453" i="1" s="1"/>
  <c r="S3456" i="1"/>
  <c r="U3456" i="1" s="1"/>
  <c r="S3457" i="1"/>
  <c r="U3457" i="1" s="1"/>
  <c r="S3469" i="1"/>
  <c r="U3469" i="1" s="1"/>
  <c r="S3476" i="1"/>
  <c r="U3476" i="1" s="1"/>
  <c r="S3487" i="1"/>
  <c r="U3487" i="1" s="1"/>
  <c r="S3503" i="1"/>
  <c r="U3503" i="1" s="1"/>
  <c r="S3512" i="1"/>
  <c r="U3512" i="1" s="1"/>
  <c r="S3513" i="1"/>
  <c r="U3513" i="1" s="1"/>
  <c r="S3521" i="1"/>
  <c r="U3521" i="1" s="1"/>
  <c r="S3522" i="1"/>
  <c r="U3522" i="1" s="1"/>
  <c r="S3530" i="1"/>
  <c r="U3530" i="1" s="1"/>
  <c r="S3566" i="1"/>
  <c r="U3566" i="1" s="1"/>
  <c r="S3577" i="1"/>
  <c r="U3577" i="1" s="1"/>
  <c r="S3590" i="1"/>
  <c r="U3590" i="1" s="1"/>
  <c r="S3616" i="1"/>
  <c r="U3616" i="1" s="1"/>
  <c r="S3620" i="1"/>
  <c r="U3620" i="1" s="1"/>
  <c r="S3655" i="1"/>
  <c r="U3655" i="1" s="1"/>
  <c r="S3660" i="1"/>
  <c r="U3660" i="1" s="1"/>
  <c r="S3664" i="1"/>
  <c r="U3664" i="1" s="1"/>
  <c r="S3673" i="1"/>
  <c r="U3673" i="1" s="1"/>
  <c r="S3688" i="1"/>
  <c r="U3688" i="1" s="1"/>
  <c r="S3701" i="1"/>
  <c r="U3701" i="1" s="1"/>
  <c r="S3719" i="1"/>
  <c r="U3719" i="1" s="1"/>
  <c r="S3723" i="1"/>
  <c r="U3723" i="1" s="1"/>
  <c r="S3729" i="1"/>
  <c r="U3729" i="1" s="1"/>
  <c r="S3758" i="1"/>
  <c r="U3758" i="1" s="1"/>
  <c r="S3762" i="1"/>
  <c r="U3762" i="1" s="1"/>
  <c r="S3811" i="1"/>
  <c r="U3811" i="1" s="1"/>
  <c r="S3815" i="1"/>
  <c r="U3815" i="1" s="1"/>
  <c r="S3840" i="1"/>
  <c r="U3840" i="1" s="1"/>
  <c r="S3841" i="1"/>
  <c r="U3841" i="1" s="1"/>
  <c r="S10" i="1"/>
  <c r="U10" i="1" s="1"/>
  <c r="S18" i="1"/>
  <c r="U18" i="1" s="1"/>
  <c r="S22" i="1"/>
  <c r="U22" i="1" s="1"/>
  <c r="S30" i="1"/>
  <c r="U30" i="1" s="1"/>
  <c r="S33" i="1"/>
  <c r="U33" i="1" s="1"/>
  <c r="S34" i="1"/>
  <c r="U34" i="1" s="1"/>
  <c r="S43" i="1"/>
  <c r="U43" i="1" s="1"/>
  <c r="S46" i="1"/>
  <c r="U46" i="1" s="1"/>
  <c r="S51" i="1"/>
  <c r="U51" i="1" s="1"/>
  <c r="S52" i="1"/>
  <c r="U52" i="1" s="1"/>
  <c r="S61" i="1"/>
  <c r="U61" i="1" s="1"/>
  <c r="S75" i="1"/>
  <c r="U75" i="1" s="1"/>
  <c r="S84" i="1"/>
  <c r="U84" i="1" s="1"/>
  <c r="S86" i="1"/>
  <c r="U86" i="1" s="1"/>
  <c r="S92" i="1"/>
  <c r="U92" i="1" s="1"/>
  <c r="S102" i="1"/>
  <c r="U102" i="1" s="1"/>
  <c r="S103" i="1"/>
  <c r="U103" i="1" s="1"/>
  <c r="S119" i="1"/>
  <c r="U119" i="1" s="1"/>
  <c r="S141" i="1"/>
  <c r="U141" i="1" s="1"/>
  <c r="S296" i="1"/>
  <c r="U296" i="1" s="1"/>
  <c r="S304" i="1"/>
  <c r="U304" i="1" s="1"/>
  <c r="S344" i="1"/>
  <c r="U344" i="1" s="1"/>
  <c r="S388" i="1"/>
  <c r="U388" i="1" s="1"/>
  <c r="S392" i="1"/>
  <c r="U392" i="1" s="1"/>
  <c r="S419" i="1"/>
  <c r="U419" i="1" s="1"/>
  <c r="S421" i="1"/>
  <c r="U421" i="1" s="1"/>
  <c r="S527" i="1"/>
  <c r="U527" i="1" s="1"/>
  <c r="S533" i="1"/>
  <c r="U533" i="1" s="1"/>
  <c r="S535" i="1"/>
  <c r="U535" i="1" s="1"/>
  <c r="S654" i="1"/>
  <c r="U654" i="1" s="1"/>
  <c r="S727" i="1"/>
  <c r="U727" i="1" s="1"/>
  <c r="S749" i="1"/>
  <c r="U749" i="1" s="1"/>
  <c r="S750" i="1"/>
  <c r="U750" i="1" s="1"/>
  <c r="S784" i="1"/>
  <c r="U784" i="1" s="1"/>
  <c r="S794" i="1"/>
  <c r="U794" i="1" s="1"/>
  <c r="S801" i="1"/>
  <c r="U801" i="1" s="1"/>
  <c r="S806" i="1"/>
  <c r="U806" i="1" s="1"/>
  <c r="S810" i="1"/>
  <c r="U810" i="1" s="1"/>
  <c r="S823" i="1"/>
  <c r="U823" i="1" s="1"/>
  <c r="S827" i="1"/>
  <c r="U827" i="1" s="1"/>
  <c r="S849" i="1"/>
  <c r="U849" i="1" s="1"/>
  <c r="S850" i="1"/>
  <c r="U850" i="1" s="1"/>
  <c r="S855" i="1"/>
  <c r="U855" i="1" s="1"/>
  <c r="S859" i="1"/>
  <c r="U859" i="1" s="1"/>
  <c r="S1028" i="1"/>
  <c r="U1028" i="1" s="1"/>
  <c r="S1268" i="1"/>
  <c r="U1268" i="1" s="1"/>
  <c r="S1290" i="1"/>
  <c r="U1290" i="1" s="1"/>
  <c r="S1304" i="1"/>
  <c r="U1304" i="1" s="1"/>
  <c r="S1365" i="1"/>
  <c r="U1365" i="1" s="1"/>
  <c r="S1367" i="1"/>
  <c r="U1367" i="1" s="1"/>
  <c r="S1604" i="1"/>
  <c r="U1604" i="1" s="1"/>
  <c r="S1605" i="1"/>
  <c r="U1605" i="1" s="1"/>
  <c r="S1635" i="1"/>
  <c r="U1635" i="1" s="1"/>
  <c r="S1641" i="1"/>
  <c r="U1641" i="1" s="1"/>
  <c r="S1644" i="1"/>
  <c r="U1644" i="1" s="1"/>
  <c r="S1658" i="1"/>
  <c r="U1658" i="1" s="1"/>
  <c r="S1691" i="1"/>
  <c r="U1691" i="1" s="1"/>
  <c r="S1745" i="1"/>
  <c r="U1745" i="1" s="1"/>
  <c r="S1824" i="1"/>
  <c r="U1824" i="1" s="1"/>
  <c r="S1826" i="1"/>
  <c r="U1826" i="1" s="1"/>
  <c r="S1830" i="1"/>
  <c r="U1830" i="1" s="1"/>
  <c r="S1840" i="1"/>
  <c r="U1840" i="1" s="1"/>
  <c r="S1847" i="1"/>
  <c r="U1847" i="1" s="1"/>
  <c r="S1851" i="1"/>
  <c r="U1851" i="1" s="1"/>
  <c r="S1853" i="1"/>
  <c r="U1853" i="1" s="1"/>
  <c r="S1859" i="1"/>
  <c r="U1859" i="1" s="1"/>
  <c r="S1931" i="1"/>
  <c r="U1931" i="1" s="1"/>
  <c r="S2097" i="1"/>
  <c r="U2097" i="1" s="1"/>
  <c r="S2099" i="1"/>
  <c r="U2099" i="1" s="1"/>
  <c r="S2100" i="1"/>
  <c r="U2100" i="1" s="1"/>
  <c r="S2112" i="1"/>
  <c r="U2112" i="1" s="1"/>
  <c r="S2114" i="1"/>
  <c r="U2114" i="1" s="1"/>
  <c r="S2171" i="1"/>
  <c r="U2171" i="1" s="1"/>
  <c r="S2174" i="1"/>
  <c r="U2174" i="1" s="1"/>
  <c r="S2179" i="1"/>
  <c r="U2179" i="1" s="1"/>
  <c r="S2209" i="1"/>
  <c r="U2209" i="1" s="1"/>
  <c r="S2248" i="1"/>
  <c r="U2248" i="1" s="1"/>
  <c r="S2288" i="1"/>
  <c r="U2288" i="1" s="1"/>
  <c r="S2290" i="1"/>
  <c r="U2290" i="1" s="1"/>
  <c r="S2468" i="1"/>
  <c r="U2468" i="1" s="1"/>
  <c r="S2475" i="1"/>
  <c r="U2475" i="1" s="1"/>
  <c r="S2476" i="1"/>
  <c r="U2476" i="1" s="1"/>
  <c r="S2482" i="1"/>
  <c r="U2482" i="1" s="1"/>
  <c r="S2484" i="1"/>
  <c r="U2484" i="1" s="1"/>
  <c r="S2489" i="1"/>
  <c r="U2489" i="1" s="1"/>
  <c r="S2498" i="1"/>
  <c r="U2498" i="1" s="1"/>
  <c r="S2524" i="1"/>
  <c r="U2524" i="1" s="1"/>
  <c r="S2527" i="1"/>
  <c r="U2527" i="1" s="1"/>
  <c r="S2532" i="1"/>
  <c r="U2532" i="1" s="1"/>
  <c r="S2533" i="1"/>
  <c r="U2533" i="1" s="1"/>
  <c r="S2541" i="1"/>
  <c r="U2541" i="1" s="1"/>
  <c r="S2562" i="1"/>
  <c r="U2562" i="1" s="1"/>
  <c r="S2637" i="1"/>
  <c r="U2637" i="1" s="1"/>
  <c r="S2810" i="1"/>
  <c r="U2810" i="1" s="1"/>
  <c r="S2813" i="1"/>
  <c r="U2813" i="1" s="1"/>
  <c r="S2823" i="1"/>
  <c r="U2823" i="1" s="1"/>
  <c r="S2824" i="1"/>
  <c r="U2824" i="1" s="1"/>
  <c r="S2830" i="1"/>
  <c r="U2830" i="1" s="1"/>
  <c r="S2832" i="1"/>
  <c r="U2832" i="1" s="1"/>
  <c r="S2839" i="1"/>
  <c r="U2839" i="1" s="1"/>
  <c r="S2924" i="1"/>
  <c r="U2924" i="1" s="1"/>
  <c r="S2925" i="1"/>
  <c r="U2925" i="1" s="1"/>
  <c r="S2930" i="1"/>
  <c r="U2930" i="1" s="1"/>
  <c r="S2973" i="1"/>
  <c r="U2973" i="1" s="1"/>
  <c r="S2977" i="1"/>
  <c r="U2977" i="1" s="1"/>
  <c r="S2986" i="1"/>
  <c r="U2986" i="1" s="1"/>
  <c r="S2990" i="1"/>
  <c r="U2990" i="1" s="1"/>
  <c r="S2992" i="1"/>
  <c r="U2992" i="1" s="1"/>
  <c r="S2995" i="1"/>
  <c r="U2995" i="1" s="1"/>
  <c r="S3002" i="1"/>
  <c r="U3002" i="1" s="1"/>
  <c r="S3033" i="1"/>
  <c r="U3033" i="1" s="1"/>
  <c r="S3153" i="1"/>
  <c r="U3153" i="1" s="1"/>
  <c r="S3187" i="1"/>
  <c r="U3187" i="1" s="1"/>
  <c r="S3215" i="1"/>
  <c r="U3215" i="1" s="1"/>
  <c r="S3217" i="1"/>
  <c r="U3217" i="1" s="1"/>
  <c r="S3218" i="1"/>
  <c r="U3218" i="1" s="1"/>
  <c r="S3221" i="1"/>
  <c r="U3221" i="1" s="1"/>
  <c r="S3236" i="1"/>
  <c r="U3236" i="1" s="1"/>
  <c r="S3263" i="1"/>
  <c r="U3263" i="1" s="1"/>
  <c r="S3277" i="1"/>
  <c r="U3277" i="1" s="1"/>
  <c r="S3289" i="1"/>
  <c r="U3289" i="1" s="1"/>
  <c r="S3290" i="1"/>
  <c r="U3290" i="1" s="1"/>
  <c r="S3299" i="1"/>
  <c r="U3299" i="1" s="1"/>
  <c r="S3312" i="1"/>
  <c r="U3312" i="1" s="1"/>
  <c r="S3314" i="1"/>
  <c r="U3314" i="1" s="1"/>
  <c r="S3318" i="1"/>
  <c r="U3318" i="1" s="1"/>
  <c r="S3334" i="1"/>
  <c r="U3334" i="1" s="1"/>
  <c r="S3337" i="1"/>
  <c r="U3337" i="1" s="1"/>
  <c r="S3338" i="1"/>
  <c r="U3338" i="1" s="1"/>
  <c r="S3343" i="1"/>
  <c r="U3343" i="1" s="1"/>
  <c r="S3350" i="1"/>
  <c r="U3350" i="1" s="1"/>
  <c r="S3375" i="1"/>
  <c r="U3375" i="1" s="1"/>
  <c r="S3377" i="1"/>
  <c r="U3377" i="1" s="1"/>
  <c r="S3378" i="1"/>
  <c r="U3378" i="1" s="1"/>
  <c r="S3386" i="1"/>
  <c r="U3386" i="1" s="1"/>
  <c r="S3387" i="1"/>
  <c r="U3387" i="1" s="1"/>
  <c r="S3394" i="1"/>
  <c r="U3394" i="1" s="1"/>
  <c r="S3402" i="1"/>
  <c r="U3402" i="1" s="1"/>
  <c r="S3405" i="1"/>
  <c r="U3405" i="1" s="1"/>
  <c r="S3408" i="1"/>
  <c r="U3408" i="1" s="1"/>
  <c r="S3414" i="1"/>
  <c r="U3414" i="1" s="1"/>
  <c r="S3417" i="1"/>
  <c r="U3417" i="1" s="1"/>
  <c r="S3419" i="1"/>
  <c r="U3419" i="1" s="1"/>
  <c r="S3429" i="1"/>
  <c r="U3429" i="1" s="1"/>
  <c r="S3433" i="1"/>
  <c r="U3433" i="1" s="1"/>
  <c r="S3435" i="1"/>
  <c r="U3435" i="1" s="1"/>
  <c r="S3444" i="1"/>
  <c r="U3444" i="1" s="1"/>
  <c r="S3447" i="1"/>
  <c r="U3447" i="1" s="1"/>
  <c r="S3475" i="1"/>
  <c r="U3475" i="1" s="1"/>
  <c r="S3495" i="1"/>
  <c r="U3495" i="1" s="1"/>
  <c r="S3496" i="1"/>
  <c r="U3496" i="1" s="1"/>
  <c r="S3506" i="1"/>
  <c r="U3506" i="1" s="1"/>
  <c r="S3514" i="1"/>
  <c r="U3514" i="1" s="1"/>
  <c r="S3518" i="1"/>
  <c r="U3518" i="1" s="1"/>
  <c r="S3519" i="1"/>
  <c r="U3519" i="1" s="1"/>
  <c r="S3524" i="1"/>
  <c r="U3524" i="1" s="1"/>
  <c r="S3532" i="1"/>
  <c r="U3532" i="1" s="1"/>
  <c r="S3546" i="1"/>
  <c r="U3546" i="1" s="1"/>
  <c r="S3547" i="1"/>
  <c r="U3547" i="1" s="1"/>
  <c r="S3554" i="1"/>
  <c r="U3554" i="1" s="1"/>
  <c r="S3557" i="1"/>
  <c r="U3557" i="1" s="1"/>
  <c r="S3558" i="1"/>
  <c r="U3558" i="1" s="1"/>
  <c r="S3559" i="1"/>
  <c r="U3559" i="1" s="1"/>
  <c r="S3571" i="1"/>
  <c r="U3571" i="1" s="1"/>
  <c r="S3574" i="1"/>
  <c r="U3574" i="1" s="1"/>
  <c r="S3578" i="1"/>
  <c r="U3578" i="1" s="1"/>
  <c r="S3580" i="1"/>
  <c r="U3580" i="1" s="1"/>
  <c r="S3581" i="1"/>
  <c r="U3581" i="1" s="1"/>
  <c r="S3583" i="1"/>
  <c r="U3583" i="1" s="1"/>
  <c r="S3592" i="1"/>
  <c r="U3592" i="1" s="1"/>
  <c r="S3604" i="1"/>
  <c r="U3604" i="1" s="1"/>
  <c r="S3610" i="1"/>
  <c r="U3610" i="1" s="1"/>
  <c r="S3615" i="1"/>
  <c r="U3615" i="1" s="1"/>
  <c r="S3624" i="1"/>
  <c r="U3624" i="1" s="1"/>
  <c r="S3629" i="1"/>
  <c r="U3629" i="1" s="1"/>
  <c r="S3650" i="1"/>
  <c r="U3650" i="1" s="1"/>
  <c r="S3652" i="1"/>
  <c r="U3652" i="1" s="1"/>
  <c r="S3662" i="1"/>
  <c r="U3662" i="1" s="1"/>
  <c r="S3668" i="1"/>
  <c r="U3668" i="1" s="1"/>
  <c r="S3676" i="1"/>
  <c r="U3676" i="1" s="1"/>
  <c r="S3689" i="1"/>
  <c r="U3689" i="1" s="1"/>
  <c r="S3697" i="1"/>
  <c r="U3697" i="1" s="1"/>
  <c r="S3703" i="1"/>
  <c r="U3703" i="1" s="1"/>
  <c r="S3752" i="1"/>
  <c r="U3752" i="1" s="1"/>
  <c r="S3763" i="1"/>
  <c r="U3763" i="1" s="1"/>
  <c r="S3765" i="1"/>
  <c r="U3765" i="1" s="1"/>
  <c r="S3766" i="1"/>
  <c r="U3766" i="1" s="1"/>
  <c r="S3771" i="1"/>
  <c r="U3771" i="1" s="1"/>
  <c r="S3772" i="1"/>
  <c r="U3772" i="1" s="1"/>
  <c r="S3776" i="1"/>
  <c r="U3776" i="1" s="1"/>
  <c r="S3777" i="1"/>
  <c r="U3777" i="1" s="1"/>
  <c r="S3789" i="1"/>
  <c r="U3789" i="1" s="1"/>
  <c r="S3810" i="1"/>
  <c r="U3810" i="1" s="1"/>
  <c r="S3817" i="1"/>
  <c r="U3817" i="1" s="1"/>
  <c r="S3830" i="1"/>
  <c r="U3830" i="1" s="1"/>
  <c r="S3831" i="1"/>
  <c r="U3831" i="1" s="1"/>
  <c r="S1064" i="1"/>
  <c r="U1064" i="1" s="1"/>
  <c r="S3799" i="1"/>
  <c r="U3799" i="1" s="1"/>
  <c r="S3939" i="1"/>
  <c r="U3939" i="1" s="1"/>
  <c r="S1338" i="1"/>
  <c r="U1338" i="1" s="1"/>
  <c r="S981" i="1"/>
  <c r="U981" i="1" s="1"/>
  <c r="S701" i="1"/>
  <c r="U701" i="1" s="1"/>
  <c r="S1006" i="1"/>
  <c r="U1006" i="1" s="1"/>
  <c r="S709" i="1"/>
  <c r="U709" i="1" s="1"/>
  <c r="S1587" i="1"/>
  <c r="U1587" i="1" s="1"/>
  <c r="S3975" i="1"/>
  <c r="U3975" i="1" s="1"/>
  <c r="S887" i="1"/>
  <c r="U887" i="1" s="1"/>
  <c r="S1007" i="1"/>
  <c r="U1007" i="1" s="1"/>
  <c r="S3146" i="1"/>
  <c r="U3146" i="1" s="1"/>
  <c r="S690" i="1"/>
  <c r="U690" i="1" s="1"/>
  <c r="S1873" i="1"/>
  <c r="U1873" i="1" s="1"/>
  <c r="S4108" i="1"/>
  <c r="U4108" i="1" s="1"/>
  <c r="S776" i="1"/>
  <c r="U776" i="1" s="1"/>
  <c r="S1343" i="1"/>
  <c r="U1343" i="1" s="1"/>
  <c r="S4024" i="1"/>
  <c r="U4024" i="1" s="1"/>
  <c r="S879" i="1"/>
  <c r="U879" i="1" s="1"/>
  <c r="S1730" i="1"/>
  <c r="U1730" i="1" s="1"/>
  <c r="S1799" i="1"/>
  <c r="U1799" i="1" s="1"/>
  <c r="S3125" i="1"/>
  <c r="U3125" i="1" s="1"/>
  <c r="S3064" i="1"/>
  <c r="U3064" i="1" s="1"/>
  <c r="S3908" i="1"/>
  <c r="U3908" i="1" s="1"/>
  <c r="S1308" i="1"/>
  <c r="U1308" i="1" s="1"/>
  <c r="S1706" i="1"/>
  <c r="U1706" i="1" s="1"/>
  <c r="S1777" i="1"/>
  <c r="U1777" i="1" s="1"/>
  <c r="S3190" i="1"/>
  <c r="U3190" i="1" s="1"/>
  <c r="S454" i="1"/>
  <c r="U454" i="1" s="1"/>
  <c r="S1078" i="1"/>
  <c r="U1078" i="1" s="1"/>
  <c r="S2676" i="1"/>
  <c r="U2676" i="1" s="1"/>
  <c r="S2902" i="1"/>
  <c r="U2902" i="1" s="1"/>
  <c r="S1794" i="1"/>
  <c r="U1794" i="1" s="1"/>
  <c r="S2917" i="1"/>
  <c r="U2917" i="1" s="1"/>
  <c r="S4069" i="1"/>
  <c r="U4069" i="1" s="1"/>
  <c r="S168" i="1"/>
  <c r="U168" i="1" s="1"/>
  <c r="S2957" i="1"/>
  <c r="U2957" i="1" s="1"/>
  <c r="S3073" i="1"/>
  <c r="U3073" i="1" s="1"/>
  <c r="S3795" i="1"/>
  <c r="U3795" i="1" s="1"/>
  <c r="S4041" i="1"/>
  <c r="U4041" i="1" s="1"/>
  <c r="S1000" i="1"/>
  <c r="U1000" i="1" s="1"/>
  <c r="S1767" i="1"/>
  <c r="U1767" i="1" s="1"/>
  <c r="S1914" i="1"/>
  <c r="U1914" i="1" s="1"/>
  <c r="S3197" i="1"/>
  <c r="U3197" i="1" s="1"/>
  <c r="S203" i="1"/>
  <c r="U203" i="1" s="1"/>
  <c r="S691" i="1"/>
  <c r="U691" i="1" s="1"/>
  <c r="S3124" i="1"/>
  <c r="U3124" i="1" s="1"/>
  <c r="S1772" i="1"/>
  <c r="U1772" i="1" s="1"/>
  <c r="S3118" i="1"/>
  <c r="U3118" i="1" s="1"/>
  <c r="S4000" i="1"/>
  <c r="U4000" i="1" s="1"/>
  <c r="S218" i="1"/>
  <c r="U218" i="1" s="1"/>
  <c r="S980" i="1"/>
  <c r="U980" i="1" s="1"/>
  <c r="S3204" i="1"/>
  <c r="U3204" i="1" s="1"/>
  <c r="S1919" i="1"/>
  <c r="U1919" i="1" s="1"/>
  <c r="S3878" i="1"/>
  <c r="U3878" i="1" s="1"/>
  <c r="S4058" i="1"/>
  <c r="U4058" i="1" s="1"/>
  <c r="S1819" i="1"/>
  <c r="U1819" i="1" s="1"/>
  <c r="S2757" i="1"/>
  <c r="U2757" i="1" s="1"/>
  <c r="S3143" i="1"/>
  <c r="U3143" i="1" s="1"/>
  <c r="S3201" i="1"/>
  <c r="U3201" i="1" s="1"/>
  <c r="S206" i="1"/>
  <c r="U206" i="1" s="1"/>
  <c r="S778" i="1"/>
  <c r="U778" i="1" s="1"/>
  <c r="S1243" i="1"/>
  <c r="U1243" i="1" s="1"/>
  <c r="S3633" i="1"/>
  <c r="U3633" i="1" s="1"/>
  <c r="S485" i="1"/>
  <c r="U485" i="1" s="1"/>
  <c r="S2678" i="1"/>
  <c r="U2678" i="1" s="1"/>
  <c r="S2857" i="1"/>
  <c r="U2857" i="1" s="1"/>
  <c r="S1339" i="1"/>
  <c r="U1339" i="1" s="1"/>
  <c r="S1554" i="1"/>
  <c r="U1554" i="1" s="1"/>
  <c r="S1816" i="1"/>
  <c r="U1816" i="1" s="1"/>
  <c r="S3904" i="1"/>
  <c r="U3904" i="1" s="1"/>
  <c r="S1694" i="1"/>
  <c r="U1694" i="1" s="1"/>
  <c r="S1788" i="1"/>
  <c r="U1788" i="1" s="1"/>
  <c r="S1804" i="1"/>
  <c r="U1804" i="1" s="1"/>
  <c r="S2325" i="1"/>
  <c r="U2325" i="1" s="1"/>
  <c r="S3978" i="1"/>
  <c r="U3978" i="1" s="1"/>
  <c r="S971" i="1"/>
  <c r="U971" i="1" s="1"/>
  <c r="S1021" i="1"/>
  <c r="U1021" i="1" s="1"/>
  <c r="S1905" i="1"/>
  <c r="U1905" i="1" s="1"/>
  <c r="S1921" i="1"/>
  <c r="U1921" i="1" s="1"/>
  <c r="S4038" i="1"/>
  <c r="U4038" i="1" s="1"/>
  <c r="S699" i="1"/>
  <c r="U699" i="1" s="1"/>
  <c r="S962" i="1"/>
  <c r="U962" i="1" s="1"/>
  <c r="S972" i="1"/>
  <c r="U972" i="1" s="1"/>
  <c r="S1769" i="1"/>
  <c r="U1769" i="1" s="1"/>
  <c r="S1776" i="1"/>
  <c r="U1776" i="1" s="1"/>
  <c r="S2703" i="1"/>
  <c r="U2703" i="1" s="1"/>
  <c r="S3209" i="1"/>
  <c r="U3209" i="1" s="1"/>
  <c r="S213" i="1"/>
  <c r="U213" i="1" s="1"/>
  <c r="S1558" i="1"/>
  <c r="U1558" i="1" s="1"/>
  <c r="S1009" i="1"/>
  <c r="U1009" i="1" s="1"/>
  <c r="S1690" i="1"/>
  <c r="U1690" i="1" s="1"/>
  <c r="S3937" i="1"/>
  <c r="U3937" i="1" s="1"/>
  <c r="S956" i="1"/>
  <c r="U956" i="1" s="1"/>
  <c r="S1719" i="1"/>
  <c r="U1719" i="1" s="1"/>
  <c r="S1866" i="1"/>
  <c r="U1866" i="1" s="1"/>
  <c r="S1908" i="1"/>
  <c r="U1908" i="1" s="1"/>
  <c r="S1922" i="1"/>
  <c r="U1922" i="1" s="1"/>
  <c r="S198" i="1"/>
  <c r="U198" i="1" s="1"/>
  <c r="S866" i="1"/>
  <c r="U866" i="1" s="1"/>
  <c r="S963" i="1"/>
  <c r="U963" i="1" s="1"/>
  <c r="S1989" i="1"/>
  <c r="U1989" i="1" s="1"/>
  <c r="S2856" i="1"/>
  <c r="U2856" i="1" s="1"/>
  <c r="S2870" i="1"/>
  <c r="U2870" i="1" s="1"/>
  <c r="S3107" i="1"/>
  <c r="U3107" i="1" s="1"/>
  <c r="S771" i="1"/>
  <c r="U771" i="1" s="1"/>
  <c r="S878" i="1"/>
  <c r="U878" i="1" s="1"/>
  <c r="S888" i="1"/>
  <c r="U888" i="1" s="1"/>
  <c r="S894" i="1"/>
  <c r="U894" i="1" s="1"/>
  <c r="S1108" i="1"/>
  <c r="U1108" i="1" s="1"/>
  <c r="S1572" i="1"/>
  <c r="U1572" i="1" s="1"/>
  <c r="S1810" i="1"/>
  <c r="U1810" i="1" s="1"/>
  <c r="S2408" i="1"/>
  <c r="U2408" i="1" s="1"/>
  <c r="S3846" i="1"/>
  <c r="U3846" i="1" s="1"/>
  <c r="S179" i="1"/>
  <c r="U179" i="1" s="1"/>
  <c r="S236" i="1"/>
  <c r="U236" i="1" s="1"/>
  <c r="S885" i="1"/>
  <c r="U885" i="1" s="1"/>
  <c r="S898" i="1"/>
  <c r="U898" i="1" s="1"/>
  <c r="S954" i="1"/>
  <c r="U954" i="1" s="1"/>
  <c r="S1139" i="1"/>
  <c r="U1139" i="1" s="1"/>
  <c r="S1306" i="1"/>
  <c r="U1306" i="1" s="1"/>
  <c r="S1317" i="1"/>
  <c r="U1317" i="1" s="1"/>
  <c r="S1782" i="1"/>
  <c r="U1782" i="1" s="1"/>
  <c r="S1786" i="1"/>
  <c r="U1786" i="1" s="1"/>
  <c r="S444" i="1"/>
  <c r="U444" i="1" s="1"/>
  <c r="S673" i="1"/>
  <c r="U673" i="1" s="1"/>
  <c r="S896" i="1"/>
  <c r="U896" i="1" s="1"/>
  <c r="S961" i="1"/>
  <c r="U961" i="1" s="1"/>
  <c r="S1071" i="1"/>
  <c r="U1071" i="1" s="1"/>
  <c r="S1797" i="1"/>
  <c r="U1797" i="1" s="1"/>
  <c r="S1912" i="1"/>
  <c r="U1912" i="1" s="1"/>
  <c r="S2323" i="1"/>
  <c r="U2323" i="1" s="1"/>
  <c r="S2600" i="1"/>
  <c r="U2600" i="1" s="1"/>
  <c r="S3104" i="1"/>
  <c r="U3104" i="1" s="1"/>
  <c r="S932" i="1"/>
  <c r="U932" i="1" s="1"/>
  <c r="S953" i="1"/>
  <c r="U953" i="1" s="1"/>
  <c r="S2875" i="1"/>
  <c r="U2875" i="1" s="1"/>
  <c r="S2891" i="1"/>
  <c r="U2891" i="1" s="1"/>
  <c r="S3989" i="1"/>
  <c r="U3989" i="1" s="1"/>
  <c r="S4003" i="1"/>
  <c r="U4003" i="1" s="1"/>
  <c r="S4046" i="1"/>
  <c r="U4046" i="1" s="1"/>
  <c r="S4054" i="1"/>
  <c r="U4054" i="1" s="1"/>
  <c r="S556" i="1"/>
  <c r="U556" i="1" s="1"/>
  <c r="S901" i="1"/>
  <c r="U901" i="1" s="1"/>
  <c r="S2913" i="1"/>
  <c r="U2913" i="1" s="1"/>
  <c r="S3913" i="1"/>
  <c r="U3913" i="1" s="1"/>
  <c r="S4037" i="1"/>
  <c r="U4037" i="1" s="1"/>
  <c r="S4096" i="1"/>
  <c r="U4096" i="1" s="1"/>
  <c r="S185" i="1"/>
  <c r="U185" i="1" s="1"/>
  <c r="S767" i="1"/>
  <c r="U767" i="1" s="1"/>
  <c r="S1114" i="1"/>
  <c r="U1114" i="1" s="1"/>
  <c r="S1781" i="1"/>
  <c r="U1781" i="1" s="1"/>
  <c r="S1807" i="1"/>
  <c r="U1807" i="1" s="1"/>
  <c r="S3637" i="1"/>
  <c r="U3637" i="1" s="1"/>
  <c r="S3916" i="1"/>
  <c r="U3916" i="1" s="1"/>
  <c r="S3945" i="1"/>
  <c r="U3945" i="1" s="1"/>
  <c r="S695" i="1"/>
  <c r="U695" i="1" s="1"/>
  <c r="S974" i="1"/>
  <c r="U974" i="1" s="1"/>
  <c r="S1015" i="1"/>
  <c r="U1015" i="1" s="1"/>
  <c r="S1806" i="1"/>
  <c r="U1806" i="1" s="1"/>
  <c r="S3635" i="1"/>
  <c r="U3635" i="1" s="1"/>
  <c r="S3985" i="1"/>
  <c r="U3985" i="1" s="1"/>
  <c r="S3997" i="1"/>
  <c r="U3997" i="1" s="1"/>
  <c r="S600" i="1"/>
  <c r="U600" i="1" s="1"/>
  <c r="S713" i="1"/>
  <c r="U713" i="1" s="1"/>
  <c r="S979" i="1"/>
  <c r="U979" i="1" s="1"/>
  <c r="S1551" i="1"/>
  <c r="U1551" i="1" s="1"/>
  <c r="S1728" i="1"/>
  <c r="U1728" i="1" s="1"/>
  <c r="S2645" i="1"/>
  <c r="U2645" i="1" s="1"/>
  <c r="S2704" i="1"/>
  <c r="U2704" i="1" s="1"/>
  <c r="S2884" i="1"/>
  <c r="U2884" i="1" s="1"/>
  <c r="S3853" i="1"/>
  <c r="U3853" i="1" s="1"/>
  <c r="S4071" i="1"/>
  <c r="U4071" i="1" s="1"/>
  <c r="S182" i="1"/>
  <c r="U182" i="1" s="1"/>
  <c r="S481" i="1"/>
  <c r="U481" i="1" s="1"/>
  <c r="S1693" i="1"/>
  <c r="U1693" i="1" s="1"/>
  <c r="S2674" i="1"/>
  <c r="U2674" i="1" s="1"/>
  <c r="S2887" i="1"/>
  <c r="U2887" i="1" s="1"/>
  <c r="S3893" i="1"/>
  <c r="U3893" i="1" s="1"/>
  <c r="S3900" i="1"/>
  <c r="U3900" i="1" s="1"/>
  <c r="S1313" i="1"/>
  <c r="U1313" i="1" s="1"/>
  <c r="S1433" i="1"/>
  <c r="U1433" i="1" s="1"/>
  <c r="S2847" i="1"/>
  <c r="U2847" i="1" s="1"/>
  <c r="S2863" i="1"/>
  <c r="U2863" i="1" s="1"/>
  <c r="S3960" i="1"/>
  <c r="U3960" i="1" s="1"/>
  <c r="S3976" i="1"/>
  <c r="U3976" i="1" s="1"/>
  <c r="S3987" i="1"/>
  <c r="U3987" i="1" s="1"/>
  <c r="S704" i="1"/>
  <c r="U704" i="1" s="1"/>
  <c r="S881" i="1"/>
  <c r="U881" i="1" s="1"/>
  <c r="S923" i="1"/>
  <c r="U923" i="1" s="1"/>
  <c r="S1016" i="1"/>
  <c r="U1016" i="1" s="1"/>
  <c r="S1315" i="1"/>
  <c r="U1315" i="1" s="1"/>
  <c r="S1492" i="1"/>
  <c r="U1492" i="1" s="1"/>
  <c r="S1689" i="1"/>
  <c r="U1689" i="1" s="1"/>
  <c r="S1805" i="1"/>
  <c r="U1805" i="1" s="1"/>
  <c r="S3639" i="1"/>
  <c r="U3639" i="1" s="1"/>
  <c r="S4042" i="1"/>
  <c r="U4042" i="1" s="1"/>
  <c r="S205" i="1"/>
  <c r="U205" i="1" s="1"/>
  <c r="S936" i="1"/>
  <c r="U936" i="1" s="1"/>
  <c r="S985" i="1"/>
  <c r="U985" i="1" s="1"/>
  <c r="S1004" i="1"/>
  <c r="U1004" i="1" s="1"/>
  <c r="S2147" i="1"/>
  <c r="U2147" i="1" s="1"/>
  <c r="S3106" i="1"/>
  <c r="U3106" i="1" s="1"/>
  <c r="S3809" i="1"/>
  <c r="U3809" i="1" s="1"/>
  <c r="S672" i="1"/>
  <c r="U672" i="1" s="1"/>
  <c r="S1079" i="1"/>
  <c r="U1079" i="1" s="1"/>
  <c r="S1230" i="1"/>
  <c r="U1230" i="1" s="1"/>
  <c r="S1548" i="1"/>
  <c r="U1548" i="1" s="1"/>
  <c r="S1593" i="1"/>
  <c r="U1593" i="1" s="1"/>
  <c r="S2129" i="1"/>
  <c r="U2129" i="1" s="1"/>
  <c r="S2364" i="1"/>
  <c r="U2364" i="1" s="1"/>
  <c r="S2744" i="1"/>
  <c r="U2744" i="1" s="1"/>
  <c r="S4077" i="1"/>
  <c r="U4077" i="1" s="1"/>
  <c r="S4112" i="1"/>
  <c r="U4112" i="1" s="1"/>
  <c r="S146" i="1"/>
  <c r="U146" i="1" s="1"/>
  <c r="S687" i="1"/>
  <c r="U687" i="1" s="1"/>
  <c r="S952" i="1"/>
  <c r="U952" i="1" s="1"/>
  <c r="S964" i="1"/>
  <c r="U964" i="1" s="1"/>
  <c r="S2139" i="1"/>
  <c r="U2139" i="1" s="1"/>
  <c r="S2159" i="1"/>
  <c r="U2159" i="1" s="1"/>
  <c r="S2675" i="1"/>
  <c r="U2675" i="1" s="1"/>
  <c r="S2684" i="1"/>
  <c r="U2684" i="1" s="1"/>
  <c r="S2749" i="1"/>
  <c r="U2749" i="1" s="1"/>
  <c r="S3736" i="1"/>
  <c r="U3736" i="1" s="1"/>
  <c r="S4030" i="1"/>
  <c r="U4030" i="1" s="1"/>
  <c r="S467" i="1"/>
  <c r="U467" i="1" s="1"/>
  <c r="S547" i="1"/>
  <c r="U547" i="1" s="1"/>
  <c r="S703" i="1"/>
  <c r="U703" i="1" s="1"/>
  <c r="S1439" i="1"/>
  <c r="U1439" i="1" s="1"/>
  <c r="S2748" i="1"/>
  <c r="U2748" i="1" s="1"/>
  <c r="S2920" i="1"/>
  <c r="U2920" i="1" s="1"/>
  <c r="S2922" i="1"/>
  <c r="U2922" i="1" s="1"/>
  <c r="S3113" i="1"/>
  <c r="U3113" i="1" s="1"/>
  <c r="S3867" i="1"/>
  <c r="U3867" i="1" s="1"/>
  <c r="S3890" i="1"/>
  <c r="U3890" i="1" s="1"/>
  <c r="S4076" i="1"/>
  <c r="U4076" i="1" s="1"/>
  <c r="S4104" i="1"/>
  <c r="U4104" i="1" s="1"/>
  <c r="S202" i="1"/>
  <c r="U202" i="1" s="1"/>
  <c r="S679" i="1"/>
  <c r="U679" i="1" s="1"/>
  <c r="S682" i="1"/>
  <c r="U682" i="1" s="1"/>
  <c r="S1069" i="1"/>
  <c r="U1069" i="1" s="1"/>
  <c r="S1307" i="1"/>
  <c r="U1307" i="1" s="1"/>
  <c r="S1702" i="1"/>
  <c r="U1702" i="1" s="1"/>
  <c r="S1783" i="1"/>
  <c r="U1783" i="1" s="1"/>
  <c r="S2000" i="1"/>
  <c r="U2000" i="1" s="1"/>
  <c r="S2699" i="1"/>
  <c r="U2699" i="1" s="1"/>
  <c r="S2780" i="1"/>
  <c r="U2780" i="1" s="1"/>
  <c r="S4035" i="1"/>
  <c r="U4035" i="1" s="1"/>
  <c r="S212" i="1"/>
  <c r="U212" i="1" s="1"/>
  <c r="S241" i="1"/>
  <c r="U241" i="1" s="1"/>
  <c r="S517" i="1"/>
  <c r="U517" i="1" s="1"/>
  <c r="S995" i="1"/>
  <c r="U995" i="1" s="1"/>
  <c r="S1502" i="1"/>
  <c r="U1502" i="1" s="1"/>
  <c r="S1692" i="1"/>
  <c r="U1692" i="1" s="1"/>
  <c r="S2409" i="1"/>
  <c r="U2409" i="1" s="1"/>
  <c r="S3111" i="1"/>
  <c r="U3111" i="1" s="1"/>
  <c r="S3205" i="1"/>
  <c r="U3205" i="1" s="1"/>
  <c r="S869" i="1"/>
  <c r="U869" i="1" s="1"/>
  <c r="S876" i="1"/>
  <c r="U876" i="1" s="1"/>
  <c r="S1785" i="1"/>
  <c r="U1785" i="1" s="1"/>
  <c r="S2598" i="1"/>
  <c r="U2598" i="1" s="1"/>
  <c r="S3053" i="1"/>
  <c r="U3053" i="1" s="1"/>
  <c r="S3957" i="1"/>
  <c r="U3957" i="1" s="1"/>
  <c r="S3961" i="1"/>
  <c r="U3961" i="1" s="1"/>
  <c r="S3969" i="1"/>
  <c r="U3969" i="1" s="1"/>
  <c r="S4012" i="1"/>
  <c r="U4012" i="1" s="1"/>
  <c r="S152" i="1"/>
  <c r="U152" i="1" s="1"/>
  <c r="S521" i="1"/>
  <c r="U521" i="1" s="1"/>
  <c r="S595" i="1"/>
  <c r="U595" i="1" s="1"/>
  <c r="S1019" i="1"/>
  <c r="U1019" i="1" s="1"/>
  <c r="S1577" i="1"/>
  <c r="U1577" i="1" s="1"/>
  <c r="S2407" i="1"/>
  <c r="U2407" i="1" s="1"/>
  <c r="S2882" i="1"/>
  <c r="U2882" i="1" s="1"/>
  <c r="S3091" i="1"/>
  <c r="U3091" i="1" s="1"/>
  <c r="S3095" i="1"/>
  <c r="U3095" i="1" s="1"/>
  <c r="S3136" i="1"/>
  <c r="U3136" i="1" s="1"/>
  <c r="S171" i="1"/>
  <c r="U171" i="1" s="1"/>
  <c r="S469" i="1"/>
  <c r="U469" i="1" s="1"/>
  <c r="S487" i="1"/>
  <c r="U487" i="1" s="1"/>
  <c r="S671" i="1"/>
  <c r="U671" i="1" s="1"/>
  <c r="S674" i="1"/>
  <c r="U674" i="1" s="1"/>
  <c r="S710" i="1"/>
  <c r="U710" i="1" s="1"/>
  <c r="S912" i="1"/>
  <c r="U912" i="1" s="1"/>
  <c r="S1332" i="1"/>
  <c r="U1332" i="1" s="1"/>
  <c r="S1685" i="1"/>
  <c r="U1685" i="1" s="1"/>
  <c r="S1798" i="1"/>
  <c r="U1798" i="1" s="1"/>
  <c r="S2747" i="1"/>
  <c r="U2747" i="1" s="1"/>
  <c r="S2919" i="1"/>
  <c r="U2919" i="1" s="1"/>
  <c r="S3844" i="1"/>
  <c r="U3844" i="1" s="1"/>
  <c r="S3895" i="1"/>
  <c r="U3895" i="1" s="1"/>
  <c r="S4055" i="1"/>
  <c r="U4055" i="1" s="1"/>
  <c r="S4059" i="1"/>
  <c r="U4059" i="1" s="1"/>
  <c r="S4085" i="1"/>
  <c r="U4085" i="1" s="1"/>
  <c r="S183" i="1"/>
  <c r="U183" i="1" s="1"/>
  <c r="S615" i="1"/>
  <c r="U615" i="1" s="1"/>
  <c r="S924" i="1"/>
  <c r="U924" i="1" s="1"/>
  <c r="S1167" i="1"/>
  <c r="U1167" i="1" s="1"/>
  <c r="S1568" i="1"/>
  <c r="U1568" i="1" s="1"/>
  <c r="S1596" i="1"/>
  <c r="U1596" i="1" s="1"/>
  <c r="S1739" i="1"/>
  <c r="U1739" i="1" s="1"/>
  <c r="S1773" i="1"/>
  <c r="U1773" i="1" s="1"/>
  <c r="S1986" i="1"/>
  <c r="U1986" i="1" s="1"/>
  <c r="S2326" i="1"/>
  <c r="U2326" i="1" s="1"/>
  <c r="S2657" i="1"/>
  <c r="U2657" i="1" s="1"/>
  <c r="S2898" i="1"/>
  <c r="U2898" i="1" s="1"/>
  <c r="S3137" i="1"/>
  <c r="U3137" i="1" s="1"/>
  <c r="S3739" i="1"/>
  <c r="U3739" i="1" s="1"/>
  <c r="S3845" i="1"/>
  <c r="U3845" i="1" s="1"/>
  <c r="S3974" i="1"/>
  <c r="U3974" i="1" s="1"/>
  <c r="S4106" i="1"/>
  <c r="U4106" i="1" s="1"/>
  <c r="S181" i="1"/>
  <c r="U181" i="1" s="1"/>
  <c r="S884" i="1"/>
  <c r="U884" i="1" s="1"/>
  <c r="S1337" i="1"/>
  <c r="U1337" i="1" s="1"/>
  <c r="S1426" i="1"/>
  <c r="U1426" i="1" s="1"/>
  <c r="S1699" i="1"/>
  <c r="U1699" i="1" s="1"/>
  <c r="S1766" i="1"/>
  <c r="U1766" i="1" s="1"/>
  <c r="S1787" i="1"/>
  <c r="U1787" i="1" s="1"/>
  <c r="S1802" i="1"/>
  <c r="U1802" i="1" s="1"/>
  <c r="S1882" i="1"/>
  <c r="U1882" i="1" s="1"/>
  <c r="S2859" i="1"/>
  <c r="U2859" i="1" s="1"/>
  <c r="S2869" i="1"/>
  <c r="U2869" i="1" s="1"/>
  <c r="S2944" i="1"/>
  <c r="U2944" i="1" s="1"/>
  <c r="S3065" i="1"/>
  <c r="U3065" i="1" s="1"/>
  <c r="S3109" i="1"/>
  <c r="U3109" i="1" s="1"/>
  <c r="S3634" i="1"/>
  <c r="U3634" i="1" s="1"/>
  <c r="S3741" i="1"/>
  <c r="U3741" i="1" s="1"/>
  <c r="S3805" i="1"/>
  <c r="U3805" i="1" s="1"/>
  <c r="S3984" i="1"/>
  <c r="U3984" i="1" s="1"/>
  <c r="S3993" i="1"/>
  <c r="U3993" i="1" s="1"/>
  <c r="S482" i="1"/>
  <c r="U482" i="1" s="1"/>
  <c r="S667" i="1"/>
  <c r="U667" i="1" s="1"/>
  <c r="S1168" i="1"/>
  <c r="U1168" i="1" s="1"/>
  <c r="S2517" i="1"/>
  <c r="U2517" i="1" s="1"/>
  <c r="S2659" i="1"/>
  <c r="U2659" i="1" s="1"/>
  <c r="S2755" i="1"/>
  <c r="U2755" i="1" s="1"/>
  <c r="S2885" i="1"/>
  <c r="U2885" i="1" s="1"/>
  <c r="S4066" i="1"/>
  <c r="U4066" i="1" s="1"/>
  <c r="S221" i="1"/>
  <c r="U221" i="1" s="1"/>
  <c r="S474" i="1"/>
  <c r="U474" i="1" s="1"/>
  <c r="S862" i="1"/>
  <c r="U862" i="1" s="1"/>
  <c r="S868" i="1"/>
  <c r="U868" i="1" s="1"/>
  <c r="S969" i="1"/>
  <c r="U969" i="1" s="1"/>
  <c r="S1096" i="1"/>
  <c r="U1096" i="1" s="1"/>
  <c r="S1098" i="1"/>
  <c r="U1098" i="1" s="1"/>
  <c r="S1240" i="1"/>
  <c r="U1240" i="1" s="1"/>
  <c r="S1417" i="1"/>
  <c r="U1417" i="1" s="1"/>
  <c r="S2679" i="1"/>
  <c r="U2679" i="1" s="1"/>
  <c r="S2907" i="1"/>
  <c r="U2907" i="1" s="1"/>
  <c r="S3740" i="1"/>
  <c r="U3740" i="1" s="1"/>
  <c r="S3742" i="1"/>
  <c r="U3742" i="1" s="1"/>
  <c r="S3862" i="1"/>
  <c r="U3862" i="1" s="1"/>
  <c r="S3899" i="1"/>
  <c r="U3899" i="1" s="1"/>
  <c r="S3982" i="1"/>
  <c r="U3982" i="1" s="1"/>
  <c r="S4050" i="1"/>
  <c r="U4050" i="1" s="1"/>
  <c r="S4057" i="1"/>
  <c r="U4057" i="1" s="1"/>
  <c r="S628" i="1"/>
  <c r="U628" i="1" s="1"/>
  <c r="S942" i="1"/>
  <c r="U942" i="1" s="1"/>
  <c r="S991" i="1"/>
  <c r="U991" i="1" s="1"/>
  <c r="S1992" i="1"/>
  <c r="U1992" i="1" s="1"/>
  <c r="S2405" i="1"/>
  <c r="U2405" i="1" s="1"/>
  <c r="S2958" i="1"/>
  <c r="U2958" i="1" s="1"/>
  <c r="S3099" i="1"/>
  <c r="U3099" i="1" s="1"/>
  <c r="S3892" i="1"/>
  <c r="U3892" i="1" s="1"/>
  <c r="S3998" i="1"/>
  <c r="U3998" i="1" s="1"/>
  <c r="S4001" i="1"/>
  <c r="U4001" i="1" s="1"/>
  <c r="S4022" i="1"/>
  <c r="U4022" i="1" s="1"/>
  <c r="S4072" i="1"/>
  <c r="U4072" i="1" s="1"/>
  <c r="S164" i="1"/>
  <c r="U164" i="1" s="1"/>
  <c r="S189" i="1"/>
  <c r="U189" i="1" s="1"/>
  <c r="S207" i="1"/>
  <c r="U207" i="1" s="1"/>
  <c r="S1005" i="1"/>
  <c r="U1005" i="1" s="1"/>
  <c r="S1312" i="1"/>
  <c r="U1312" i="1" s="1"/>
  <c r="S1774" i="1"/>
  <c r="U1774" i="1" s="1"/>
  <c r="S3093" i="1"/>
  <c r="U3093" i="1" s="1"/>
  <c r="S3133" i="1"/>
  <c r="U3133" i="1" s="1"/>
  <c r="S3646" i="1"/>
  <c r="U3646" i="1" s="1"/>
  <c r="S3849" i="1"/>
  <c r="U3849" i="1" s="1"/>
  <c r="S3850" i="1"/>
  <c r="U3850" i="1" s="1"/>
  <c r="S3856" i="1"/>
  <c r="U3856" i="1" s="1"/>
  <c r="S3935" i="1"/>
  <c r="U3935" i="1" s="1"/>
  <c r="S3951" i="1"/>
  <c r="U3951" i="1" s="1"/>
  <c r="S4032" i="1"/>
  <c r="U4032" i="1" s="1"/>
  <c r="S4083" i="1"/>
  <c r="U4083" i="1" s="1"/>
  <c r="S209" i="1"/>
  <c r="U209" i="1" s="1"/>
  <c r="S677" i="1"/>
  <c r="U677" i="1" s="1"/>
  <c r="S681" i="1"/>
  <c r="U681" i="1" s="1"/>
  <c r="S700" i="1"/>
  <c r="U700" i="1" s="1"/>
  <c r="S716" i="1"/>
  <c r="U716" i="1" s="1"/>
  <c r="S934" i="1"/>
  <c r="U934" i="1" s="1"/>
  <c r="S968" i="1"/>
  <c r="U968" i="1" s="1"/>
  <c r="S982" i="1"/>
  <c r="U982" i="1" s="1"/>
  <c r="S1320" i="1"/>
  <c r="U1320" i="1" s="1"/>
  <c r="S1321" i="1"/>
  <c r="U1321" i="1" s="1"/>
  <c r="S1784" i="1"/>
  <c r="U1784" i="1" s="1"/>
  <c r="S1789" i="1"/>
  <c r="U1789" i="1" s="1"/>
  <c r="S2361" i="1"/>
  <c r="U2361" i="1" s="1"/>
  <c r="S2422" i="1"/>
  <c r="U2422" i="1" s="1"/>
  <c r="S2872" i="1"/>
  <c r="U2872" i="1" s="1"/>
  <c r="S3078" i="1"/>
  <c r="U3078" i="1" s="1"/>
  <c r="S3102" i="1"/>
  <c r="U3102" i="1" s="1"/>
  <c r="S3734" i="1"/>
  <c r="U3734" i="1" s="1"/>
  <c r="S3872" i="1"/>
  <c r="U3872" i="1" s="1"/>
  <c r="S3909" i="1"/>
  <c r="U3909" i="1" s="1"/>
  <c r="S3926" i="1"/>
  <c r="U3926" i="1" s="1"/>
  <c r="S127" i="1"/>
  <c r="U127" i="1" s="1"/>
  <c r="S433" i="1"/>
  <c r="U433" i="1" s="1"/>
  <c r="S515" i="1"/>
  <c r="U515" i="1" s="1"/>
  <c r="S1090" i="1"/>
  <c r="U1090" i="1" s="1"/>
  <c r="S1095" i="1"/>
  <c r="U1095" i="1" s="1"/>
  <c r="S1134" i="1"/>
  <c r="U1134" i="1" s="1"/>
  <c r="S1245" i="1"/>
  <c r="U1245" i="1" s="1"/>
  <c r="S1570" i="1"/>
  <c r="U1570" i="1" s="1"/>
  <c r="S1779" i="1"/>
  <c r="U1779" i="1" s="1"/>
  <c r="S1800" i="1"/>
  <c r="U1800" i="1" s="1"/>
  <c r="S1803" i="1"/>
  <c r="U1803" i="1" s="1"/>
  <c r="S1911" i="1"/>
  <c r="U1911" i="1" s="1"/>
  <c r="S2770" i="1"/>
  <c r="U2770" i="1" s="1"/>
  <c r="S2776" i="1"/>
  <c r="U2776" i="1" s="1"/>
  <c r="S2914" i="1"/>
  <c r="U2914" i="1" s="1"/>
  <c r="S3071" i="1"/>
  <c r="U3071" i="1" s="1"/>
  <c r="S3101" i="1"/>
  <c r="U3101" i="1" s="1"/>
  <c r="S3967" i="1"/>
  <c r="U3967" i="1" s="1"/>
  <c r="S4018" i="1"/>
  <c r="U4018" i="1" s="1"/>
  <c r="S137" i="1"/>
  <c r="U137" i="1" s="1"/>
  <c r="S224" i="1"/>
  <c r="U224" i="1" s="1"/>
  <c r="S946" i="1"/>
  <c r="U946" i="1" s="1"/>
  <c r="S988" i="1"/>
  <c r="U988" i="1" s="1"/>
  <c r="S989" i="1"/>
  <c r="U989" i="1" s="1"/>
  <c r="S1011" i="1"/>
  <c r="U1011" i="1" s="1"/>
  <c r="S1093" i="1"/>
  <c r="U1093" i="1" s="1"/>
  <c r="S1552" i="1"/>
  <c r="U1552" i="1" s="1"/>
  <c r="S1578" i="1"/>
  <c r="U1578" i="1" s="1"/>
  <c r="S1814" i="1"/>
  <c r="U1814" i="1" s="1"/>
  <c r="S2002" i="1"/>
  <c r="U2002" i="1" s="1"/>
  <c r="S2140" i="1"/>
  <c r="U2140" i="1" s="1"/>
  <c r="S3737" i="1"/>
  <c r="U3737" i="1" s="1"/>
  <c r="S3869" i="1"/>
  <c r="U3869" i="1" s="1"/>
  <c r="S3882" i="1"/>
  <c r="U3882" i="1" s="1"/>
  <c r="S3930" i="1"/>
  <c r="U3930" i="1" s="1"/>
  <c r="S4093" i="1"/>
  <c r="U4093" i="1" s="1"/>
  <c r="S219" i="1"/>
  <c r="U219" i="1" s="1"/>
  <c r="S473" i="1"/>
  <c r="U473" i="1" s="1"/>
  <c r="S635" i="1"/>
  <c r="U635" i="1" s="1"/>
  <c r="S692" i="1"/>
  <c r="U692" i="1" s="1"/>
  <c r="S871" i="1"/>
  <c r="U871" i="1" s="1"/>
  <c r="S950" i="1"/>
  <c r="U950" i="1" s="1"/>
  <c r="S1182" i="1"/>
  <c r="U1182" i="1" s="1"/>
  <c r="S1235" i="1"/>
  <c r="U1235" i="1" s="1"/>
  <c r="S1309" i="1"/>
  <c r="U1309" i="1" s="1"/>
  <c r="S1697" i="1"/>
  <c r="U1697" i="1" s="1"/>
  <c r="S2131" i="1"/>
  <c r="U2131" i="1" s="1"/>
  <c r="S2597" i="1"/>
  <c r="U2597" i="1" s="1"/>
  <c r="S2655" i="1"/>
  <c r="U2655" i="1" s="1"/>
  <c r="S2760" i="1"/>
  <c r="U2760" i="1" s="1"/>
  <c r="S3068" i="1"/>
  <c r="U3068" i="1" s="1"/>
  <c r="S3086" i="1"/>
  <c r="U3086" i="1" s="1"/>
  <c r="S3103" i="1"/>
  <c r="U3103" i="1" s="1"/>
  <c r="S3191" i="1"/>
  <c r="U3191" i="1" s="1"/>
  <c r="S3195" i="1"/>
  <c r="U3195" i="1" s="1"/>
  <c r="S3907" i="1"/>
  <c r="U3907" i="1" s="1"/>
  <c r="S3925" i="1"/>
  <c r="U3925" i="1" s="1"/>
  <c r="S3940" i="1"/>
  <c r="U3940" i="1" s="1"/>
  <c r="S4040" i="1"/>
  <c r="U4040" i="1" s="1"/>
  <c r="S143" i="1"/>
  <c r="U143" i="1" s="1"/>
  <c r="S926" i="1"/>
  <c r="U926" i="1" s="1"/>
  <c r="S930" i="1"/>
  <c r="U930" i="1" s="1"/>
  <c r="S960" i="1"/>
  <c r="U960" i="1" s="1"/>
  <c r="S1310" i="1"/>
  <c r="U1310" i="1" s="1"/>
  <c r="S1336" i="1"/>
  <c r="U1336" i="1" s="1"/>
  <c r="S1457" i="1"/>
  <c r="U1457" i="1" s="1"/>
  <c r="S1580" i="1"/>
  <c r="U1580" i="1" s="1"/>
  <c r="S1713" i="1"/>
  <c r="U1713" i="1" s="1"/>
  <c r="S1737" i="1"/>
  <c r="U1737" i="1" s="1"/>
  <c r="S1796" i="1"/>
  <c r="U1796" i="1" s="1"/>
  <c r="S1809" i="1"/>
  <c r="U1809" i="1" s="1"/>
  <c r="S1811" i="1"/>
  <c r="U1811" i="1" s="1"/>
  <c r="S2145" i="1"/>
  <c r="U2145" i="1" s="1"/>
  <c r="S2368" i="1"/>
  <c r="U2368" i="1" s="1"/>
  <c r="S2378" i="1"/>
  <c r="U2378" i="1" s="1"/>
  <c r="S2583" i="1"/>
  <c r="U2583" i="1" s="1"/>
  <c r="S2647" i="1"/>
  <c r="U2647" i="1" s="1"/>
  <c r="S2658" i="1"/>
  <c r="U2658" i="1" s="1"/>
  <c r="S2673" i="1"/>
  <c r="U2673" i="1" s="1"/>
  <c r="S2692" i="1"/>
  <c r="U2692" i="1" s="1"/>
  <c r="S2707" i="1"/>
  <c r="U2707" i="1" s="1"/>
  <c r="S2754" i="1"/>
  <c r="U2754" i="1" s="1"/>
  <c r="S2761" i="1"/>
  <c r="U2761" i="1" s="1"/>
  <c r="S2879" i="1"/>
  <c r="U2879" i="1" s="1"/>
  <c r="S3066" i="1"/>
  <c r="U3066" i="1" s="1"/>
  <c r="S3148" i="1"/>
  <c r="U3148" i="1" s="1"/>
  <c r="S3199" i="1"/>
  <c r="U3199" i="1" s="1"/>
  <c r="S3733" i="1"/>
  <c r="U3733" i="1" s="1"/>
  <c r="S3898" i="1"/>
  <c r="U3898" i="1" s="1"/>
  <c r="S3936" i="1"/>
  <c r="U3936" i="1" s="1"/>
  <c r="S3970" i="1"/>
  <c r="U3970" i="1" s="1"/>
  <c r="S3980" i="1"/>
  <c r="U3980" i="1" s="1"/>
  <c r="S4039" i="1"/>
  <c r="U4039" i="1" s="1"/>
  <c r="S4090" i="1"/>
  <c r="U4090" i="1" s="1"/>
  <c r="S4098" i="1"/>
  <c r="U4098" i="1" s="1"/>
  <c r="S134" i="1"/>
  <c r="U134" i="1" s="1"/>
  <c r="S199" i="1"/>
  <c r="U199" i="1" s="1"/>
  <c r="S434" i="1"/>
  <c r="U434" i="1" s="1"/>
  <c r="S501" i="1"/>
  <c r="U501" i="1" s="1"/>
  <c r="S669" i="1"/>
  <c r="U669" i="1" s="1"/>
  <c r="S718" i="1"/>
  <c r="U718" i="1" s="1"/>
  <c r="S895" i="1"/>
  <c r="U895" i="1" s="1"/>
  <c r="S945" i="1"/>
  <c r="U945" i="1" s="1"/>
  <c r="S1152" i="1"/>
  <c r="U1152" i="1" s="1"/>
  <c r="S1326" i="1"/>
  <c r="U1326" i="1" s="1"/>
  <c r="S1436" i="1"/>
  <c r="U1436" i="1" s="1"/>
  <c r="S1709" i="1"/>
  <c r="U1709" i="1" s="1"/>
  <c r="S1727" i="1"/>
  <c r="U1727" i="1" s="1"/>
  <c r="S1872" i="1"/>
  <c r="U1872" i="1" s="1"/>
  <c r="S2125" i="1"/>
  <c r="U2125" i="1" s="1"/>
  <c r="S2126" i="1"/>
  <c r="U2126" i="1" s="1"/>
  <c r="S2137" i="1"/>
  <c r="U2137" i="1" s="1"/>
  <c r="S2519" i="1"/>
  <c r="U2519" i="1" s="1"/>
  <c r="S2758" i="1"/>
  <c r="U2758" i="1" s="1"/>
  <c r="S2772" i="1"/>
  <c r="U2772" i="1" s="1"/>
  <c r="S3732" i="1"/>
  <c r="U3732" i="1" s="1"/>
  <c r="S3747" i="1"/>
  <c r="U3747" i="1" s="1"/>
  <c r="S3915" i="1"/>
  <c r="U3915" i="1" s="1"/>
  <c r="S3927" i="1"/>
  <c r="U3927" i="1" s="1"/>
  <c r="S3988" i="1"/>
  <c r="U3988" i="1" s="1"/>
  <c r="S4005" i="1"/>
  <c r="U4005" i="1" s="1"/>
  <c r="S4105" i="1"/>
  <c r="U4105" i="1" s="1"/>
  <c r="S440" i="1"/>
  <c r="U440" i="1" s="1"/>
  <c r="S589" i="1"/>
  <c r="U589" i="1" s="1"/>
  <c r="S891" i="1"/>
  <c r="U891" i="1" s="1"/>
  <c r="S944" i="1"/>
  <c r="U944" i="1" s="1"/>
  <c r="S1045" i="1"/>
  <c r="U1045" i="1" s="1"/>
  <c r="S1066" i="1"/>
  <c r="U1066" i="1" s="1"/>
  <c r="S1082" i="1"/>
  <c r="U1082" i="1" s="1"/>
  <c r="S1148" i="1"/>
  <c r="U1148" i="1" s="1"/>
  <c r="S1325" i="1"/>
  <c r="U1325" i="1" s="1"/>
  <c r="S1496" i="1"/>
  <c r="U1496" i="1" s="1"/>
  <c r="S1550" i="1"/>
  <c r="U1550" i="1" s="1"/>
  <c r="S1584" i="1"/>
  <c r="U1584" i="1" s="1"/>
  <c r="S1695" i="1"/>
  <c r="U1695" i="1" s="1"/>
  <c r="S1916" i="1"/>
  <c r="U1916" i="1" s="1"/>
  <c r="S2894" i="1"/>
  <c r="U2894" i="1" s="1"/>
  <c r="S2908" i="1"/>
  <c r="U2908" i="1" s="1"/>
  <c r="S2921" i="1"/>
  <c r="U2921" i="1" s="1"/>
  <c r="S3077" i="1"/>
  <c r="U3077" i="1" s="1"/>
  <c r="S3730" i="1"/>
  <c r="U3730" i="1" s="1"/>
  <c r="S3803" i="1"/>
  <c r="U3803" i="1" s="1"/>
  <c r="S3843" i="1"/>
  <c r="U3843" i="1" s="1"/>
  <c r="S3910" i="1"/>
  <c r="U3910" i="1" s="1"/>
  <c r="S4020" i="1"/>
  <c r="U4020" i="1" s="1"/>
  <c r="S4079" i="1"/>
  <c r="U4079" i="1" s="1"/>
  <c r="S147" i="1"/>
  <c r="U147" i="1" s="1"/>
  <c r="S460" i="1"/>
  <c r="U460" i="1" s="1"/>
  <c r="S666" i="1"/>
  <c r="U666" i="1" s="1"/>
  <c r="S1001" i="1"/>
  <c r="U1001" i="1" s="1"/>
  <c r="S1080" i="1"/>
  <c r="U1080" i="1" s="1"/>
  <c r="S1091" i="1"/>
  <c r="U1091" i="1" s="1"/>
  <c r="S1119" i="1"/>
  <c r="U1119" i="1" s="1"/>
  <c r="S1429" i="1"/>
  <c r="U1429" i="1" s="1"/>
  <c r="S1432" i="1"/>
  <c r="U1432" i="1" s="1"/>
  <c r="S1493" i="1"/>
  <c r="U1493" i="1" s="1"/>
  <c r="S1716" i="1"/>
  <c r="U1716" i="1" s="1"/>
  <c r="S1718" i="1"/>
  <c r="U1718" i="1" s="1"/>
  <c r="S1864" i="1"/>
  <c r="U1864" i="1" s="1"/>
  <c r="S1997" i="1"/>
  <c r="U1997" i="1" s="1"/>
  <c r="S2327" i="1"/>
  <c r="U2327" i="1" s="1"/>
  <c r="S2648" i="1"/>
  <c r="U2648" i="1" s="1"/>
  <c r="S2677" i="1"/>
  <c r="U2677" i="1" s="1"/>
  <c r="S2778" i="1"/>
  <c r="U2778" i="1" s="1"/>
  <c r="S2918" i="1"/>
  <c r="U2918" i="1" s="1"/>
  <c r="S2954" i="1"/>
  <c r="U2954" i="1" s="1"/>
  <c r="S3924" i="1"/>
  <c r="U3924" i="1" s="1"/>
  <c r="S4013" i="1"/>
  <c r="U4013" i="1" s="1"/>
  <c r="S4048" i="1"/>
  <c r="U4048" i="1" s="1"/>
  <c r="S426" i="1"/>
  <c r="U426" i="1" s="1"/>
  <c r="S448" i="1"/>
  <c r="U448" i="1" s="1"/>
  <c r="S686" i="1"/>
  <c r="U686" i="1" s="1"/>
  <c r="S694" i="1"/>
  <c r="U694" i="1" s="1"/>
  <c r="S890" i="1"/>
  <c r="U890" i="1" s="1"/>
  <c r="S915" i="1"/>
  <c r="U915" i="1" s="1"/>
  <c r="S933" i="1"/>
  <c r="U933" i="1" s="1"/>
  <c r="S997" i="1"/>
  <c r="U997" i="1" s="1"/>
  <c r="S1100" i="1"/>
  <c r="U1100" i="1" s="1"/>
  <c r="S1156" i="1"/>
  <c r="U1156" i="1" s="1"/>
  <c r="S1226" i="1"/>
  <c r="U1226" i="1" s="1"/>
  <c r="S1341" i="1"/>
  <c r="U1341" i="1" s="1"/>
  <c r="S1410" i="1"/>
  <c r="U1410" i="1" s="1"/>
  <c r="S1421" i="1"/>
  <c r="U1421" i="1" s="1"/>
  <c r="S1435" i="1"/>
  <c r="U1435" i="1" s="1"/>
  <c r="S1441" i="1"/>
  <c r="U1441" i="1" s="1"/>
  <c r="S1602" i="1"/>
  <c r="U1602" i="1" s="1"/>
  <c r="S1725" i="1"/>
  <c r="U1725" i="1" s="1"/>
  <c r="S1778" i="1"/>
  <c r="U1778" i="1" s="1"/>
  <c r="S1822" i="1"/>
  <c r="U1822" i="1" s="1"/>
  <c r="S1993" i="1"/>
  <c r="U1993" i="1" s="1"/>
  <c r="S2160" i="1"/>
  <c r="U2160" i="1" s="1"/>
  <c r="S2602" i="1"/>
  <c r="U2602" i="1" s="1"/>
  <c r="S2862" i="1"/>
  <c r="U2862" i="1" s="1"/>
  <c r="S3640" i="1"/>
  <c r="U3640" i="1" s="1"/>
  <c r="S3731" i="1"/>
  <c r="U3731" i="1" s="1"/>
  <c r="S3851" i="1"/>
  <c r="U3851" i="1" s="1"/>
  <c r="S3971" i="1"/>
  <c r="U3971" i="1" s="1"/>
  <c r="S4029" i="1"/>
  <c r="U4029" i="1" s="1"/>
  <c r="S4034" i="1"/>
  <c r="U4034" i="1" s="1"/>
  <c r="S4107" i="1"/>
  <c r="U4107" i="1" s="1"/>
  <c r="S128" i="1"/>
  <c r="U128" i="1" s="1"/>
  <c r="S177" i="1"/>
  <c r="U177" i="1" s="1"/>
  <c r="S187" i="1"/>
  <c r="U187" i="1" s="1"/>
  <c r="S430" i="1"/>
  <c r="U430" i="1" s="1"/>
  <c r="S483" i="1"/>
  <c r="U483" i="1" s="1"/>
  <c r="S624" i="1"/>
  <c r="U624" i="1" s="1"/>
  <c r="S705" i="1"/>
  <c r="U705" i="1" s="1"/>
  <c r="S917" i="1"/>
  <c r="U917" i="1" s="1"/>
  <c r="S935" i="1"/>
  <c r="U935" i="1" s="1"/>
  <c r="S957" i="1"/>
  <c r="U957" i="1" s="1"/>
  <c r="S987" i="1"/>
  <c r="U987" i="1" s="1"/>
  <c r="S1008" i="1"/>
  <c r="U1008" i="1" s="1"/>
  <c r="S1076" i="1"/>
  <c r="U1076" i="1" s="1"/>
  <c r="S1138" i="1"/>
  <c r="U1138" i="1" s="1"/>
  <c r="S1154" i="1"/>
  <c r="U1154" i="1" s="1"/>
  <c r="S1170" i="1"/>
  <c r="U1170" i="1" s="1"/>
  <c r="S1176" i="1"/>
  <c r="U1176" i="1" s="1"/>
  <c r="S1319" i="1"/>
  <c r="U1319" i="1" s="1"/>
  <c r="S1722" i="1"/>
  <c r="U1722" i="1" s="1"/>
  <c r="S1775" i="1"/>
  <c r="U1775" i="1" s="1"/>
  <c r="S2144" i="1"/>
  <c r="U2144" i="1" s="1"/>
  <c r="S2599" i="1"/>
  <c r="U2599" i="1" s="1"/>
  <c r="S2672" i="1"/>
  <c r="U2672" i="1" s="1"/>
  <c r="S2698" i="1"/>
  <c r="U2698" i="1" s="1"/>
  <c r="S2706" i="1"/>
  <c r="U2706" i="1" s="1"/>
  <c r="S3642" i="1"/>
  <c r="U3642" i="1" s="1"/>
  <c r="S3649" i="1"/>
  <c r="U3649" i="1" s="1"/>
  <c r="S3966" i="1"/>
  <c r="U3966" i="1" s="1"/>
  <c r="S3986" i="1"/>
  <c r="U3986" i="1" s="1"/>
  <c r="S4010" i="1"/>
  <c r="U4010" i="1" s="1"/>
  <c r="S158" i="1"/>
  <c r="U158" i="1" s="1"/>
  <c r="S193" i="1"/>
  <c r="U193" i="1" s="1"/>
  <c r="S436" i="1"/>
  <c r="U436" i="1" s="1"/>
  <c r="S446" i="1"/>
  <c r="U446" i="1" s="1"/>
  <c r="S500" i="1"/>
  <c r="U500" i="1" s="1"/>
  <c r="S553" i="1"/>
  <c r="U553" i="1" s="1"/>
  <c r="S670" i="1"/>
  <c r="U670" i="1" s="1"/>
  <c r="S717" i="1"/>
  <c r="U717" i="1" s="1"/>
  <c r="S763" i="1"/>
  <c r="U763" i="1" s="1"/>
  <c r="S865" i="1"/>
  <c r="U865" i="1" s="1"/>
  <c r="S873" i="1"/>
  <c r="U873" i="1" s="1"/>
  <c r="S920" i="1"/>
  <c r="U920" i="1" s="1"/>
  <c r="S1077" i="1"/>
  <c r="U1077" i="1" s="1"/>
  <c r="S1097" i="1"/>
  <c r="U1097" i="1" s="1"/>
  <c r="S1104" i="1"/>
  <c r="U1104" i="1" s="1"/>
  <c r="S1106" i="1"/>
  <c r="U1106" i="1" s="1"/>
  <c r="S1137" i="1"/>
  <c r="U1137" i="1" s="1"/>
  <c r="S1181" i="1"/>
  <c r="U1181" i="1" s="1"/>
  <c r="S1414" i="1"/>
  <c r="U1414" i="1" s="1"/>
  <c r="S1415" i="1"/>
  <c r="U1415" i="1" s="1"/>
  <c r="S1430" i="1"/>
  <c r="U1430" i="1" s="1"/>
  <c r="S1560" i="1"/>
  <c r="U1560" i="1" s="1"/>
  <c r="S1574" i="1"/>
  <c r="U1574" i="1" s="1"/>
  <c r="S1576" i="1"/>
  <c r="U1576" i="1" s="1"/>
  <c r="S1711" i="1"/>
  <c r="U1711" i="1" s="1"/>
  <c r="S1792" i="1"/>
  <c r="U1792" i="1" s="1"/>
  <c r="S1870" i="1"/>
  <c r="U1870" i="1" s="1"/>
  <c r="S1983" i="1"/>
  <c r="U1983" i="1" s="1"/>
  <c r="S2133" i="1"/>
  <c r="U2133" i="1" s="1"/>
  <c r="S2141" i="1"/>
  <c r="U2141" i="1" s="1"/>
  <c r="S2746" i="1"/>
  <c r="U2746" i="1" s="1"/>
  <c r="S2846" i="1"/>
  <c r="U2846" i="1" s="1"/>
  <c r="S2858" i="1"/>
  <c r="U2858" i="1" s="1"/>
  <c r="S2873" i="1"/>
  <c r="U2873" i="1" s="1"/>
  <c r="S2876" i="1"/>
  <c r="U2876" i="1" s="1"/>
  <c r="S2888" i="1"/>
  <c r="U2888" i="1" s="1"/>
  <c r="S2897" i="1"/>
  <c r="U2897" i="1" s="1"/>
  <c r="S2899" i="1"/>
  <c r="U2899" i="1" s="1"/>
  <c r="S2906" i="1"/>
  <c r="U2906" i="1" s="1"/>
  <c r="S3092" i="1"/>
  <c r="U3092" i="1" s="1"/>
  <c r="S3114" i="1"/>
  <c r="U3114" i="1" s="1"/>
  <c r="S3141" i="1"/>
  <c r="U3141" i="1" s="1"/>
  <c r="S3648" i="1"/>
  <c r="U3648" i="1" s="1"/>
  <c r="S3859" i="1"/>
  <c r="U3859" i="1" s="1"/>
  <c r="S3863" i="1"/>
  <c r="U3863" i="1" s="1"/>
  <c r="S3879" i="1"/>
  <c r="U3879" i="1" s="1"/>
  <c r="S3883" i="1"/>
  <c r="U3883" i="1" s="1"/>
  <c r="S3897" i="1"/>
  <c r="U3897" i="1" s="1"/>
  <c r="S3902" i="1"/>
  <c r="U3902" i="1" s="1"/>
  <c r="S3922" i="1"/>
  <c r="U3922" i="1" s="1"/>
  <c r="S3994" i="1"/>
  <c r="U3994" i="1" s="1"/>
  <c r="S4027" i="1"/>
  <c r="U4027" i="1" s="1"/>
  <c r="S4088" i="1"/>
  <c r="U4088" i="1" s="1"/>
  <c r="S4091" i="1"/>
  <c r="U4091" i="1" s="1"/>
  <c r="S170" i="1"/>
  <c r="U170" i="1" s="1"/>
  <c r="S592" i="1"/>
  <c r="U592" i="1" s="1"/>
  <c r="S605" i="1"/>
  <c r="U605" i="1" s="1"/>
  <c r="S680" i="1"/>
  <c r="U680" i="1" s="1"/>
  <c r="S689" i="1"/>
  <c r="U689" i="1" s="1"/>
  <c r="S769" i="1"/>
  <c r="U769" i="1" s="1"/>
  <c r="S892" i="1"/>
  <c r="U892" i="1" s="1"/>
  <c r="S993" i="1"/>
  <c r="U993" i="1" s="1"/>
  <c r="S1162" i="1"/>
  <c r="U1162" i="1" s="1"/>
  <c r="S1184" i="1"/>
  <c r="U1184" i="1" s="1"/>
  <c r="S1185" i="1"/>
  <c r="U1185" i="1" s="1"/>
  <c r="S1227" i="1"/>
  <c r="U1227" i="1" s="1"/>
  <c r="S1228" i="1"/>
  <c r="U1228" i="1" s="1"/>
  <c r="S1329" i="1"/>
  <c r="U1329" i="1" s="1"/>
  <c r="S1544" i="1"/>
  <c r="U1544" i="1" s="1"/>
  <c r="S1559" i="1"/>
  <c r="U1559" i="1" s="1"/>
  <c r="S1562" i="1"/>
  <c r="U1562" i="1" s="1"/>
  <c r="S1569" i="1"/>
  <c r="U1569" i="1" s="1"/>
  <c r="S1701" i="1"/>
  <c r="U1701" i="1" s="1"/>
  <c r="S1770" i="1"/>
  <c r="U1770" i="1" s="1"/>
  <c r="S1793" i="1"/>
  <c r="U1793" i="1" s="1"/>
  <c r="S1985" i="1"/>
  <c r="U1985" i="1" s="1"/>
  <c r="S2385" i="1"/>
  <c r="U2385" i="1" s="1"/>
  <c r="S2590" i="1"/>
  <c r="U2590" i="1" s="1"/>
  <c r="S2852" i="1"/>
  <c r="U2852" i="1" s="1"/>
  <c r="S2900" i="1"/>
  <c r="U2900" i="1" s="1"/>
  <c r="S2949" i="1"/>
  <c r="U2949" i="1" s="1"/>
  <c r="S3098" i="1"/>
  <c r="U3098" i="1" s="1"/>
  <c r="S3100" i="1"/>
  <c r="U3100" i="1" s="1"/>
  <c r="S3108" i="1"/>
  <c r="U3108" i="1" s="1"/>
  <c r="S3115" i="1"/>
  <c r="U3115" i="1" s="1"/>
  <c r="S3128" i="1"/>
  <c r="U3128" i="1" s="1"/>
  <c r="S3132" i="1"/>
  <c r="U3132" i="1" s="1"/>
  <c r="S3193" i="1"/>
  <c r="U3193" i="1" s="1"/>
  <c r="S3636" i="1"/>
  <c r="U3636" i="1" s="1"/>
  <c r="S3801" i="1"/>
  <c r="U3801" i="1" s="1"/>
  <c r="S3802" i="1"/>
  <c r="U3802" i="1" s="1"/>
  <c r="S3852" i="1"/>
  <c r="U3852" i="1" s="1"/>
  <c r="S3983" i="1"/>
  <c r="U3983" i="1" s="1"/>
  <c r="S3992" i="1"/>
  <c r="U3992" i="1" s="1"/>
  <c r="S4011" i="1"/>
  <c r="U4011" i="1" s="1"/>
  <c r="S140" i="1"/>
  <c r="U140" i="1" s="1"/>
  <c r="S156" i="1"/>
  <c r="U156" i="1" s="1"/>
  <c r="S172" i="1"/>
  <c r="U172" i="1" s="1"/>
  <c r="S186" i="1"/>
  <c r="U186" i="1" s="1"/>
  <c r="S234" i="1"/>
  <c r="U234" i="1" s="1"/>
  <c r="S450" i="1"/>
  <c r="U450" i="1" s="1"/>
  <c r="S475" i="1"/>
  <c r="U475" i="1" s="1"/>
  <c r="S502" i="1"/>
  <c r="U502" i="1" s="1"/>
  <c r="S509" i="1"/>
  <c r="U509" i="1" s="1"/>
  <c r="S513" i="1"/>
  <c r="U513" i="1" s="1"/>
  <c r="S516" i="1"/>
  <c r="U516" i="1" s="1"/>
  <c r="S551" i="1"/>
  <c r="U551" i="1" s="1"/>
  <c r="S558" i="1"/>
  <c r="U558" i="1" s="1"/>
  <c r="S590" i="1"/>
  <c r="U590" i="1" s="1"/>
  <c r="S594" i="1"/>
  <c r="U594" i="1" s="1"/>
  <c r="S607" i="1"/>
  <c r="U607" i="1" s="1"/>
  <c r="S619" i="1"/>
  <c r="U619" i="1" s="1"/>
  <c r="S662" i="1"/>
  <c r="U662" i="1" s="1"/>
  <c r="S702" i="1"/>
  <c r="U702" i="1" s="1"/>
  <c r="S774" i="1"/>
  <c r="U774" i="1" s="1"/>
  <c r="S781" i="1"/>
  <c r="U781" i="1" s="1"/>
  <c r="S882" i="1"/>
  <c r="U882" i="1" s="1"/>
  <c r="S893" i="1"/>
  <c r="U893" i="1" s="1"/>
  <c r="S900" i="1"/>
  <c r="U900" i="1" s="1"/>
  <c r="S905" i="1"/>
  <c r="U905" i="1" s="1"/>
  <c r="S907" i="1"/>
  <c r="U907" i="1" s="1"/>
  <c r="S911" i="1"/>
  <c r="U911" i="1" s="1"/>
  <c r="S927" i="1"/>
  <c r="U927" i="1" s="1"/>
  <c r="S977" i="1"/>
  <c r="U977" i="1" s="1"/>
  <c r="S1017" i="1"/>
  <c r="U1017" i="1" s="1"/>
  <c r="S1018" i="1"/>
  <c r="U1018" i="1" s="1"/>
  <c r="S1020" i="1"/>
  <c r="U1020" i="1" s="1"/>
  <c r="S1047" i="1"/>
  <c r="U1047" i="1" s="1"/>
  <c r="S1067" i="1"/>
  <c r="U1067" i="1" s="1"/>
  <c r="S1068" i="1"/>
  <c r="U1068" i="1" s="1"/>
  <c r="S1081" i="1"/>
  <c r="U1081" i="1" s="1"/>
  <c r="S1087" i="1"/>
  <c r="U1087" i="1" s="1"/>
  <c r="S1102" i="1"/>
  <c r="U1102" i="1" s="1"/>
  <c r="S1110" i="1"/>
  <c r="U1110" i="1" s="1"/>
  <c r="S1177" i="1"/>
  <c r="U1177" i="1" s="1"/>
  <c r="S1237" i="1"/>
  <c r="U1237" i="1" s="1"/>
  <c r="S1242" i="1"/>
  <c r="U1242" i="1" s="1"/>
  <c r="S1340" i="1"/>
  <c r="U1340" i="1" s="1"/>
  <c r="S1422" i="1"/>
  <c r="U1422" i="1" s="1"/>
  <c r="S1440" i="1"/>
  <c r="U1440" i="1" s="1"/>
  <c r="S1458" i="1"/>
  <c r="U1458" i="1" s="1"/>
  <c r="S1567" i="1"/>
  <c r="U1567" i="1" s="1"/>
  <c r="S1771" i="1"/>
  <c r="U1771" i="1" s="1"/>
  <c r="S1808" i="1"/>
  <c r="U1808" i="1" s="1"/>
  <c r="S1812" i="1"/>
  <c r="U1812" i="1" s="1"/>
  <c r="S1903" i="1"/>
  <c r="U1903" i="1" s="1"/>
  <c r="S1987" i="1"/>
  <c r="U1987" i="1" s="1"/>
  <c r="S2158" i="1"/>
  <c r="U2158" i="1" s="1"/>
  <c r="S2324" i="1"/>
  <c r="U2324" i="1" s="1"/>
  <c r="S2345" i="1"/>
  <c r="U2345" i="1" s="1"/>
  <c r="S2374" i="1"/>
  <c r="U2374" i="1" s="1"/>
  <c r="S2384" i="1"/>
  <c r="U2384" i="1" s="1"/>
  <c r="S2416" i="1"/>
  <c r="U2416" i="1" s="1"/>
  <c r="S2503" i="1"/>
  <c r="U2503" i="1" s="1"/>
  <c r="S2661" i="1"/>
  <c r="U2661" i="1" s="1"/>
  <c r="S2777" i="1"/>
  <c r="U2777" i="1" s="1"/>
  <c r="S2893" i="1"/>
  <c r="U2893" i="1" s="1"/>
  <c r="S2910" i="1"/>
  <c r="U2910" i="1" s="1"/>
  <c r="S2951" i="1"/>
  <c r="U2951" i="1" s="1"/>
  <c r="S3061" i="1"/>
  <c r="U3061" i="1" s="1"/>
  <c r="S3069" i="1"/>
  <c r="U3069" i="1" s="1"/>
  <c r="S3072" i="1"/>
  <c r="U3072" i="1" s="1"/>
  <c r="S3117" i="1"/>
  <c r="U3117" i="1" s="1"/>
  <c r="S3139" i="1"/>
  <c r="U3139" i="1" s="1"/>
  <c r="S3207" i="1"/>
  <c r="U3207" i="1" s="1"/>
  <c r="S3791" i="1"/>
  <c r="U3791" i="1" s="1"/>
  <c r="S3848" i="1"/>
  <c r="U3848" i="1" s="1"/>
  <c r="S3857" i="1"/>
  <c r="U3857" i="1" s="1"/>
  <c r="S3871" i="1"/>
  <c r="U3871" i="1" s="1"/>
  <c r="S3873" i="1"/>
  <c r="U3873" i="1" s="1"/>
  <c r="S3896" i="1"/>
  <c r="U3896" i="1" s="1"/>
  <c r="S3912" i="1"/>
  <c r="U3912" i="1" s="1"/>
  <c r="S3948" i="1"/>
  <c r="U3948" i="1" s="1"/>
  <c r="S3949" i="1"/>
  <c r="U3949" i="1" s="1"/>
  <c r="S3964" i="1"/>
  <c r="U3964" i="1" s="1"/>
  <c r="S4060" i="1"/>
  <c r="U4060" i="1" s="1"/>
  <c r="S4061" i="1"/>
  <c r="U4061" i="1" s="1"/>
  <c r="S4062" i="1"/>
  <c r="U4062" i="1" s="1"/>
  <c r="S4092" i="1"/>
  <c r="U4092" i="1" s="1"/>
  <c r="S4097" i="1"/>
  <c r="U4097" i="1" s="1"/>
  <c r="S4113" i="1"/>
  <c r="U4113" i="1" s="1"/>
  <c r="S129" i="1"/>
  <c r="U129" i="1" s="1"/>
  <c r="S130" i="1"/>
  <c r="U130" i="1" s="1"/>
  <c r="S220" i="1"/>
  <c r="U220" i="1" s="1"/>
  <c r="S423" i="1"/>
  <c r="U423" i="1" s="1"/>
  <c r="S432" i="1"/>
  <c r="U432" i="1" s="1"/>
  <c r="S451" i="1"/>
  <c r="U451" i="1" s="1"/>
  <c r="S465" i="1"/>
  <c r="U465" i="1" s="1"/>
  <c r="S478" i="1"/>
  <c r="U478" i="1" s="1"/>
  <c r="S505" i="1"/>
  <c r="U505" i="1" s="1"/>
  <c r="S602" i="1"/>
  <c r="U602" i="1" s="1"/>
  <c r="S777" i="1"/>
  <c r="U777" i="1" s="1"/>
  <c r="S863" i="1"/>
  <c r="U863" i="1" s="1"/>
  <c r="S867" i="1"/>
  <c r="U867" i="1" s="1"/>
  <c r="S897" i="1"/>
  <c r="U897" i="1" s="1"/>
  <c r="S925" i="1"/>
  <c r="U925" i="1" s="1"/>
  <c r="S943" i="1"/>
  <c r="U943" i="1" s="1"/>
  <c r="S947" i="1"/>
  <c r="U947" i="1" s="1"/>
  <c r="S948" i="1"/>
  <c r="U948" i="1" s="1"/>
  <c r="S958" i="1"/>
  <c r="U958" i="1" s="1"/>
  <c r="S959" i="1"/>
  <c r="U959" i="1" s="1"/>
  <c r="S975" i="1"/>
  <c r="U975" i="1" s="1"/>
  <c r="S978" i="1"/>
  <c r="U978" i="1" s="1"/>
  <c r="S996" i="1"/>
  <c r="U996" i="1" s="1"/>
  <c r="S998" i="1"/>
  <c r="U998" i="1" s="1"/>
  <c r="S1002" i="1"/>
  <c r="U1002" i="1" s="1"/>
  <c r="S1044" i="1"/>
  <c r="U1044" i="1" s="1"/>
  <c r="S1105" i="1"/>
  <c r="U1105" i="1" s="1"/>
  <c r="S1120" i="1"/>
  <c r="U1120" i="1" s="1"/>
  <c r="S1129" i="1"/>
  <c r="U1129" i="1" s="1"/>
  <c r="S1159" i="1"/>
  <c r="U1159" i="1" s="1"/>
  <c r="S1169" i="1"/>
  <c r="U1169" i="1" s="1"/>
  <c r="S1327" i="1"/>
  <c r="U1327" i="1" s="1"/>
  <c r="S1330" i="1"/>
  <c r="U1330" i="1" s="1"/>
  <c r="S1406" i="1"/>
  <c r="U1406" i="1" s="1"/>
  <c r="S1483" i="1"/>
  <c r="U1483" i="1" s="1"/>
  <c r="S1487" i="1"/>
  <c r="U1487" i="1" s="1"/>
  <c r="S1490" i="1"/>
  <c r="U1490" i="1" s="1"/>
  <c r="S1500" i="1"/>
  <c r="U1500" i="1" s="1"/>
  <c r="S1575" i="1"/>
  <c r="U1575" i="1" s="1"/>
  <c r="S1592" i="1"/>
  <c r="U1592" i="1" s="1"/>
  <c r="S1598" i="1"/>
  <c r="U1598" i="1" s="1"/>
  <c r="S1715" i="1"/>
  <c r="U1715" i="1" s="1"/>
  <c r="S1780" i="1"/>
  <c r="U1780" i="1" s="1"/>
  <c r="S1801" i="1"/>
  <c r="U1801" i="1" s="1"/>
  <c r="S1818" i="1"/>
  <c r="U1818" i="1" s="1"/>
  <c r="S1821" i="1"/>
  <c r="U1821" i="1" s="1"/>
  <c r="S1910" i="1"/>
  <c r="U1910" i="1" s="1"/>
  <c r="S1917" i="1"/>
  <c r="U1917" i="1" s="1"/>
  <c r="S2134" i="1"/>
  <c r="U2134" i="1" s="1"/>
  <c r="S2135" i="1"/>
  <c r="U2135" i="1" s="1"/>
  <c r="S2136" i="1"/>
  <c r="U2136" i="1" s="1"/>
  <c r="S2146" i="1"/>
  <c r="U2146" i="1" s="1"/>
  <c r="S2150" i="1"/>
  <c r="U2150" i="1" s="1"/>
  <c r="S2157" i="1"/>
  <c r="U2157" i="1" s="1"/>
  <c r="S2349" i="1"/>
  <c r="U2349" i="1" s="1"/>
  <c r="S2383" i="1"/>
  <c r="U2383" i="1" s="1"/>
  <c r="S2411" i="1"/>
  <c r="U2411" i="1" s="1"/>
  <c r="S2516" i="1"/>
  <c r="U2516" i="1" s="1"/>
  <c r="S2571" i="1"/>
  <c r="U2571" i="1" s="1"/>
  <c r="S2589" i="1"/>
  <c r="U2589" i="1" s="1"/>
  <c r="S2593" i="1"/>
  <c r="U2593" i="1" s="1"/>
  <c r="S2646" i="1"/>
  <c r="U2646" i="1" s="1"/>
  <c r="S2653" i="1"/>
  <c r="U2653" i="1" s="1"/>
  <c r="S2768" i="1"/>
  <c r="U2768" i="1" s="1"/>
  <c r="S2781" i="1"/>
  <c r="U2781" i="1" s="1"/>
  <c r="S2854" i="1"/>
  <c r="U2854" i="1" s="1"/>
  <c r="S2861" i="1"/>
  <c r="U2861" i="1" s="1"/>
  <c r="S2866" i="1"/>
  <c r="U2866" i="1" s="1"/>
  <c r="S2880" i="1"/>
  <c r="U2880" i="1" s="1"/>
  <c r="S2953" i="1"/>
  <c r="U2953" i="1" s="1"/>
  <c r="S2959" i="1"/>
  <c r="U2959" i="1" s="1"/>
  <c r="S3087" i="1"/>
  <c r="U3087" i="1" s="1"/>
  <c r="S3144" i="1"/>
  <c r="U3144" i="1" s="1"/>
  <c r="S3644" i="1"/>
  <c r="U3644" i="1" s="1"/>
  <c r="S3744" i="1"/>
  <c r="U3744" i="1" s="1"/>
  <c r="S3748" i="1"/>
  <c r="U3748" i="1" s="1"/>
  <c r="S3797" i="1"/>
  <c r="U3797" i="1" s="1"/>
  <c r="S3847" i="1"/>
  <c r="U3847" i="1" s="1"/>
  <c r="S3860" i="1"/>
  <c r="U3860" i="1" s="1"/>
  <c r="S3889" i="1"/>
  <c r="U3889" i="1" s="1"/>
  <c r="S3921" i="1"/>
  <c r="U3921" i="1" s="1"/>
  <c r="S3931" i="1"/>
  <c r="U3931" i="1" s="1"/>
  <c r="S3962" i="1"/>
  <c r="U3962" i="1" s="1"/>
  <c r="S3981" i="1"/>
  <c r="U3981" i="1" s="1"/>
  <c r="S3990" i="1"/>
  <c r="U3990" i="1" s="1"/>
  <c r="S4004" i="1"/>
  <c r="U4004" i="1" s="1"/>
  <c r="S4049" i="1"/>
  <c r="U4049" i="1" s="1"/>
  <c r="S4064" i="1"/>
  <c r="U4064" i="1" s="1"/>
  <c r="S4084" i="1"/>
  <c r="U4084" i="1" s="1"/>
  <c r="S4095" i="1"/>
  <c r="U4095" i="1" s="1"/>
  <c r="S4109" i="1"/>
  <c r="U4109" i="1" s="1"/>
  <c r="S4110" i="1"/>
  <c r="U4110" i="1" s="1"/>
  <c r="S148" i="1"/>
  <c r="U148" i="1" s="1"/>
  <c r="S151" i="1"/>
  <c r="U151" i="1" s="1"/>
  <c r="S155" i="1"/>
  <c r="U155" i="1" s="1"/>
  <c r="S166" i="1"/>
  <c r="U166" i="1" s="1"/>
  <c r="S200" i="1"/>
  <c r="U200" i="1" s="1"/>
  <c r="S222" i="1"/>
  <c r="U222" i="1" s="1"/>
  <c r="S228" i="1"/>
  <c r="U228" i="1" s="1"/>
  <c r="S424" i="1"/>
  <c r="U424" i="1" s="1"/>
  <c r="S425" i="1"/>
  <c r="U425" i="1" s="1"/>
  <c r="S428" i="1"/>
  <c r="U428" i="1" s="1"/>
  <c r="S452" i="1"/>
  <c r="U452" i="1" s="1"/>
  <c r="S456" i="1"/>
  <c r="U456" i="1" s="1"/>
  <c r="S458" i="1"/>
  <c r="U458" i="1" s="1"/>
  <c r="S468" i="1"/>
  <c r="U468" i="1" s="1"/>
  <c r="S472" i="1"/>
  <c r="U472" i="1" s="1"/>
  <c r="S499" i="1"/>
  <c r="U499" i="1" s="1"/>
  <c r="S504" i="1"/>
  <c r="U504" i="1" s="1"/>
  <c r="S506" i="1"/>
  <c r="U506" i="1" s="1"/>
  <c r="S510" i="1"/>
  <c r="U510" i="1" s="1"/>
  <c r="S519" i="1"/>
  <c r="U519" i="1" s="1"/>
  <c r="S543" i="1"/>
  <c r="U543" i="1" s="1"/>
  <c r="S546" i="1"/>
  <c r="U546" i="1" s="1"/>
  <c r="S552" i="1"/>
  <c r="U552" i="1" s="1"/>
  <c r="S559" i="1"/>
  <c r="U559" i="1" s="1"/>
  <c r="S570" i="1"/>
  <c r="U570" i="1" s="1"/>
  <c r="S571" i="1"/>
  <c r="U571" i="1" s="1"/>
  <c r="S576" i="1"/>
  <c r="U576" i="1" s="1"/>
  <c r="S581" i="1"/>
  <c r="U581" i="1" s="1"/>
  <c r="S586" i="1"/>
  <c r="U586" i="1" s="1"/>
  <c r="S588" i="1"/>
  <c r="U588" i="1" s="1"/>
  <c r="S603" i="1"/>
  <c r="U603" i="1" s="1"/>
  <c r="S610" i="1"/>
  <c r="U610" i="1" s="1"/>
  <c r="S611" i="1"/>
  <c r="U611" i="1" s="1"/>
  <c r="S622" i="1"/>
  <c r="U622" i="1" s="1"/>
  <c r="S623" i="1"/>
  <c r="U623" i="1" s="1"/>
  <c r="S633" i="1"/>
  <c r="U633" i="1" s="1"/>
  <c r="S663" i="1"/>
  <c r="U663" i="1" s="1"/>
  <c r="S678" i="1"/>
  <c r="U678" i="1" s="1"/>
  <c r="S685" i="1"/>
  <c r="U685" i="1" s="1"/>
  <c r="S693" i="1"/>
  <c r="U693" i="1" s="1"/>
  <c r="S697" i="1"/>
  <c r="U697" i="1" s="1"/>
  <c r="S706" i="1"/>
  <c r="U706" i="1" s="1"/>
  <c r="S707" i="1"/>
  <c r="U707" i="1" s="1"/>
  <c r="S715" i="1"/>
  <c r="U715" i="1" s="1"/>
  <c r="S720" i="1"/>
  <c r="U720" i="1" s="1"/>
  <c r="S721" i="1"/>
  <c r="U721" i="1" s="1"/>
  <c r="S775" i="1"/>
  <c r="U775" i="1" s="1"/>
  <c r="S779" i="1"/>
  <c r="U779" i="1" s="1"/>
  <c r="S874" i="1"/>
  <c r="U874" i="1" s="1"/>
  <c r="S875" i="1"/>
  <c r="U875" i="1" s="1"/>
  <c r="S880" i="1"/>
  <c r="U880" i="1" s="1"/>
  <c r="S883" i="1"/>
  <c r="U883" i="1" s="1"/>
  <c r="S886" i="1"/>
  <c r="U886" i="1" s="1"/>
  <c r="S914" i="1"/>
  <c r="U914" i="1" s="1"/>
  <c r="S919" i="1"/>
  <c r="U919" i="1" s="1"/>
  <c r="S921" i="1"/>
  <c r="U921" i="1" s="1"/>
  <c r="S937" i="1"/>
  <c r="U937" i="1" s="1"/>
  <c r="S939" i="1"/>
  <c r="U939" i="1" s="1"/>
  <c r="S941" i="1"/>
  <c r="U941" i="1" s="1"/>
  <c r="S951" i="1"/>
  <c r="U951" i="1" s="1"/>
  <c r="S955" i="1"/>
  <c r="U955" i="1" s="1"/>
  <c r="S965" i="1"/>
  <c r="U965" i="1" s="1"/>
  <c r="S966" i="1"/>
  <c r="U966" i="1" s="1"/>
  <c r="S967" i="1"/>
  <c r="U967" i="1" s="1"/>
  <c r="S970" i="1"/>
  <c r="U970" i="1" s="1"/>
  <c r="S976" i="1"/>
  <c r="U976" i="1" s="1"/>
  <c r="S986" i="1"/>
  <c r="U986" i="1" s="1"/>
  <c r="S999" i="1"/>
  <c r="U999" i="1" s="1"/>
  <c r="S1050" i="1"/>
  <c r="U1050" i="1" s="1"/>
  <c r="S1055" i="1"/>
  <c r="U1055" i="1" s="1"/>
  <c r="S1062" i="1"/>
  <c r="U1062" i="1" s="1"/>
  <c r="S1072" i="1"/>
  <c r="U1072" i="1" s="1"/>
  <c r="S1075" i="1"/>
  <c r="U1075" i="1" s="1"/>
  <c r="S1084" i="1"/>
  <c r="U1084" i="1" s="1"/>
  <c r="S1085" i="1"/>
  <c r="U1085" i="1" s="1"/>
  <c r="S1094" i="1"/>
  <c r="U1094" i="1" s="1"/>
  <c r="S1101" i="1"/>
  <c r="U1101" i="1" s="1"/>
  <c r="S1112" i="1"/>
  <c r="U1112" i="1" s="1"/>
  <c r="S1115" i="1"/>
  <c r="U1115" i="1" s="1"/>
  <c r="S1128" i="1"/>
  <c r="U1128" i="1" s="1"/>
  <c r="S1135" i="1"/>
  <c r="U1135" i="1" s="1"/>
  <c r="S1155" i="1"/>
  <c r="U1155" i="1" s="1"/>
  <c r="S1157" i="1"/>
  <c r="U1157" i="1" s="1"/>
  <c r="S1231" i="1"/>
  <c r="U1231" i="1" s="1"/>
  <c r="S1234" i="1"/>
  <c r="U1234" i="1" s="1"/>
  <c r="S1244" i="1"/>
  <c r="U1244" i="1" s="1"/>
  <c r="S1314" i="1"/>
  <c r="U1314" i="1" s="1"/>
  <c r="S1316" i="1"/>
  <c r="U1316" i="1" s="1"/>
  <c r="S1322" i="1"/>
  <c r="U1322" i="1" s="1"/>
  <c r="S1323" i="1"/>
  <c r="U1323" i="1" s="1"/>
  <c r="S1328" i="1"/>
  <c r="U1328" i="1" s="1"/>
  <c r="S1331" i="1"/>
  <c r="U1331" i="1" s="1"/>
  <c r="S1333" i="1"/>
  <c r="U1333" i="1" s="1"/>
  <c r="S1409" i="1"/>
  <c r="U1409" i="1" s="1"/>
  <c r="S1419" i="1"/>
  <c r="U1419" i="1" s="1"/>
  <c r="S1438" i="1"/>
  <c r="U1438" i="1" s="1"/>
  <c r="S1443" i="1"/>
  <c r="U1443" i="1" s="1"/>
  <c r="S1456" i="1"/>
  <c r="U1456" i="1" s="1"/>
  <c r="S1485" i="1"/>
  <c r="U1485" i="1" s="1"/>
  <c r="S1494" i="1"/>
  <c r="U1494" i="1" s="1"/>
  <c r="S1563" i="1"/>
  <c r="U1563" i="1" s="1"/>
  <c r="S1565" i="1"/>
  <c r="U1565" i="1" s="1"/>
  <c r="S1573" i="1"/>
  <c r="U1573" i="1" s="1"/>
  <c r="S1579" i="1"/>
  <c r="U1579" i="1" s="1"/>
  <c r="S1581" i="1"/>
  <c r="U1581" i="1" s="1"/>
  <c r="S1583" i="1"/>
  <c r="U1583" i="1" s="1"/>
  <c r="S1705" i="1"/>
  <c r="U1705" i="1" s="1"/>
  <c r="S1712" i="1"/>
  <c r="U1712" i="1" s="1"/>
  <c r="S1721" i="1"/>
  <c r="U1721" i="1" s="1"/>
  <c r="S1726" i="1"/>
  <c r="U1726" i="1" s="1"/>
  <c r="S1738" i="1"/>
  <c r="U1738" i="1" s="1"/>
  <c r="S1790" i="1"/>
  <c r="U1790" i="1" s="1"/>
  <c r="S1791" i="1"/>
  <c r="U1791" i="1" s="1"/>
  <c r="S1795" i="1"/>
  <c r="U1795" i="1" s="1"/>
  <c r="S1868" i="1"/>
  <c r="U1868" i="1" s="1"/>
  <c r="S1874" i="1"/>
  <c r="U1874" i="1" s="1"/>
  <c r="S1877" i="1"/>
  <c r="U1877" i="1" s="1"/>
  <c r="S1904" i="1"/>
  <c r="U1904" i="1" s="1"/>
  <c r="S1915" i="1"/>
  <c r="U1915" i="1" s="1"/>
  <c r="S1918" i="1"/>
  <c r="U1918" i="1" s="1"/>
  <c r="S1920" i="1"/>
  <c r="U1920" i="1" s="1"/>
  <c r="S1991" i="1"/>
  <c r="U1991" i="1" s="1"/>
  <c r="S2001" i="1"/>
  <c r="U2001" i="1" s="1"/>
  <c r="S2123" i="1"/>
  <c r="U2123" i="1" s="1"/>
  <c r="S2127" i="1"/>
  <c r="U2127" i="1" s="1"/>
  <c r="S2149" i="1"/>
  <c r="U2149" i="1" s="1"/>
  <c r="S2152" i="1"/>
  <c r="U2152" i="1" s="1"/>
  <c r="S2156" i="1"/>
  <c r="U2156" i="1" s="1"/>
  <c r="S2161" i="1"/>
  <c r="U2161" i="1" s="1"/>
  <c r="S2162" i="1"/>
  <c r="U2162" i="1" s="1"/>
  <c r="S2328" i="1"/>
  <c r="U2328" i="1" s="1"/>
  <c r="S2353" i="1"/>
  <c r="U2353" i="1" s="1"/>
  <c r="S2357" i="1"/>
  <c r="U2357" i="1" s="1"/>
  <c r="S2369" i="1"/>
  <c r="U2369" i="1" s="1"/>
  <c r="S2386" i="1"/>
  <c r="U2386" i="1" s="1"/>
  <c r="S2387" i="1"/>
  <c r="U2387" i="1" s="1"/>
  <c r="S2389" i="1"/>
  <c r="U2389" i="1" s="1"/>
  <c r="S2390" i="1"/>
  <c r="U2390" i="1" s="1"/>
  <c r="S2403" i="1"/>
  <c r="U2403" i="1" s="1"/>
  <c r="S2413" i="1"/>
  <c r="U2413" i="1" s="1"/>
  <c r="S2415" i="1"/>
  <c r="U2415" i="1" s="1"/>
  <c r="S2417" i="1"/>
  <c r="U2417" i="1" s="1"/>
  <c r="S2426" i="1"/>
  <c r="U2426" i="1" s="1"/>
  <c r="S2431" i="1"/>
  <c r="U2431" i="1" s="1"/>
  <c r="S2432" i="1"/>
  <c r="U2432" i="1" s="1"/>
  <c r="S2508" i="1"/>
  <c r="U2508" i="1" s="1"/>
  <c r="S2511" i="1"/>
  <c r="U2511" i="1" s="1"/>
  <c r="S2564" i="1"/>
  <c r="U2564" i="1" s="1"/>
  <c r="S2567" i="1"/>
  <c r="U2567" i="1" s="1"/>
  <c r="S2570" i="1"/>
  <c r="U2570" i="1" s="1"/>
  <c r="S2572" i="1"/>
  <c r="U2572" i="1" s="1"/>
  <c r="S2582" i="1"/>
  <c r="U2582" i="1" s="1"/>
  <c r="S2585" i="1"/>
  <c r="U2585" i="1" s="1"/>
  <c r="S2601" i="1"/>
  <c r="U2601" i="1" s="1"/>
  <c r="S2643" i="1"/>
  <c r="U2643" i="1" s="1"/>
  <c r="S2649" i="1"/>
  <c r="U2649" i="1" s="1"/>
  <c r="S2650" i="1"/>
  <c r="U2650" i="1" s="1"/>
  <c r="S2652" i="1"/>
  <c r="U2652" i="1" s="1"/>
  <c r="S2654" i="1"/>
  <c r="U2654" i="1" s="1"/>
  <c r="S2682" i="1"/>
  <c r="U2682" i="1" s="1"/>
  <c r="S2683" i="1"/>
  <c r="U2683" i="1" s="1"/>
  <c r="S2686" i="1"/>
  <c r="U2686" i="1" s="1"/>
  <c r="S2694" i="1"/>
  <c r="U2694" i="1" s="1"/>
  <c r="S2695" i="1"/>
  <c r="U2695" i="1" s="1"/>
  <c r="S2702" i="1"/>
  <c r="U2702" i="1" s="1"/>
  <c r="S2750" i="1"/>
  <c r="U2750" i="1" s="1"/>
  <c r="S2751" i="1"/>
  <c r="U2751" i="1" s="1"/>
  <c r="S2759" i="1"/>
  <c r="U2759" i="1" s="1"/>
  <c r="S2763" i="1"/>
  <c r="U2763" i="1" s="1"/>
  <c r="S2764" i="1"/>
  <c r="U2764" i="1" s="1"/>
  <c r="S2766" i="1"/>
  <c r="U2766" i="1" s="1"/>
  <c r="S2769" i="1"/>
  <c r="U2769" i="1" s="1"/>
  <c r="S2843" i="1"/>
  <c r="U2843" i="1" s="1"/>
  <c r="S2851" i="1"/>
  <c r="U2851" i="1" s="1"/>
  <c r="S2868" i="1"/>
  <c r="U2868" i="1" s="1"/>
  <c r="S2871" i="1"/>
  <c r="U2871" i="1" s="1"/>
  <c r="S2892" i="1"/>
  <c r="U2892" i="1" s="1"/>
  <c r="S2895" i="1"/>
  <c r="U2895" i="1" s="1"/>
  <c r="S2903" i="1"/>
  <c r="U2903" i="1" s="1"/>
  <c r="S2905" i="1"/>
  <c r="U2905" i="1" s="1"/>
  <c r="S2946" i="1"/>
  <c r="U2946" i="1" s="1"/>
  <c r="S3081" i="1"/>
  <c r="U3081" i="1" s="1"/>
  <c r="S3089" i="1"/>
  <c r="U3089" i="1" s="1"/>
  <c r="S3094" i="1"/>
  <c r="U3094" i="1" s="1"/>
  <c r="S3123" i="1"/>
  <c r="U3123" i="1" s="1"/>
  <c r="S3131" i="1"/>
  <c r="U3131" i="1" s="1"/>
  <c r="S3142" i="1"/>
  <c r="U3142" i="1" s="1"/>
  <c r="S3194" i="1"/>
  <c r="U3194" i="1" s="1"/>
  <c r="S3203" i="1"/>
  <c r="U3203" i="1" s="1"/>
  <c r="S3738" i="1"/>
  <c r="U3738" i="1" s="1"/>
  <c r="S3749" i="1"/>
  <c r="U3749" i="1" s="1"/>
  <c r="S3790" i="1"/>
  <c r="U3790" i="1" s="1"/>
  <c r="S3796" i="1"/>
  <c r="U3796" i="1" s="1"/>
  <c r="S3800" i="1"/>
  <c r="U3800" i="1" s="1"/>
  <c r="S3866" i="1"/>
  <c r="U3866" i="1" s="1"/>
  <c r="S3868" i="1"/>
  <c r="U3868" i="1" s="1"/>
  <c r="S3891" i="1"/>
  <c r="U3891" i="1" s="1"/>
  <c r="S3901" i="1"/>
  <c r="U3901" i="1" s="1"/>
  <c r="S3903" i="1"/>
  <c r="U3903" i="1" s="1"/>
  <c r="S3929" i="1"/>
  <c r="U3929" i="1" s="1"/>
  <c r="S3943" i="1"/>
  <c r="U3943" i="1" s="1"/>
  <c r="S3952" i="1"/>
  <c r="U3952" i="1" s="1"/>
  <c r="S3968" i="1"/>
  <c r="U3968" i="1" s="1"/>
  <c r="S3973" i="1"/>
  <c r="U3973" i="1" s="1"/>
  <c r="S3979" i="1"/>
  <c r="U3979" i="1" s="1"/>
  <c r="S4007" i="1"/>
  <c r="U4007" i="1" s="1"/>
  <c r="S4015" i="1"/>
  <c r="U4015" i="1" s="1"/>
  <c r="S4019" i="1"/>
  <c r="U4019" i="1" s="1"/>
  <c r="S4021" i="1"/>
  <c r="U4021" i="1" s="1"/>
  <c r="S4023" i="1"/>
  <c r="U4023" i="1" s="1"/>
  <c r="S4026" i="1"/>
  <c r="U4026" i="1" s="1"/>
  <c r="S4036" i="1"/>
  <c r="U4036" i="1" s="1"/>
  <c r="S4065" i="1"/>
  <c r="U4065" i="1" s="1"/>
  <c r="S4067" i="1"/>
  <c r="U4067" i="1" s="1"/>
  <c r="S4070" i="1"/>
  <c r="U4070" i="1" s="1"/>
  <c r="S4075" i="1"/>
  <c r="U4075" i="1" s="1"/>
  <c r="S4101" i="1"/>
  <c r="U4101" i="1" s="1"/>
  <c r="S122" i="1"/>
  <c r="U122" i="1" s="1"/>
  <c r="S123" i="1"/>
  <c r="U123" i="1" s="1"/>
  <c r="S124" i="1"/>
  <c r="U124" i="1" s="1"/>
  <c r="S125" i="1"/>
  <c r="U125" i="1" s="1"/>
  <c r="S126" i="1"/>
  <c r="U126" i="1" s="1"/>
  <c r="S131" i="1"/>
  <c r="U131" i="1" s="1"/>
  <c r="S132" i="1"/>
  <c r="U132" i="1" s="1"/>
  <c r="S133" i="1"/>
  <c r="U133" i="1" s="1"/>
  <c r="S135" i="1"/>
  <c r="U135" i="1" s="1"/>
  <c r="S136" i="1"/>
  <c r="U136" i="1" s="1"/>
  <c r="S138" i="1"/>
  <c r="U138" i="1" s="1"/>
  <c r="S139" i="1"/>
  <c r="U139" i="1" s="1"/>
  <c r="S142" i="1"/>
  <c r="U142" i="1" s="1"/>
  <c r="S144" i="1"/>
  <c r="U144" i="1" s="1"/>
  <c r="S145" i="1"/>
  <c r="U145" i="1" s="1"/>
  <c r="S149" i="1"/>
  <c r="U149" i="1" s="1"/>
  <c r="S150" i="1"/>
  <c r="U150" i="1" s="1"/>
  <c r="S153" i="1"/>
  <c r="U153" i="1" s="1"/>
  <c r="S154" i="1"/>
  <c r="U154" i="1" s="1"/>
  <c r="S157" i="1"/>
  <c r="U157" i="1" s="1"/>
  <c r="S159" i="1"/>
  <c r="U159" i="1" s="1"/>
  <c r="S160" i="1"/>
  <c r="U160" i="1" s="1"/>
  <c r="S161" i="1"/>
  <c r="U161" i="1" s="1"/>
  <c r="S162" i="1"/>
  <c r="U162" i="1" s="1"/>
  <c r="S163" i="1"/>
  <c r="U163" i="1" s="1"/>
  <c r="S165" i="1"/>
  <c r="U165" i="1" s="1"/>
  <c r="S167" i="1"/>
  <c r="U167" i="1" s="1"/>
  <c r="S169" i="1"/>
  <c r="U169" i="1" s="1"/>
  <c r="S173" i="1"/>
  <c r="U173" i="1" s="1"/>
  <c r="S174" i="1"/>
  <c r="U174" i="1" s="1"/>
  <c r="S175" i="1"/>
  <c r="U175" i="1" s="1"/>
  <c r="S176" i="1"/>
  <c r="U176" i="1" s="1"/>
  <c r="S178" i="1"/>
  <c r="U178" i="1" s="1"/>
  <c r="S180" i="1"/>
  <c r="U180" i="1" s="1"/>
  <c r="S184" i="1"/>
  <c r="U184" i="1" s="1"/>
  <c r="S188" i="1"/>
  <c r="U188" i="1" s="1"/>
  <c r="S190" i="1"/>
  <c r="U190" i="1" s="1"/>
  <c r="S191" i="1"/>
  <c r="U191" i="1" s="1"/>
  <c r="S192" i="1"/>
  <c r="U192" i="1" s="1"/>
  <c r="S194" i="1"/>
  <c r="U194" i="1" s="1"/>
  <c r="S195" i="1"/>
  <c r="U195" i="1" s="1"/>
  <c r="S196" i="1"/>
  <c r="U196" i="1" s="1"/>
  <c r="S197" i="1"/>
  <c r="U197" i="1" s="1"/>
  <c r="S201" i="1"/>
  <c r="U201" i="1" s="1"/>
  <c r="S204" i="1"/>
  <c r="U204" i="1" s="1"/>
  <c r="S208" i="1"/>
  <c r="U208" i="1" s="1"/>
  <c r="S210" i="1"/>
  <c r="U210" i="1" s="1"/>
  <c r="S211" i="1"/>
  <c r="U211" i="1" s="1"/>
  <c r="S214" i="1"/>
  <c r="U214" i="1" s="1"/>
  <c r="S215" i="1"/>
  <c r="U215" i="1" s="1"/>
  <c r="S216" i="1"/>
  <c r="U216" i="1" s="1"/>
  <c r="S217" i="1"/>
  <c r="U217" i="1" s="1"/>
  <c r="S223" i="1"/>
  <c r="U223" i="1" s="1"/>
  <c r="S225" i="1"/>
  <c r="U225" i="1" s="1"/>
  <c r="S226" i="1"/>
  <c r="U226" i="1" s="1"/>
  <c r="S227" i="1"/>
  <c r="U227" i="1" s="1"/>
  <c r="S229" i="1"/>
  <c r="U229" i="1" s="1"/>
  <c r="S230" i="1"/>
  <c r="U230" i="1" s="1"/>
  <c r="S231" i="1"/>
  <c r="U231" i="1" s="1"/>
  <c r="S232" i="1"/>
  <c r="U232" i="1" s="1"/>
  <c r="S233" i="1"/>
  <c r="U233" i="1" s="1"/>
  <c r="S235" i="1"/>
  <c r="U235" i="1" s="1"/>
  <c r="S237" i="1"/>
  <c r="U237" i="1" s="1"/>
  <c r="S238" i="1"/>
  <c r="U238" i="1" s="1"/>
  <c r="S239" i="1"/>
  <c r="U239" i="1" s="1"/>
  <c r="S240" i="1"/>
  <c r="U240" i="1" s="1"/>
  <c r="S422" i="1"/>
  <c r="U422" i="1" s="1"/>
  <c r="S427" i="1"/>
  <c r="U427" i="1" s="1"/>
  <c r="S429" i="1"/>
  <c r="U429" i="1" s="1"/>
  <c r="S431" i="1"/>
  <c r="U431" i="1" s="1"/>
  <c r="S435" i="1"/>
  <c r="U435" i="1" s="1"/>
  <c r="S437" i="1"/>
  <c r="U437" i="1" s="1"/>
  <c r="S438" i="1"/>
  <c r="U438" i="1" s="1"/>
  <c r="S439" i="1"/>
  <c r="U439" i="1" s="1"/>
  <c r="S441" i="1"/>
  <c r="U441" i="1" s="1"/>
  <c r="S442" i="1"/>
  <c r="U442" i="1" s="1"/>
  <c r="S443" i="1"/>
  <c r="U443" i="1" s="1"/>
  <c r="S445" i="1"/>
  <c r="U445" i="1" s="1"/>
  <c r="S447" i="1"/>
  <c r="U447" i="1" s="1"/>
  <c r="S449" i="1"/>
  <c r="U449" i="1" s="1"/>
  <c r="S453" i="1"/>
  <c r="U453" i="1" s="1"/>
  <c r="S455" i="1"/>
  <c r="U455" i="1" s="1"/>
  <c r="S457" i="1"/>
  <c r="U457" i="1" s="1"/>
  <c r="S459" i="1"/>
  <c r="U459" i="1" s="1"/>
  <c r="S461" i="1"/>
  <c r="U461" i="1" s="1"/>
  <c r="S462" i="1"/>
  <c r="U462" i="1" s="1"/>
  <c r="S463" i="1"/>
  <c r="U463" i="1" s="1"/>
  <c r="S464" i="1"/>
  <c r="U464" i="1" s="1"/>
  <c r="S466" i="1"/>
  <c r="U466" i="1" s="1"/>
  <c r="S470" i="1"/>
  <c r="U470" i="1" s="1"/>
  <c r="S471" i="1"/>
  <c r="U471" i="1" s="1"/>
  <c r="S476" i="1"/>
  <c r="U476" i="1" s="1"/>
  <c r="S477" i="1"/>
  <c r="U477" i="1" s="1"/>
  <c r="S479" i="1"/>
  <c r="U479" i="1" s="1"/>
  <c r="S480" i="1"/>
  <c r="U480" i="1" s="1"/>
  <c r="S484" i="1"/>
  <c r="U484" i="1" s="1"/>
  <c r="S486" i="1"/>
  <c r="U486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503" i="1"/>
  <c r="U503" i="1" s="1"/>
  <c r="S507" i="1"/>
  <c r="U507" i="1" s="1"/>
  <c r="S508" i="1"/>
  <c r="U508" i="1" s="1"/>
  <c r="S511" i="1"/>
  <c r="U511" i="1" s="1"/>
  <c r="S512" i="1"/>
  <c r="U512" i="1" s="1"/>
  <c r="S514" i="1"/>
  <c r="U514" i="1" s="1"/>
  <c r="S518" i="1"/>
  <c r="U518" i="1" s="1"/>
  <c r="S520" i="1"/>
  <c r="U520" i="1" s="1"/>
  <c r="S542" i="1"/>
  <c r="U542" i="1" s="1"/>
  <c r="S544" i="1"/>
  <c r="U544" i="1" s="1"/>
  <c r="S545" i="1"/>
  <c r="U545" i="1" s="1"/>
  <c r="S548" i="1"/>
  <c r="U548" i="1" s="1"/>
  <c r="S549" i="1"/>
  <c r="U549" i="1" s="1"/>
  <c r="S550" i="1"/>
  <c r="U550" i="1" s="1"/>
  <c r="S554" i="1"/>
  <c r="U554" i="1" s="1"/>
  <c r="S555" i="1"/>
  <c r="U555" i="1" s="1"/>
  <c r="S557" i="1"/>
  <c r="U557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2" i="1"/>
  <c r="U572" i="1" s="1"/>
  <c r="S573" i="1"/>
  <c r="U573" i="1" s="1"/>
  <c r="S574" i="1"/>
  <c r="U574" i="1" s="1"/>
  <c r="S575" i="1"/>
  <c r="U575" i="1" s="1"/>
  <c r="S577" i="1"/>
  <c r="U577" i="1" s="1"/>
  <c r="S578" i="1"/>
  <c r="U578" i="1" s="1"/>
  <c r="S579" i="1"/>
  <c r="U579" i="1" s="1"/>
  <c r="S580" i="1"/>
  <c r="U580" i="1" s="1"/>
  <c r="S582" i="1"/>
  <c r="U582" i="1" s="1"/>
  <c r="S583" i="1"/>
  <c r="U583" i="1" s="1"/>
  <c r="S584" i="1"/>
  <c r="U584" i="1" s="1"/>
  <c r="S585" i="1"/>
  <c r="U585" i="1" s="1"/>
  <c r="S587" i="1"/>
  <c r="U587" i="1" s="1"/>
  <c r="S591" i="1"/>
  <c r="U591" i="1" s="1"/>
  <c r="S593" i="1"/>
  <c r="U593" i="1" s="1"/>
  <c r="S596" i="1"/>
  <c r="U596" i="1" s="1"/>
  <c r="S597" i="1"/>
  <c r="U597" i="1" s="1"/>
  <c r="S598" i="1"/>
  <c r="U598" i="1" s="1"/>
  <c r="S599" i="1"/>
  <c r="U599" i="1" s="1"/>
  <c r="S601" i="1"/>
  <c r="U601" i="1" s="1"/>
  <c r="S604" i="1"/>
  <c r="U604" i="1" s="1"/>
  <c r="S606" i="1"/>
  <c r="U606" i="1" s="1"/>
  <c r="S608" i="1"/>
  <c r="U608" i="1" s="1"/>
  <c r="S609" i="1"/>
  <c r="U609" i="1" s="1"/>
  <c r="S612" i="1"/>
  <c r="U612" i="1" s="1"/>
  <c r="S613" i="1"/>
  <c r="U613" i="1" s="1"/>
  <c r="S614" i="1"/>
  <c r="U614" i="1" s="1"/>
  <c r="S616" i="1"/>
  <c r="U616" i="1" s="1"/>
  <c r="S617" i="1"/>
  <c r="U617" i="1" s="1"/>
  <c r="S618" i="1"/>
  <c r="U618" i="1" s="1"/>
  <c r="S620" i="1"/>
  <c r="U620" i="1" s="1"/>
  <c r="S621" i="1"/>
  <c r="U621" i="1" s="1"/>
  <c r="S625" i="1"/>
  <c r="U625" i="1" s="1"/>
  <c r="S626" i="1"/>
  <c r="U626" i="1" s="1"/>
  <c r="S627" i="1"/>
  <c r="U627" i="1" s="1"/>
  <c r="S629" i="1"/>
  <c r="U629" i="1" s="1"/>
  <c r="S630" i="1"/>
  <c r="U630" i="1" s="1"/>
  <c r="S631" i="1"/>
  <c r="U631" i="1" s="1"/>
  <c r="S632" i="1"/>
  <c r="U632" i="1" s="1"/>
  <c r="S634" i="1"/>
  <c r="U634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64" i="1"/>
  <c r="U664" i="1" s="1"/>
  <c r="S665" i="1"/>
  <c r="U665" i="1" s="1"/>
  <c r="S668" i="1"/>
  <c r="U668" i="1" s="1"/>
  <c r="S675" i="1"/>
  <c r="U675" i="1" s="1"/>
  <c r="S676" i="1"/>
  <c r="U676" i="1" s="1"/>
  <c r="S683" i="1"/>
  <c r="U683" i="1" s="1"/>
  <c r="S684" i="1"/>
  <c r="U684" i="1" s="1"/>
  <c r="S688" i="1"/>
  <c r="U688" i="1" s="1"/>
  <c r="S696" i="1"/>
  <c r="U696" i="1" s="1"/>
  <c r="S698" i="1"/>
  <c r="U698" i="1" s="1"/>
  <c r="S708" i="1"/>
  <c r="U708" i="1" s="1"/>
  <c r="S711" i="1"/>
  <c r="U711" i="1" s="1"/>
  <c r="S712" i="1"/>
  <c r="U712" i="1" s="1"/>
  <c r="S714" i="1"/>
  <c r="U714" i="1" s="1"/>
  <c r="S719" i="1"/>
  <c r="U719" i="1" s="1"/>
  <c r="S762" i="1"/>
  <c r="U762" i="1" s="1"/>
  <c r="S764" i="1"/>
  <c r="U764" i="1" s="1"/>
  <c r="S765" i="1"/>
  <c r="U765" i="1" s="1"/>
  <c r="S766" i="1"/>
  <c r="U766" i="1" s="1"/>
  <c r="S768" i="1"/>
  <c r="U768" i="1" s="1"/>
  <c r="S770" i="1"/>
  <c r="U770" i="1" s="1"/>
  <c r="S772" i="1"/>
  <c r="U772" i="1" s="1"/>
  <c r="S773" i="1"/>
  <c r="U773" i="1" s="1"/>
  <c r="S780" i="1"/>
  <c r="U780" i="1" s="1"/>
  <c r="S864" i="1"/>
  <c r="U864" i="1" s="1"/>
  <c r="S870" i="1"/>
  <c r="U870" i="1" s="1"/>
  <c r="S872" i="1"/>
  <c r="U872" i="1" s="1"/>
  <c r="S877" i="1"/>
  <c r="U877" i="1" s="1"/>
  <c r="S889" i="1"/>
  <c r="U889" i="1" s="1"/>
  <c r="S899" i="1"/>
  <c r="U899" i="1" s="1"/>
  <c r="S902" i="1"/>
  <c r="U902" i="1" s="1"/>
  <c r="S903" i="1"/>
  <c r="U903" i="1" s="1"/>
  <c r="S904" i="1"/>
  <c r="U904" i="1" s="1"/>
  <c r="S906" i="1"/>
  <c r="U906" i="1" s="1"/>
  <c r="S908" i="1"/>
  <c r="U908" i="1" s="1"/>
  <c r="S909" i="1"/>
  <c r="U909" i="1" s="1"/>
  <c r="S910" i="1"/>
  <c r="U910" i="1" s="1"/>
  <c r="S913" i="1"/>
  <c r="U913" i="1" s="1"/>
  <c r="S916" i="1"/>
  <c r="U916" i="1" s="1"/>
  <c r="S918" i="1"/>
  <c r="U918" i="1" s="1"/>
  <c r="S922" i="1"/>
  <c r="U922" i="1" s="1"/>
  <c r="S928" i="1"/>
  <c r="U928" i="1" s="1"/>
  <c r="S929" i="1"/>
  <c r="U929" i="1" s="1"/>
  <c r="S931" i="1"/>
  <c r="U931" i="1" s="1"/>
  <c r="S938" i="1"/>
  <c r="U938" i="1" s="1"/>
  <c r="S940" i="1"/>
  <c r="U940" i="1" s="1"/>
  <c r="S949" i="1"/>
  <c r="U949" i="1" s="1"/>
  <c r="S973" i="1"/>
  <c r="U973" i="1" s="1"/>
  <c r="S983" i="1"/>
  <c r="U983" i="1" s="1"/>
  <c r="S984" i="1"/>
  <c r="U984" i="1" s="1"/>
  <c r="S990" i="1"/>
  <c r="U990" i="1" s="1"/>
  <c r="S992" i="1"/>
  <c r="U992" i="1" s="1"/>
  <c r="S994" i="1"/>
  <c r="U994" i="1" s="1"/>
  <c r="S1010" i="1"/>
  <c r="U1010" i="1" s="1"/>
  <c r="S1012" i="1"/>
  <c r="U1012" i="1" s="1"/>
  <c r="S1013" i="1"/>
  <c r="U1013" i="1" s="1"/>
  <c r="S1042" i="1"/>
  <c r="U1042" i="1" s="1"/>
  <c r="S1043" i="1"/>
  <c r="U1043" i="1" s="1"/>
  <c r="S1046" i="1"/>
  <c r="U1046" i="1" s="1"/>
  <c r="S1048" i="1"/>
  <c r="U1048" i="1" s="1"/>
  <c r="S1049" i="1"/>
  <c r="U1049" i="1" s="1"/>
  <c r="S1051" i="1"/>
  <c r="U1051" i="1" s="1"/>
  <c r="S1052" i="1"/>
  <c r="U1052" i="1" s="1"/>
  <c r="S1053" i="1"/>
  <c r="U1053" i="1" s="1"/>
  <c r="S1054" i="1"/>
  <c r="U1054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3" i="1"/>
  <c r="U1063" i="1" s="1"/>
  <c r="S1065" i="1"/>
  <c r="U1065" i="1" s="1"/>
  <c r="S1070" i="1"/>
  <c r="U1070" i="1" s="1"/>
  <c r="S1073" i="1"/>
  <c r="U1073" i="1" s="1"/>
  <c r="S1074" i="1"/>
  <c r="U1074" i="1" s="1"/>
  <c r="S1083" i="1"/>
  <c r="U1083" i="1" s="1"/>
  <c r="S1086" i="1"/>
  <c r="U1086" i="1" s="1"/>
  <c r="S1088" i="1"/>
  <c r="U1088" i="1" s="1"/>
  <c r="S1089" i="1"/>
  <c r="U1089" i="1" s="1"/>
  <c r="S1092" i="1"/>
  <c r="U1092" i="1" s="1"/>
  <c r="S1099" i="1"/>
  <c r="U1099" i="1" s="1"/>
  <c r="S1103" i="1"/>
  <c r="U1103" i="1" s="1"/>
  <c r="S1107" i="1"/>
  <c r="U1107" i="1" s="1"/>
  <c r="S1109" i="1"/>
  <c r="U1109" i="1" s="1"/>
  <c r="S1111" i="1"/>
  <c r="U1111" i="1" s="1"/>
  <c r="S1113" i="1"/>
  <c r="U1113" i="1" s="1"/>
  <c r="S1116" i="1"/>
  <c r="U1116" i="1" s="1"/>
  <c r="S1117" i="1"/>
  <c r="U1117" i="1" s="1"/>
  <c r="S1118" i="1"/>
  <c r="U1118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30" i="1"/>
  <c r="U1130" i="1" s="1"/>
  <c r="S1131" i="1"/>
  <c r="U1131" i="1" s="1"/>
  <c r="S1132" i="1"/>
  <c r="U1132" i="1" s="1"/>
  <c r="S1133" i="1"/>
  <c r="U1133" i="1" s="1"/>
  <c r="S1136" i="1"/>
  <c r="U1136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9" i="1"/>
  <c r="U1149" i="1" s="1"/>
  <c r="S1150" i="1"/>
  <c r="U1150" i="1" s="1"/>
  <c r="S1151" i="1"/>
  <c r="U1151" i="1" s="1"/>
  <c r="S1153" i="1"/>
  <c r="U1153" i="1" s="1"/>
  <c r="S1158" i="1"/>
  <c r="U1158" i="1" s="1"/>
  <c r="S1160" i="1"/>
  <c r="U1160" i="1" s="1"/>
  <c r="S1161" i="1"/>
  <c r="U1161" i="1" s="1"/>
  <c r="S1163" i="1"/>
  <c r="U1163" i="1" s="1"/>
  <c r="S1164" i="1"/>
  <c r="U1164" i="1" s="1"/>
  <c r="S1165" i="1"/>
  <c r="U1165" i="1" s="1"/>
  <c r="S1166" i="1"/>
  <c r="U1166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8" i="1"/>
  <c r="U1178" i="1" s="1"/>
  <c r="S1179" i="1"/>
  <c r="U1179" i="1" s="1"/>
  <c r="S1180" i="1"/>
  <c r="U1180" i="1" s="1"/>
  <c r="S1183" i="1"/>
  <c r="U1183" i="1" s="1"/>
  <c r="S1229" i="1"/>
  <c r="U1229" i="1" s="1"/>
  <c r="S1232" i="1"/>
  <c r="U1232" i="1" s="1"/>
  <c r="S1233" i="1"/>
  <c r="U1233" i="1" s="1"/>
  <c r="S1236" i="1"/>
  <c r="U1236" i="1" s="1"/>
  <c r="S1238" i="1"/>
  <c r="U1238" i="1" s="1"/>
  <c r="S1239" i="1"/>
  <c r="U1239" i="1" s="1"/>
  <c r="S1241" i="1"/>
  <c r="U1241" i="1" s="1"/>
  <c r="S1318" i="1"/>
  <c r="U1318" i="1" s="1"/>
  <c r="S1324" i="1"/>
  <c r="U1324" i="1" s="1"/>
  <c r="S1334" i="1"/>
  <c r="U1334" i="1" s="1"/>
  <c r="S1335" i="1"/>
  <c r="U1335" i="1" s="1"/>
  <c r="S1342" i="1"/>
  <c r="U1342" i="1" s="1"/>
  <c r="S1344" i="1"/>
  <c r="U1344" i="1" s="1"/>
  <c r="S1407" i="1"/>
  <c r="U1407" i="1" s="1"/>
  <c r="S1408" i="1"/>
  <c r="U1408" i="1" s="1"/>
  <c r="S1411" i="1"/>
  <c r="U1411" i="1" s="1"/>
  <c r="S1412" i="1"/>
  <c r="U1412" i="1" s="1"/>
  <c r="S1413" i="1"/>
  <c r="U1413" i="1" s="1"/>
  <c r="S1416" i="1"/>
  <c r="U1416" i="1" s="1"/>
  <c r="S1418" i="1"/>
  <c r="U1418" i="1" s="1"/>
  <c r="S1420" i="1"/>
  <c r="U1420" i="1" s="1"/>
  <c r="S1423" i="1"/>
  <c r="U1423" i="1" s="1"/>
  <c r="S1424" i="1"/>
  <c r="U1424" i="1" s="1"/>
  <c r="S1425" i="1"/>
  <c r="U1425" i="1" s="1"/>
  <c r="S1427" i="1"/>
  <c r="U1427" i="1" s="1"/>
  <c r="S1428" i="1"/>
  <c r="U1428" i="1" s="1"/>
  <c r="S1431" i="1"/>
  <c r="U1431" i="1" s="1"/>
  <c r="S1434" i="1"/>
  <c r="U1434" i="1" s="1"/>
  <c r="S1437" i="1"/>
  <c r="U1437" i="1" s="1"/>
  <c r="S1442" i="1"/>
  <c r="U1442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9" i="1"/>
  <c r="U1459" i="1" s="1"/>
  <c r="S1460" i="1"/>
  <c r="U1460" i="1" s="1"/>
  <c r="S1461" i="1"/>
  <c r="U1461" i="1" s="1"/>
  <c r="S1462" i="1"/>
  <c r="U1462" i="1" s="1"/>
  <c r="S1484" i="1"/>
  <c r="U1484" i="1" s="1"/>
  <c r="S1486" i="1"/>
  <c r="U1486" i="1" s="1"/>
  <c r="S1488" i="1"/>
  <c r="U1488" i="1" s="1"/>
  <c r="S1489" i="1"/>
  <c r="U1489" i="1" s="1"/>
  <c r="S1491" i="1"/>
  <c r="U1491" i="1" s="1"/>
  <c r="S1495" i="1"/>
  <c r="U1495" i="1" s="1"/>
  <c r="S1497" i="1"/>
  <c r="U1497" i="1" s="1"/>
  <c r="S1498" i="1"/>
  <c r="U1498" i="1" s="1"/>
  <c r="S1499" i="1"/>
  <c r="U1499" i="1" s="1"/>
  <c r="S1501" i="1"/>
  <c r="U1501" i="1" s="1"/>
  <c r="S1543" i="1"/>
  <c r="U1543" i="1" s="1"/>
  <c r="S1545" i="1"/>
  <c r="U1545" i="1" s="1"/>
  <c r="S1546" i="1"/>
  <c r="U1546" i="1" s="1"/>
  <c r="S1547" i="1"/>
  <c r="U1547" i="1" s="1"/>
  <c r="S1549" i="1"/>
  <c r="U1549" i="1" s="1"/>
  <c r="S1553" i="1"/>
  <c r="U1553" i="1" s="1"/>
  <c r="S1555" i="1"/>
  <c r="U1555" i="1" s="1"/>
  <c r="S1556" i="1"/>
  <c r="U1556" i="1" s="1"/>
  <c r="S1557" i="1"/>
  <c r="U1557" i="1" s="1"/>
  <c r="S1561" i="1"/>
  <c r="U1561" i="1" s="1"/>
  <c r="S1564" i="1"/>
  <c r="U1564" i="1" s="1"/>
  <c r="S1566" i="1"/>
  <c r="U1566" i="1" s="1"/>
  <c r="S1571" i="1"/>
  <c r="U1571" i="1" s="1"/>
  <c r="S1582" i="1"/>
  <c r="U1582" i="1" s="1"/>
  <c r="S1585" i="1"/>
  <c r="U1585" i="1" s="1"/>
  <c r="S1586" i="1"/>
  <c r="U1586" i="1" s="1"/>
  <c r="S1588" i="1"/>
  <c r="U1588" i="1" s="1"/>
  <c r="S1589" i="1"/>
  <c r="U1589" i="1" s="1"/>
  <c r="S1590" i="1"/>
  <c r="U1590" i="1" s="1"/>
  <c r="S1591" i="1"/>
  <c r="U1591" i="1" s="1"/>
  <c r="S1594" i="1"/>
  <c r="U1594" i="1" s="1"/>
  <c r="S1595" i="1"/>
  <c r="U1595" i="1" s="1"/>
  <c r="S1597" i="1"/>
  <c r="U1597" i="1" s="1"/>
  <c r="S1599" i="1"/>
  <c r="U1599" i="1" s="1"/>
  <c r="S1600" i="1"/>
  <c r="U1600" i="1" s="1"/>
  <c r="S1601" i="1"/>
  <c r="U1601" i="1" s="1"/>
  <c r="S1684" i="1"/>
  <c r="U1684" i="1" s="1"/>
  <c r="S1688" i="1"/>
  <c r="U1688" i="1" s="1"/>
  <c r="S1696" i="1"/>
  <c r="U1696" i="1" s="1"/>
  <c r="S1698" i="1"/>
  <c r="U1698" i="1" s="1"/>
  <c r="S1700" i="1"/>
  <c r="U1700" i="1" s="1"/>
  <c r="S1703" i="1"/>
  <c r="U1703" i="1" s="1"/>
  <c r="S1704" i="1"/>
  <c r="U1704" i="1" s="1"/>
  <c r="S1707" i="1"/>
  <c r="U1707" i="1" s="1"/>
  <c r="S1708" i="1"/>
  <c r="U1708" i="1" s="1"/>
  <c r="S1710" i="1"/>
  <c r="U1710" i="1" s="1"/>
  <c r="S1714" i="1"/>
  <c r="U1714" i="1" s="1"/>
  <c r="S1717" i="1"/>
  <c r="U1717" i="1" s="1"/>
  <c r="S1720" i="1"/>
  <c r="U1720" i="1" s="1"/>
  <c r="S1723" i="1"/>
  <c r="U1723" i="1" s="1"/>
  <c r="S1724" i="1"/>
  <c r="U1724" i="1" s="1"/>
  <c r="S1729" i="1"/>
  <c r="U1729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40" i="1"/>
  <c r="U1740" i="1" s="1"/>
  <c r="S1741" i="1"/>
  <c r="U1741" i="1" s="1"/>
  <c r="S1742" i="1"/>
  <c r="U1742" i="1" s="1"/>
  <c r="S1768" i="1"/>
  <c r="U1768" i="1" s="1"/>
  <c r="S1813" i="1"/>
  <c r="U1813" i="1" s="1"/>
  <c r="S1815" i="1"/>
  <c r="U1815" i="1" s="1"/>
  <c r="S1817" i="1"/>
  <c r="U1817" i="1" s="1"/>
  <c r="S1820" i="1"/>
  <c r="U1820" i="1" s="1"/>
  <c r="S1863" i="1"/>
  <c r="U1863" i="1" s="1"/>
  <c r="S1865" i="1"/>
  <c r="U1865" i="1" s="1"/>
  <c r="S1867" i="1"/>
  <c r="U1867" i="1" s="1"/>
  <c r="S1869" i="1"/>
  <c r="U1869" i="1" s="1"/>
  <c r="S1871" i="1"/>
  <c r="U1871" i="1" s="1"/>
  <c r="S1875" i="1"/>
  <c r="U1875" i="1" s="1"/>
  <c r="S1876" i="1"/>
  <c r="U1876" i="1" s="1"/>
  <c r="S1878" i="1"/>
  <c r="U1878" i="1" s="1"/>
  <c r="S1879" i="1"/>
  <c r="U1879" i="1" s="1"/>
  <c r="S1880" i="1"/>
  <c r="U1880" i="1" s="1"/>
  <c r="S1881" i="1"/>
  <c r="U1881" i="1" s="1"/>
  <c r="S1906" i="1"/>
  <c r="U1906" i="1" s="1"/>
  <c r="S1907" i="1"/>
  <c r="U1907" i="1" s="1"/>
  <c r="S1909" i="1"/>
  <c r="U1909" i="1" s="1"/>
  <c r="S1913" i="1"/>
  <c r="U1913" i="1" s="1"/>
  <c r="S1984" i="1"/>
  <c r="U1984" i="1" s="1"/>
  <c r="S1988" i="1"/>
  <c r="U1988" i="1" s="1"/>
  <c r="S1990" i="1"/>
  <c r="U1990" i="1" s="1"/>
  <c r="S1994" i="1"/>
  <c r="U1994" i="1" s="1"/>
  <c r="S1995" i="1"/>
  <c r="U1995" i="1" s="1"/>
  <c r="S1996" i="1"/>
  <c r="U1996" i="1" s="1"/>
  <c r="S1998" i="1"/>
  <c r="U1998" i="1" s="1"/>
  <c r="S1999" i="1"/>
  <c r="U1999" i="1" s="1"/>
  <c r="S2124" i="1"/>
  <c r="U2124" i="1" s="1"/>
  <c r="S2128" i="1"/>
  <c r="U2128" i="1" s="1"/>
  <c r="S2130" i="1"/>
  <c r="U2130" i="1" s="1"/>
  <c r="S2132" i="1"/>
  <c r="U2132" i="1" s="1"/>
  <c r="S2138" i="1"/>
  <c r="U2138" i="1" s="1"/>
  <c r="S2142" i="1"/>
  <c r="U2142" i="1" s="1"/>
  <c r="S2143" i="1"/>
  <c r="U2143" i="1" s="1"/>
  <c r="S2148" i="1"/>
  <c r="U2148" i="1" s="1"/>
  <c r="S2151" i="1"/>
  <c r="U2151" i="1" s="1"/>
  <c r="S2153" i="1"/>
  <c r="U2153" i="1" s="1"/>
  <c r="S2154" i="1"/>
  <c r="U2154" i="1" s="1"/>
  <c r="S2155" i="1"/>
  <c r="U2155" i="1" s="1"/>
  <c r="S2343" i="1"/>
  <c r="U2343" i="1" s="1"/>
  <c r="S2344" i="1"/>
  <c r="U2344" i="1" s="1"/>
  <c r="S2346" i="1"/>
  <c r="U2346" i="1" s="1"/>
  <c r="S2347" i="1"/>
  <c r="U2347" i="1" s="1"/>
  <c r="S2348" i="1"/>
  <c r="U2348" i="1" s="1"/>
  <c r="S2350" i="1"/>
  <c r="U2350" i="1" s="1"/>
  <c r="S2351" i="1"/>
  <c r="U2351" i="1" s="1"/>
  <c r="S2352" i="1"/>
  <c r="U2352" i="1" s="1"/>
  <c r="S2354" i="1"/>
  <c r="U2354" i="1" s="1"/>
  <c r="S2355" i="1"/>
  <c r="U2355" i="1" s="1"/>
  <c r="S2356" i="1"/>
  <c r="U2356" i="1" s="1"/>
  <c r="S2358" i="1"/>
  <c r="U2358" i="1" s="1"/>
  <c r="S2359" i="1"/>
  <c r="U2359" i="1" s="1"/>
  <c r="S2360" i="1"/>
  <c r="U2360" i="1" s="1"/>
  <c r="S2362" i="1"/>
  <c r="U2362" i="1" s="1"/>
  <c r="S2363" i="1"/>
  <c r="U2363" i="1" s="1"/>
  <c r="S2365" i="1"/>
  <c r="U2365" i="1" s="1"/>
  <c r="S2366" i="1"/>
  <c r="U2366" i="1" s="1"/>
  <c r="S2367" i="1"/>
  <c r="U2367" i="1" s="1"/>
  <c r="S2370" i="1"/>
  <c r="U2370" i="1" s="1"/>
  <c r="S2371" i="1"/>
  <c r="U2371" i="1" s="1"/>
  <c r="S2372" i="1"/>
  <c r="U2372" i="1" s="1"/>
  <c r="S2373" i="1"/>
  <c r="U2373" i="1" s="1"/>
  <c r="S2375" i="1"/>
  <c r="U2375" i="1" s="1"/>
  <c r="S2376" i="1"/>
  <c r="U2376" i="1" s="1"/>
  <c r="S2377" i="1"/>
  <c r="U2377" i="1" s="1"/>
  <c r="S2379" i="1"/>
  <c r="U2379" i="1" s="1"/>
  <c r="S2380" i="1"/>
  <c r="U2380" i="1" s="1"/>
  <c r="S2381" i="1"/>
  <c r="U2381" i="1" s="1"/>
  <c r="S2382" i="1"/>
  <c r="U2382" i="1" s="1"/>
  <c r="S2388" i="1"/>
  <c r="U2388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4" i="1"/>
  <c r="U2404" i="1" s="1"/>
  <c r="S2406" i="1"/>
  <c r="U2406" i="1" s="1"/>
  <c r="S2410" i="1"/>
  <c r="U2410" i="1" s="1"/>
  <c r="S2412" i="1"/>
  <c r="U2412" i="1" s="1"/>
  <c r="S2414" i="1"/>
  <c r="U2414" i="1" s="1"/>
  <c r="S2418" i="1"/>
  <c r="U2418" i="1" s="1"/>
  <c r="S2419" i="1"/>
  <c r="U2419" i="1" s="1"/>
  <c r="S2420" i="1"/>
  <c r="U2420" i="1" s="1"/>
  <c r="S2421" i="1"/>
  <c r="U2421" i="1" s="1"/>
  <c r="S2423" i="1"/>
  <c r="U2423" i="1" s="1"/>
  <c r="S2424" i="1"/>
  <c r="U2424" i="1" s="1"/>
  <c r="S2425" i="1"/>
  <c r="U2425" i="1" s="1"/>
  <c r="S2427" i="1"/>
  <c r="U2427" i="1" s="1"/>
  <c r="S2428" i="1"/>
  <c r="U2428" i="1" s="1"/>
  <c r="S2429" i="1"/>
  <c r="U2429" i="1" s="1"/>
  <c r="S2430" i="1"/>
  <c r="U2430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504" i="1"/>
  <c r="U2504" i="1" s="1"/>
  <c r="S2505" i="1"/>
  <c r="U2505" i="1" s="1"/>
  <c r="S2506" i="1"/>
  <c r="U2506" i="1" s="1"/>
  <c r="S2507" i="1"/>
  <c r="U2507" i="1" s="1"/>
  <c r="S2509" i="1"/>
  <c r="U2509" i="1" s="1"/>
  <c r="S2510" i="1"/>
  <c r="U2510" i="1" s="1"/>
  <c r="S2512" i="1"/>
  <c r="U2512" i="1" s="1"/>
  <c r="S2513" i="1"/>
  <c r="U2513" i="1" s="1"/>
  <c r="S2514" i="1"/>
  <c r="U2514" i="1" s="1"/>
  <c r="S2515" i="1"/>
  <c r="U2515" i="1" s="1"/>
  <c r="S2518" i="1"/>
  <c r="U2518" i="1" s="1"/>
  <c r="S2520" i="1"/>
  <c r="U2520" i="1" s="1"/>
  <c r="S2521" i="1"/>
  <c r="U2521" i="1" s="1"/>
  <c r="S2522" i="1"/>
  <c r="U2522" i="1" s="1"/>
  <c r="S2563" i="1"/>
  <c r="U2563" i="1" s="1"/>
  <c r="S2565" i="1"/>
  <c r="U2565" i="1" s="1"/>
  <c r="S2566" i="1"/>
  <c r="U2566" i="1" s="1"/>
  <c r="S2568" i="1"/>
  <c r="U2568" i="1" s="1"/>
  <c r="S2569" i="1"/>
  <c r="U2569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4" i="1"/>
  <c r="U2584" i="1" s="1"/>
  <c r="S2586" i="1"/>
  <c r="U2586" i="1" s="1"/>
  <c r="S2587" i="1"/>
  <c r="U2587" i="1" s="1"/>
  <c r="S2588" i="1"/>
  <c r="U2588" i="1" s="1"/>
  <c r="S2591" i="1"/>
  <c r="U2591" i="1" s="1"/>
  <c r="S2592" i="1"/>
  <c r="U2592" i="1" s="1"/>
  <c r="S2594" i="1"/>
  <c r="U2594" i="1" s="1"/>
  <c r="S2595" i="1"/>
  <c r="U2595" i="1" s="1"/>
  <c r="S2596" i="1"/>
  <c r="U2596" i="1" s="1"/>
  <c r="S2644" i="1"/>
  <c r="U2644" i="1" s="1"/>
  <c r="S2651" i="1"/>
  <c r="U2651" i="1" s="1"/>
  <c r="S2656" i="1"/>
  <c r="U2656" i="1" s="1"/>
  <c r="S2660" i="1"/>
  <c r="U2660" i="1" s="1"/>
  <c r="S2662" i="1"/>
  <c r="U2662" i="1" s="1"/>
  <c r="S2680" i="1"/>
  <c r="U2680" i="1" s="1"/>
  <c r="S2681" i="1"/>
  <c r="U2681" i="1" s="1"/>
  <c r="S2685" i="1"/>
  <c r="U2685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3" i="1"/>
  <c r="U2693" i="1" s="1"/>
  <c r="S2696" i="1"/>
  <c r="U2696" i="1" s="1"/>
  <c r="S2697" i="1"/>
  <c r="U2697" i="1" s="1"/>
  <c r="S2700" i="1"/>
  <c r="U2700" i="1" s="1"/>
  <c r="S2701" i="1"/>
  <c r="U2701" i="1" s="1"/>
  <c r="S2743" i="1"/>
  <c r="U2743" i="1" s="1"/>
  <c r="S2745" i="1"/>
  <c r="U2745" i="1" s="1"/>
  <c r="S2752" i="1"/>
  <c r="U2752" i="1" s="1"/>
  <c r="S2753" i="1"/>
  <c r="U2753" i="1" s="1"/>
  <c r="S2756" i="1"/>
  <c r="U2756" i="1" s="1"/>
  <c r="S2762" i="1"/>
  <c r="U2762" i="1" s="1"/>
  <c r="S2765" i="1"/>
  <c r="U2765" i="1" s="1"/>
  <c r="S2767" i="1"/>
  <c r="U2767" i="1" s="1"/>
  <c r="S2771" i="1"/>
  <c r="U2771" i="1" s="1"/>
  <c r="S2773" i="1"/>
  <c r="U2773" i="1" s="1"/>
  <c r="S2774" i="1"/>
  <c r="U2774" i="1" s="1"/>
  <c r="S2775" i="1"/>
  <c r="U2775" i="1" s="1"/>
  <c r="S2779" i="1"/>
  <c r="U2779" i="1" s="1"/>
  <c r="S2782" i="1"/>
  <c r="U2782" i="1" s="1"/>
  <c r="S2844" i="1"/>
  <c r="U2844" i="1" s="1"/>
  <c r="S2845" i="1"/>
  <c r="U2845" i="1" s="1"/>
  <c r="S2848" i="1"/>
  <c r="U2848" i="1" s="1"/>
  <c r="S2849" i="1"/>
  <c r="U2849" i="1" s="1"/>
  <c r="S2850" i="1"/>
  <c r="U2850" i="1" s="1"/>
  <c r="S2853" i="1"/>
  <c r="U2853" i="1" s="1"/>
  <c r="S2855" i="1"/>
  <c r="U2855" i="1" s="1"/>
  <c r="S2860" i="1"/>
  <c r="U2860" i="1" s="1"/>
  <c r="S2864" i="1"/>
  <c r="U2864" i="1" s="1"/>
  <c r="S2865" i="1"/>
  <c r="U2865" i="1" s="1"/>
  <c r="S2867" i="1"/>
  <c r="U2867" i="1" s="1"/>
  <c r="S2874" i="1"/>
  <c r="U2874" i="1" s="1"/>
  <c r="S2877" i="1"/>
  <c r="U2877" i="1" s="1"/>
  <c r="S2878" i="1"/>
  <c r="U2878" i="1" s="1"/>
  <c r="S2881" i="1"/>
  <c r="U2881" i="1" s="1"/>
  <c r="S2883" i="1"/>
  <c r="U2883" i="1" s="1"/>
  <c r="S2886" i="1"/>
  <c r="U2886" i="1" s="1"/>
  <c r="S2889" i="1"/>
  <c r="U2889" i="1" s="1"/>
  <c r="S2890" i="1"/>
  <c r="U2890" i="1" s="1"/>
  <c r="S2896" i="1"/>
  <c r="U2896" i="1" s="1"/>
  <c r="S2901" i="1"/>
  <c r="U2901" i="1" s="1"/>
  <c r="S2904" i="1"/>
  <c r="U2904" i="1" s="1"/>
  <c r="S2909" i="1"/>
  <c r="U2909" i="1" s="1"/>
  <c r="S2911" i="1"/>
  <c r="U2911" i="1" s="1"/>
  <c r="S2912" i="1"/>
  <c r="U2912" i="1" s="1"/>
  <c r="S2915" i="1"/>
  <c r="U2915" i="1" s="1"/>
  <c r="S2916" i="1"/>
  <c r="U2916" i="1" s="1"/>
  <c r="S2943" i="1"/>
  <c r="U2943" i="1" s="1"/>
  <c r="S2945" i="1"/>
  <c r="U2945" i="1" s="1"/>
  <c r="S2947" i="1"/>
  <c r="U2947" i="1" s="1"/>
  <c r="S2948" i="1"/>
  <c r="U2948" i="1" s="1"/>
  <c r="S2950" i="1"/>
  <c r="U2950" i="1" s="1"/>
  <c r="S2952" i="1"/>
  <c r="U2952" i="1" s="1"/>
  <c r="S2955" i="1"/>
  <c r="U2955" i="1" s="1"/>
  <c r="S2956" i="1"/>
  <c r="U2956" i="1" s="1"/>
  <c r="S2960" i="1"/>
  <c r="U2960" i="1" s="1"/>
  <c r="S2961" i="1"/>
  <c r="U2961" i="1" s="1"/>
  <c r="S2962" i="1"/>
  <c r="U2962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2" i="1"/>
  <c r="U3062" i="1" s="1"/>
  <c r="S3063" i="1"/>
  <c r="U3063" i="1" s="1"/>
  <c r="S3067" i="1"/>
  <c r="U3067" i="1" s="1"/>
  <c r="S3070" i="1"/>
  <c r="U3070" i="1" s="1"/>
  <c r="S3074" i="1"/>
  <c r="U3074" i="1" s="1"/>
  <c r="S3075" i="1"/>
  <c r="U3075" i="1" s="1"/>
  <c r="S3076" i="1"/>
  <c r="U3076" i="1" s="1"/>
  <c r="S3079" i="1"/>
  <c r="U3079" i="1" s="1"/>
  <c r="S3080" i="1"/>
  <c r="U3080" i="1" s="1"/>
  <c r="S3082" i="1"/>
  <c r="U3082" i="1" s="1"/>
  <c r="S3083" i="1"/>
  <c r="U3083" i="1" s="1"/>
  <c r="S3084" i="1"/>
  <c r="U3084" i="1" s="1"/>
  <c r="S3085" i="1"/>
  <c r="U3085" i="1" s="1"/>
  <c r="S3088" i="1"/>
  <c r="U3088" i="1" s="1"/>
  <c r="S3090" i="1"/>
  <c r="U3090" i="1" s="1"/>
  <c r="S3096" i="1"/>
  <c r="U3096" i="1" s="1"/>
  <c r="S3097" i="1"/>
  <c r="U3097" i="1" s="1"/>
  <c r="S3105" i="1"/>
  <c r="U3105" i="1" s="1"/>
  <c r="S3110" i="1"/>
  <c r="U3110" i="1" s="1"/>
  <c r="S3112" i="1"/>
  <c r="U3112" i="1" s="1"/>
  <c r="S3116" i="1"/>
  <c r="U3116" i="1" s="1"/>
  <c r="S3119" i="1"/>
  <c r="U3119" i="1" s="1"/>
  <c r="S3120" i="1"/>
  <c r="U3120" i="1" s="1"/>
  <c r="S3121" i="1"/>
  <c r="U3121" i="1" s="1"/>
  <c r="S3122" i="1"/>
  <c r="U3122" i="1" s="1"/>
  <c r="S3126" i="1"/>
  <c r="U3126" i="1" s="1"/>
  <c r="S3127" i="1"/>
  <c r="U3127" i="1" s="1"/>
  <c r="S3129" i="1"/>
  <c r="U3129" i="1" s="1"/>
  <c r="S3134" i="1"/>
  <c r="U3134" i="1" s="1"/>
  <c r="S3140" i="1"/>
  <c r="U3140" i="1" s="1"/>
  <c r="S3145" i="1"/>
  <c r="U3145" i="1" s="1"/>
  <c r="S3147" i="1"/>
  <c r="U3147" i="1" s="1"/>
  <c r="S3192" i="1"/>
  <c r="U3192" i="1" s="1"/>
  <c r="S3196" i="1"/>
  <c r="U3196" i="1" s="1"/>
  <c r="S3198" i="1"/>
  <c r="U3198" i="1" s="1"/>
  <c r="S3200" i="1"/>
  <c r="U3200" i="1" s="1"/>
  <c r="S3202" i="1"/>
  <c r="U3202" i="1" s="1"/>
  <c r="S3206" i="1"/>
  <c r="U3206" i="1" s="1"/>
  <c r="S3208" i="1"/>
  <c r="U3208" i="1" s="1"/>
  <c r="S3630" i="1"/>
  <c r="U3630" i="1" s="1"/>
  <c r="S3631" i="1"/>
  <c r="U3631" i="1" s="1"/>
  <c r="S3632" i="1"/>
  <c r="U3632" i="1" s="1"/>
  <c r="S3638" i="1"/>
  <c r="U3638" i="1" s="1"/>
  <c r="S3641" i="1"/>
  <c r="U3641" i="1" s="1"/>
  <c r="S3643" i="1"/>
  <c r="U3643" i="1" s="1"/>
  <c r="S3645" i="1"/>
  <c r="U3645" i="1" s="1"/>
  <c r="S3647" i="1"/>
  <c r="U3647" i="1" s="1"/>
  <c r="S3735" i="1"/>
  <c r="U3735" i="1" s="1"/>
  <c r="S3743" i="1"/>
  <c r="U3743" i="1" s="1"/>
  <c r="S3745" i="1"/>
  <c r="U3745" i="1" s="1"/>
  <c r="S3746" i="1"/>
  <c r="U3746" i="1" s="1"/>
  <c r="S3792" i="1"/>
  <c r="U3792" i="1" s="1"/>
  <c r="S3793" i="1"/>
  <c r="U3793" i="1" s="1"/>
  <c r="S3794" i="1"/>
  <c r="U3794" i="1" s="1"/>
  <c r="S3798" i="1"/>
  <c r="U3798" i="1" s="1"/>
  <c r="S3804" i="1"/>
  <c r="U3804" i="1" s="1"/>
  <c r="S3806" i="1"/>
  <c r="U3806" i="1" s="1"/>
  <c r="S3807" i="1"/>
  <c r="U3807" i="1" s="1"/>
  <c r="S3808" i="1"/>
  <c r="U3808" i="1" s="1"/>
  <c r="S3854" i="1"/>
  <c r="U3854" i="1" s="1"/>
  <c r="S3855" i="1"/>
  <c r="U3855" i="1" s="1"/>
  <c r="S3858" i="1"/>
  <c r="U3858" i="1" s="1"/>
  <c r="S3861" i="1"/>
  <c r="U3861" i="1" s="1"/>
  <c r="S3864" i="1"/>
  <c r="U3864" i="1" s="1"/>
  <c r="S3865" i="1"/>
  <c r="U3865" i="1" s="1"/>
  <c r="S3870" i="1"/>
  <c r="U3870" i="1" s="1"/>
  <c r="S3874" i="1"/>
  <c r="U3874" i="1" s="1"/>
  <c r="S3875" i="1"/>
  <c r="U3875" i="1" s="1"/>
  <c r="S3876" i="1"/>
  <c r="U3876" i="1" s="1"/>
  <c r="S3877" i="1"/>
  <c r="U3877" i="1" s="1"/>
  <c r="S3880" i="1"/>
  <c r="U3880" i="1" s="1"/>
  <c r="S3881" i="1"/>
  <c r="U3881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94" i="1"/>
  <c r="U3894" i="1" s="1"/>
  <c r="S3905" i="1"/>
  <c r="U3905" i="1" s="1"/>
  <c r="S3906" i="1"/>
  <c r="U3906" i="1" s="1"/>
  <c r="S3911" i="1"/>
  <c r="U3911" i="1" s="1"/>
  <c r="S3914" i="1"/>
  <c r="U3914" i="1" s="1"/>
  <c r="S3917" i="1"/>
  <c r="U3917" i="1" s="1"/>
  <c r="S3918" i="1"/>
  <c r="U3918" i="1" s="1"/>
  <c r="S3919" i="1"/>
  <c r="U3919" i="1" s="1"/>
  <c r="S3920" i="1"/>
  <c r="U3920" i="1" s="1"/>
  <c r="S3923" i="1"/>
  <c r="U3923" i="1" s="1"/>
  <c r="S3928" i="1"/>
  <c r="U3928" i="1" s="1"/>
  <c r="S3932" i="1"/>
  <c r="U3932" i="1" s="1"/>
  <c r="S3933" i="1"/>
  <c r="U3933" i="1" s="1"/>
  <c r="S3934" i="1"/>
  <c r="U3934" i="1" s="1"/>
  <c r="S3938" i="1"/>
  <c r="U3938" i="1" s="1"/>
  <c r="S3941" i="1"/>
  <c r="U3941" i="1" s="1"/>
  <c r="S3942" i="1"/>
  <c r="U3942" i="1" s="1"/>
  <c r="S3944" i="1"/>
  <c r="U3944" i="1" s="1"/>
  <c r="S3946" i="1"/>
  <c r="U3946" i="1" s="1"/>
  <c r="S3947" i="1"/>
  <c r="U3947" i="1" s="1"/>
  <c r="S3950" i="1"/>
  <c r="U3950" i="1" s="1"/>
  <c r="S3953" i="1"/>
  <c r="U3953" i="1" s="1"/>
  <c r="S3954" i="1"/>
  <c r="U3954" i="1" s="1"/>
  <c r="S3955" i="1"/>
  <c r="U3955" i="1" s="1"/>
  <c r="S3956" i="1"/>
  <c r="U3956" i="1" s="1"/>
  <c r="S3958" i="1"/>
  <c r="U3958" i="1" s="1"/>
  <c r="S3959" i="1"/>
  <c r="U3959" i="1" s="1"/>
  <c r="S3963" i="1"/>
  <c r="U3963" i="1" s="1"/>
  <c r="S3965" i="1"/>
  <c r="U3965" i="1" s="1"/>
  <c r="S3972" i="1"/>
  <c r="U3972" i="1" s="1"/>
  <c r="S3977" i="1"/>
  <c r="U3977" i="1" s="1"/>
  <c r="S3991" i="1"/>
  <c r="U3991" i="1" s="1"/>
  <c r="S3995" i="1"/>
  <c r="U3995" i="1" s="1"/>
  <c r="S3996" i="1"/>
  <c r="U3996" i="1" s="1"/>
  <c r="S3999" i="1"/>
  <c r="U3999" i="1" s="1"/>
  <c r="S4002" i="1"/>
  <c r="U4002" i="1" s="1"/>
  <c r="S4006" i="1"/>
  <c r="U4006" i="1" s="1"/>
  <c r="S4008" i="1"/>
  <c r="U4008" i="1" s="1"/>
  <c r="S4009" i="1"/>
  <c r="U4009" i="1" s="1"/>
  <c r="S4014" i="1"/>
  <c r="U4014" i="1" s="1"/>
  <c r="S4016" i="1"/>
  <c r="U4016" i="1" s="1"/>
  <c r="S4017" i="1"/>
  <c r="U4017" i="1" s="1"/>
  <c r="S4025" i="1"/>
  <c r="U4025" i="1" s="1"/>
  <c r="S4028" i="1"/>
  <c r="U4028" i="1" s="1"/>
  <c r="S4031" i="1"/>
  <c r="U4031" i="1" s="1"/>
  <c r="S4033" i="1"/>
  <c r="U4033" i="1" s="1"/>
  <c r="S4043" i="1"/>
  <c r="U4043" i="1" s="1"/>
  <c r="S4044" i="1"/>
  <c r="U4044" i="1" s="1"/>
  <c r="S4045" i="1"/>
  <c r="U4045" i="1" s="1"/>
  <c r="S4047" i="1"/>
  <c r="U4047" i="1" s="1"/>
  <c r="S4051" i="1"/>
  <c r="U4051" i="1" s="1"/>
  <c r="S4052" i="1"/>
  <c r="U4052" i="1" s="1"/>
  <c r="S4053" i="1"/>
  <c r="U4053" i="1" s="1"/>
  <c r="S4056" i="1"/>
  <c r="U4056" i="1" s="1"/>
  <c r="S4063" i="1"/>
  <c r="U4063" i="1" s="1"/>
  <c r="S4068" i="1"/>
  <c r="U4068" i="1" s="1"/>
  <c r="S4073" i="1"/>
  <c r="U4073" i="1" s="1"/>
  <c r="S4074" i="1"/>
  <c r="U4074" i="1" s="1"/>
  <c r="S4078" i="1"/>
  <c r="U4078" i="1" s="1"/>
  <c r="S4080" i="1"/>
  <c r="U4080" i="1" s="1"/>
  <c r="S4081" i="1"/>
  <c r="U4081" i="1" s="1"/>
  <c r="S4082" i="1"/>
  <c r="U4082" i="1" s="1"/>
  <c r="S4086" i="1"/>
  <c r="U4086" i="1" s="1"/>
  <c r="S4087" i="1"/>
  <c r="U4087" i="1" s="1"/>
  <c r="S4089" i="1"/>
  <c r="U4089" i="1" s="1"/>
  <c r="S4094" i="1"/>
  <c r="U4094" i="1" s="1"/>
  <c r="S4099" i="1"/>
  <c r="U4099" i="1" s="1"/>
  <c r="S4100" i="1"/>
  <c r="U4100" i="1" s="1"/>
  <c r="S4102" i="1"/>
  <c r="U4102" i="1" s="1"/>
  <c r="S4103" i="1"/>
  <c r="U4103" i="1" s="1"/>
  <c r="S4111" i="1"/>
  <c r="U4111" i="1" s="1"/>
  <c r="S4114" i="1"/>
  <c r="U4114" i="1" s="1"/>
  <c r="S4115" i="1"/>
  <c r="U4115" i="1" s="1"/>
  <c r="S2736" i="1"/>
  <c r="U2736" i="1" s="1"/>
  <c r="P2245" i="1"/>
  <c r="P1255" i="1"/>
  <c r="P1014" i="1"/>
  <c r="P2016" i="1"/>
  <c r="P3842" i="1"/>
  <c r="P2613" i="1"/>
  <c r="P80" i="1"/>
  <c r="P2247" i="1"/>
  <c r="P2261" i="1"/>
  <c r="P2187" i="1"/>
  <c r="P2271" i="1"/>
  <c r="P1945" i="1"/>
  <c r="P2077" i="1"/>
  <c r="P2723" i="1"/>
  <c r="P644" i="1"/>
  <c r="P1960" i="1"/>
  <c r="P2626" i="1"/>
  <c r="P2244" i="1"/>
  <c r="P2274" i="1"/>
  <c r="P1662" i="1"/>
  <c r="P2233" i="1"/>
  <c r="P1480" i="1"/>
  <c r="P2230" i="1"/>
  <c r="P2236" i="1"/>
  <c r="P1972" i="1"/>
  <c r="P1963" i="1"/>
  <c r="P2194" i="1"/>
  <c r="P1980" i="1"/>
  <c r="P2189" i="1"/>
  <c r="P2737" i="1"/>
  <c r="P2252" i="1"/>
  <c r="P2627" i="1"/>
  <c r="P2199" i="1"/>
  <c r="P2227" i="1"/>
  <c r="P2018" i="1"/>
  <c r="P1764" i="1"/>
  <c r="P2619" i="1"/>
  <c r="P2013" i="1"/>
  <c r="P2047" i="1"/>
  <c r="P2243" i="1"/>
  <c r="P1950" i="1"/>
  <c r="P1946" i="1"/>
  <c r="P1217" i="1"/>
  <c r="P2263" i="1"/>
  <c r="P2272" i="1"/>
  <c r="P2204" i="1"/>
  <c r="P1956" i="1"/>
  <c r="P1974" i="1"/>
  <c r="P1478" i="1"/>
  <c r="P2603" i="1"/>
  <c r="P2629" i="1"/>
  <c r="P2259" i="1"/>
  <c r="P2026" i="1"/>
  <c r="P1971" i="1"/>
  <c r="P1514" i="1"/>
  <c r="P2078" i="1"/>
  <c r="P2202" i="1"/>
  <c r="P2196" i="1"/>
  <c r="P2238" i="1"/>
  <c r="P2329" i="1"/>
  <c r="P2184" i="1"/>
  <c r="P2338" i="1"/>
  <c r="P2082" i="1"/>
  <c r="P2045" i="1"/>
  <c r="P2191" i="1"/>
  <c r="P1403" i="1"/>
  <c r="P2234" i="1"/>
  <c r="P2015" i="1"/>
  <c r="P2729" i="1"/>
  <c r="P2185" i="1"/>
  <c r="P2021" i="1"/>
  <c r="P1534" i="1"/>
  <c r="P2052" i="1"/>
  <c r="P2256" i="1"/>
  <c r="P2996" i="1"/>
  <c r="P1467" i="1"/>
  <c r="P2195" i="1"/>
  <c r="P2312" i="1"/>
  <c r="P2449" i="1"/>
  <c r="P1382" i="1"/>
  <c r="P2040" i="1"/>
  <c r="P1536" i="1"/>
  <c r="P2190" i="1"/>
  <c r="P2277" i="1"/>
  <c r="P2609" i="1"/>
  <c r="P2282" i="1"/>
  <c r="P1979" i="1"/>
  <c r="P1957" i="1"/>
  <c r="P79" i="1"/>
  <c r="P2036" i="1"/>
  <c r="P316" i="1"/>
  <c r="P2741" i="1"/>
  <c r="P2203" i="1"/>
  <c r="P2003" i="1"/>
  <c r="P2269" i="1"/>
  <c r="P1346" i="1"/>
  <c r="P2246" i="1"/>
  <c r="P1976" i="1"/>
  <c r="P1969" i="1"/>
  <c r="P2031" i="1"/>
  <c r="P1982" i="1"/>
  <c r="P2635" i="1"/>
  <c r="P2054" i="1"/>
  <c r="P2239" i="1"/>
  <c r="P1023" i="1"/>
  <c r="P2709" i="1"/>
  <c r="P2301" i="1"/>
  <c r="P1947" i="1"/>
  <c r="P1978" i="1"/>
  <c r="P1032" i="1"/>
  <c r="P3728" i="1"/>
  <c r="P3155" i="1"/>
  <c r="P2235" i="1"/>
  <c r="P3813" i="1"/>
  <c r="P2262" i="1"/>
  <c r="P2604" i="1"/>
  <c r="P1196" i="1"/>
  <c r="P2012" i="1"/>
  <c r="P2268" i="1"/>
  <c r="P3003" i="1"/>
  <c r="P2072" i="1"/>
  <c r="P738" i="1"/>
  <c r="P3355" i="1"/>
  <c r="P2005" i="1"/>
  <c r="P45" i="1"/>
  <c r="P1839" i="1"/>
  <c r="P248" i="1"/>
  <c r="P2011" i="1"/>
  <c r="P2034" i="1"/>
  <c r="P2611" i="1"/>
  <c r="P540" i="1"/>
  <c r="P3027" i="1"/>
  <c r="P646" i="1"/>
  <c r="P2039" i="1"/>
  <c r="P3710" i="1"/>
  <c r="P2267" i="1"/>
  <c r="P2726" i="1"/>
  <c r="P1259" i="1"/>
  <c r="P1958" i="1"/>
  <c r="P2341" i="1"/>
  <c r="P308" i="1"/>
  <c r="P2216" i="1"/>
  <c r="P1194" i="1"/>
  <c r="P3446" i="1"/>
  <c r="P2081" i="1"/>
  <c r="P2257" i="1"/>
  <c r="P3584" i="1"/>
  <c r="P3294" i="1"/>
  <c r="P1970" i="1"/>
  <c r="P2186" i="1"/>
  <c r="P320" i="1"/>
  <c r="P2273" i="1"/>
  <c r="P1530" i="1"/>
  <c r="P2023" i="1"/>
  <c r="P2073" i="1"/>
  <c r="P1224" i="1"/>
  <c r="P647" i="1"/>
  <c r="P1506" i="1"/>
  <c r="P1612" i="1"/>
  <c r="P2254" i="1"/>
  <c r="P2242" i="1"/>
  <c r="P2280" i="1"/>
  <c r="P1198" i="1"/>
  <c r="P656" i="1"/>
  <c r="P845" i="1"/>
  <c r="P2488" i="1"/>
  <c r="P1632" i="1"/>
  <c r="P2717" i="1"/>
  <c r="P1835" i="1"/>
  <c r="P1973" i="1"/>
  <c r="P1967" i="1"/>
  <c r="P1200" i="1"/>
  <c r="P1754" i="1"/>
  <c r="P1966" i="1"/>
  <c r="P1975" i="1"/>
  <c r="P384" i="1"/>
  <c r="P1212" i="1"/>
  <c r="P2107" i="1"/>
  <c r="P2330" i="1"/>
  <c r="P1199" i="1"/>
  <c r="P2724" i="1"/>
  <c r="P1378" i="1"/>
  <c r="P3654" i="1"/>
  <c r="P1538" i="1"/>
  <c r="P2177" i="1"/>
  <c r="P2008" i="1"/>
  <c r="P2042" i="1"/>
  <c r="P110" i="1"/>
  <c r="P2739" i="1"/>
  <c r="P3026" i="1"/>
  <c r="P2226" i="1"/>
  <c r="P1289" i="1"/>
  <c r="P2817" i="1"/>
  <c r="P1925" i="1"/>
  <c r="P264" i="1"/>
  <c r="P3720" i="1"/>
  <c r="P759" i="1"/>
  <c r="P1025" i="1"/>
  <c r="P2014" i="1"/>
  <c r="P2006" i="1"/>
  <c r="P833" i="1"/>
  <c r="P2710" i="1"/>
  <c r="P306" i="1"/>
  <c r="P287" i="1"/>
  <c r="P3820" i="1"/>
  <c r="P1955" i="1"/>
  <c r="P2032" i="1"/>
  <c r="P2117" i="1"/>
  <c r="P3832" i="1"/>
  <c r="P2610" i="1"/>
  <c r="P2258" i="1"/>
  <c r="P3393" i="1"/>
  <c r="P3368" i="1"/>
  <c r="P111" i="1"/>
  <c r="P2275" i="1"/>
  <c r="P1388" i="1"/>
  <c r="P2068" i="1"/>
  <c r="P858" i="1"/>
  <c r="P3364" i="1"/>
  <c r="P2004" i="1"/>
  <c r="P1509" i="1"/>
  <c r="P3473" i="1"/>
  <c r="P389" i="1"/>
  <c r="P658" i="1"/>
  <c r="P1260" i="1"/>
  <c r="P3039" i="1"/>
  <c r="P1385" i="1"/>
  <c r="P1953" i="1"/>
  <c r="P2335" i="1"/>
  <c r="P1285" i="1"/>
  <c r="P2037" i="1"/>
  <c r="P3316" i="1"/>
  <c r="P3410" i="1"/>
  <c r="P3721" i="1"/>
  <c r="P1977" i="1"/>
  <c r="P385" i="1"/>
  <c r="P1526" i="1"/>
  <c r="P1968" i="1"/>
  <c r="P1022" i="1"/>
  <c r="P1520" i="1"/>
  <c r="P1841" i="1"/>
  <c r="P790" i="1"/>
  <c r="P1351" i="1"/>
  <c r="P1380" i="1"/>
  <c r="P2445" i="1"/>
  <c r="P2501" i="1"/>
  <c r="P1257" i="1"/>
  <c r="P1676" i="1"/>
  <c r="P1752" i="1"/>
  <c r="P2059" i="1"/>
  <c r="P2730" i="1"/>
  <c r="P3464" i="1"/>
  <c r="P3601" i="1"/>
  <c r="P1952" i="1"/>
  <c r="P2027" i="1"/>
  <c r="P1252" i="1"/>
  <c r="P1838" i="1"/>
  <c r="P2215" i="1"/>
  <c r="P1204" i="1"/>
  <c r="P1256" i="1"/>
  <c r="P2067" i="1"/>
  <c r="P83" i="1"/>
  <c r="P1954" i="1"/>
  <c r="P2062" i="1"/>
  <c r="P2213" i="1"/>
  <c r="P1928" i="1"/>
  <c r="P2547" i="1"/>
  <c r="P846" i="1"/>
  <c r="P1964" i="1"/>
  <c r="P2022" i="1"/>
  <c r="P260" i="1"/>
  <c r="P2066" i="1"/>
  <c r="P3048" i="1"/>
  <c r="P3458" i="1"/>
  <c r="P3462" i="1"/>
  <c r="P1376" i="1"/>
  <c r="P1477" i="1"/>
  <c r="P3157" i="1"/>
  <c r="P2621" i="1"/>
  <c r="P1939" i="1"/>
  <c r="P2638" i="1"/>
  <c r="P2837" i="1"/>
  <c r="P3445" i="1"/>
  <c r="P3709" i="1"/>
  <c r="P254" i="1"/>
  <c r="P2192" i="1"/>
  <c r="P2283" i="1"/>
  <c r="P2284" i="1"/>
  <c r="P3397" i="1"/>
  <c r="P3607" i="1"/>
  <c r="P39" i="1"/>
  <c r="P1358" i="1"/>
  <c r="P391" i="1"/>
  <c r="P2043" i="1"/>
  <c r="P2457" i="1"/>
  <c r="P787" i="1"/>
  <c r="P2172" i="1"/>
  <c r="P2458" i="1"/>
  <c r="P825" i="1"/>
  <c r="P1539" i="1"/>
  <c r="P2266" i="1"/>
  <c r="P2467" i="1"/>
  <c r="P3009" i="1"/>
  <c r="P3510" i="1"/>
  <c r="P3539" i="1"/>
  <c r="P301" i="1"/>
  <c r="P747" i="1"/>
  <c r="P2035" i="1"/>
  <c r="P274" i="1"/>
  <c r="P2991" i="1"/>
  <c r="P289" i="1"/>
  <c r="P1533" i="1"/>
  <c r="P2315" i="1"/>
  <c r="P1681" i="1"/>
  <c r="P2975" i="1"/>
  <c r="P3257" i="1"/>
  <c r="P3308" i="1"/>
  <c r="P3593" i="1"/>
  <c r="P359" i="1"/>
  <c r="P1527" i="1"/>
  <c r="P1655" i="1"/>
  <c r="P3656" i="1"/>
  <c r="P66" i="1"/>
  <c r="P1362" i="1"/>
  <c r="P1883" i="1"/>
  <c r="P2293" i="1"/>
  <c r="P2447" i="1"/>
  <c r="P1220" i="1"/>
  <c r="P1935" i="1"/>
  <c r="P2614" i="1"/>
  <c r="P2998" i="1"/>
  <c r="P3180" i="1"/>
  <c r="P1377" i="1"/>
  <c r="P1942" i="1"/>
  <c r="P2231" i="1"/>
  <c r="P2304" i="1"/>
  <c r="P2479" i="1"/>
  <c r="P2670" i="1"/>
  <c r="P2978" i="1"/>
  <c r="P3345" i="1"/>
  <c r="P3451" i="1"/>
  <c r="P3605" i="1"/>
  <c r="P348" i="1"/>
  <c r="P1642" i="1"/>
  <c r="P2617" i="1"/>
  <c r="P2732" i="1"/>
  <c r="P2836" i="1"/>
  <c r="P3295" i="1"/>
  <c r="P2251" i="1"/>
  <c r="P3523" i="1"/>
  <c r="P1959" i="1"/>
  <c r="P2060" i="1"/>
  <c r="P2448" i="1"/>
  <c r="P3030" i="1"/>
  <c r="P37" i="1"/>
  <c r="P1402" i="1"/>
  <c r="P1831" i="1"/>
  <c r="P2057" i="1"/>
  <c r="P1266" i="1"/>
  <c r="P1503" i="1"/>
  <c r="P1890" i="1"/>
  <c r="P2639" i="1"/>
  <c r="P3050" i="1"/>
  <c r="P14" i="1"/>
  <c r="P1762" i="1"/>
  <c r="P2641" i="1"/>
  <c r="P3267" i="1"/>
  <c r="P1466" i="1"/>
  <c r="P2224" i="1"/>
  <c r="P2971" i="1"/>
  <c r="P3167" i="1"/>
  <c r="P1277" i="1"/>
  <c r="P1519" i="1"/>
  <c r="P3612" i="1"/>
  <c r="P1190" i="1"/>
  <c r="P1668" i="1"/>
  <c r="P2025" i="1"/>
  <c r="P2181" i="1"/>
  <c r="P3233" i="1"/>
  <c r="P15" i="1"/>
  <c r="P734" i="1"/>
  <c r="P815" i="1"/>
  <c r="P3168" i="1"/>
  <c r="P3485" i="1"/>
  <c r="P3837" i="1"/>
  <c r="P1221" i="1"/>
  <c r="P2668" i="1"/>
  <c r="P3311" i="1"/>
  <c r="P741" i="1"/>
  <c r="P2632" i="1"/>
  <c r="P3012" i="1"/>
  <c r="P3493" i="1"/>
  <c r="P281" i="1"/>
  <c r="P1517" i="1"/>
  <c r="P1961" i="1"/>
  <c r="P2229" i="1"/>
  <c r="P2316" i="1"/>
  <c r="P3015" i="1"/>
  <c r="P276" i="1"/>
  <c r="P282" i="1"/>
  <c r="P729" i="1"/>
  <c r="P820" i="1"/>
  <c r="P1633" i="1"/>
  <c r="P2217" i="1"/>
  <c r="P2525" i="1"/>
  <c r="P2545" i="1"/>
  <c r="P2555" i="1"/>
  <c r="P3536" i="1"/>
  <c r="P3718" i="1"/>
  <c r="P28" i="1"/>
  <c r="P64" i="1"/>
  <c r="P113" i="1"/>
  <c r="P852" i="1"/>
  <c r="P1210" i="1"/>
  <c r="P1276" i="1"/>
  <c r="P1280" i="1"/>
  <c r="P1627" i="1"/>
  <c r="P1763" i="1"/>
  <c r="P2455" i="1"/>
  <c r="P3488" i="1"/>
  <c r="P3698" i="1"/>
  <c r="P1857" i="1"/>
  <c r="P2264" i="1"/>
  <c r="P2281" i="1"/>
  <c r="P2712" i="1"/>
  <c r="P3274" i="1"/>
  <c r="P3714" i="1"/>
  <c r="P78" i="1"/>
  <c r="P272" i="1"/>
  <c r="P2058" i="1"/>
  <c r="P2075" i="1"/>
  <c r="P2183" i="1"/>
  <c r="P2237" i="1"/>
  <c r="P3351" i="1"/>
  <c r="P3454" i="1"/>
  <c r="P3538" i="1"/>
  <c r="P3611" i="1"/>
  <c r="P3829" i="1"/>
  <c r="P802" i="1"/>
  <c r="P814" i="1"/>
  <c r="P1250" i="1"/>
  <c r="P2207" i="1"/>
  <c r="P3452" i="1"/>
  <c r="P2211" i="1"/>
  <c r="P3787" i="1"/>
  <c r="P280" i="1"/>
  <c r="P1515" i="1"/>
  <c r="P1948" i="1"/>
  <c r="P2796" i="1"/>
  <c r="P3472" i="1"/>
  <c r="P2298" i="1"/>
  <c r="P3049" i="1"/>
  <c r="P3564" i="1"/>
  <c r="P63" i="1"/>
  <c r="P278" i="1"/>
  <c r="P745" i="1"/>
  <c r="P785" i="1"/>
  <c r="P1465" i="1"/>
  <c r="P1748" i="1"/>
  <c r="P2050" i="1"/>
  <c r="P2065" i="1"/>
  <c r="P2119" i="1"/>
  <c r="P2740" i="1"/>
  <c r="P271" i="1"/>
  <c r="P657" i="1"/>
  <c r="P1348" i="1"/>
  <c r="P2168" i="1"/>
  <c r="P2201" i="1"/>
  <c r="P2260" i="1"/>
  <c r="P2985" i="1"/>
  <c r="P3035" i="1"/>
  <c r="P268" i="1"/>
  <c r="P1218" i="1"/>
  <c r="P1293" i="1"/>
  <c r="P1619" i="1"/>
  <c r="P2105" i="1"/>
  <c r="P2296" i="1"/>
  <c r="P2623" i="1"/>
  <c r="P3330" i="1"/>
  <c r="P3773" i="1"/>
  <c r="P21" i="1"/>
  <c r="P840" i="1"/>
  <c r="P1040" i="1"/>
  <c r="P1391" i="1"/>
  <c r="P1535" i="1"/>
  <c r="P1609" i="1"/>
  <c r="P1892" i="1"/>
  <c r="P1900" i="1"/>
  <c r="P2727" i="1"/>
  <c r="P642" i="1"/>
  <c r="P722" i="1"/>
  <c r="P792" i="1"/>
  <c r="P860" i="1"/>
  <c r="P2333" i="1"/>
  <c r="P2622" i="1"/>
  <c r="P3298" i="1"/>
  <c r="P3560" i="1"/>
  <c r="P3614" i="1"/>
  <c r="P3" i="1"/>
  <c r="P788" i="1"/>
  <c r="P1657" i="1"/>
  <c r="P1834" i="1"/>
  <c r="P2061" i="1"/>
  <c r="P3028" i="1"/>
  <c r="P3482" i="1"/>
  <c r="P3779" i="1"/>
  <c r="P3822" i="1"/>
  <c r="P38" i="1"/>
  <c r="P44" i="1"/>
  <c r="P382" i="1"/>
  <c r="P404" i="1"/>
  <c r="P1652" i="1"/>
  <c r="P2818" i="1"/>
  <c r="P3396" i="1"/>
  <c r="P115" i="1"/>
  <c r="P655" i="1"/>
  <c r="P1298" i="1"/>
  <c r="P2279" i="1"/>
  <c r="P2612" i="1"/>
  <c r="P3712" i="1"/>
  <c r="P117" i="1"/>
  <c r="P651" i="1"/>
  <c r="P1671" i="1"/>
  <c r="P2725" i="1"/>
  <c r="P3425" i="1"/>
  <c r="P3459" i="1"/>
  <c r="P3677" i="1"/>
  <c r="P3816" i="1"/>
  <c r="P258" i="1"/>
  <c r="P1474" i="1"/>
  <c r="P1524" i="1"/>
  <c r="P2167" i="1"/>
  <c r="P2180" i="1"/>
  <c r="P3336" i="1"/>
  <c r="P3373" i="1"/>
  <c r="P3463" i="1"/>
  <c r="P3684" i="1"/>
  <c r="P3686" i="1"/>
  <c r="P1254" i="1"/>
  <c r="P1848" i="1"/>
  <c r="P1944" i="1"/>
  <c r="P3342" i="1"/>
  <c r="P3407" i="1"/>
  <c r="P3422" i="1"/>
  <c r="P3484" i="1"/>
  <c r="P3671" i="1"/>
  <c r="P2" i="1"/>
  <c r="P305" i="1"/>
  <c r="P411" i="1"/>
  <c r="P819" i="1"/>
  <c r="P1389" i="1"/>
  <c r="P1481" i="1"/>
  <c r="P1677" i="1"/>
  <c r="P1894" i="1"/>
  <c r="P1923" i="1"/>
  <c r="P2102" i="1"/>
  <c r="P2240" i="1"/>
  <c r="P2634" i="1"/>
  <c r="P329" i="1"/>
  <c r="P1354" i="1"/>
  <c r="P1541" i="1"/>
  <c r="P2041" i="1"/>
  <c r="P2104" i="1"/>
  <c r="P2474" i="1"/>
  <c r="P2822" i="1"/>
  <c r="P3302" i="1"/>
  <c r="P3613" i="1"/>
  <c r="P3706" i="1"/>
  <c r="P1192" i="1"/>
  <c r="P1197" i="1"/>
  <c r="P1302" i="1"/>
  <c r="P1390" i="1"/>
  <c r="P1532" i="1"/>
  <c r="P1823" i="1"/>
  <c r="P1886" i="1"/>
  <c r="P2120" i="1"/>
  <c r="P3441" i="1"/>
  <c r="P249" i="1"/>
  <c r="P822" i="1"/>
  <c r="P826" i="1"/>
  <c r="P1355" i="1"/>
  <c r="P2253" i="1"/>
  <c r="P2303" i="1"/>
  <c r="P2454" i="1"/>
  <c r="P2491" i="1"/>
  <c r="P27" i="1"/>
  <c r="P297" i="1"/>
  <c r="P783" i="1"/>
  <c r="P1621" i="1"/>
  <c r="P1862" i="1"/>
  <c r="P1901" i="1"/>
  <c r="P2028" i="1"/>
  <c r="P2200" i="1"/>
  <c r="P2206" i="1"/>
  <c r="P2481" i="1"/>
  <c r="P2802" i="1"/>
  <c r="P2803" i="1"/>
  <c r="P2939" i="1"/>
  <c r="P3047" i="1"/>
  <c r="P3161" i="1"/>
  <c r="P3291" i="1"/>
  <c r="P3303" i="1"/>
  <c r="P3753" i="1"/>
  <c r="P261" i="1"/>
  <c r="P269" i="1"/>
  <c r="P648" i="1"/>
  <c r="P724" i="1"/>
  <c r="P732" i="1"/>
  <c r="P1216" i="1"/>
  <c r="P1537" i="1"/>
  <c r="P1660" i="1"/>
  <c r="P1861" i="1"/>
  <c r="P2038" i="1"/>
  <c r="P2101" i="1"/>
  <c r="P2165" i="1"/>
  <c r="P3531" i="1"/>
  <c r="P41" i="1"/>
  <c r="P97" i="1"/>
  <c r="P112" i="1"/>
  <c r="P376" i="1"/>
  <c r="P731" i="1"/>
  <c r="P836" i="1"/>
  <c r="P2080" i="1"/>
  <c r="P2624" i="1"/>
  <c r="P2714" i="1"/>
  <c r="P2929" i="1"/>
  <c r="P3029" i="1"/>
  <c r="P3150" i="1"/>
  <c r="P3234" i="1"/>
  <c r="P3268" i="1"/>
  <c r="P3567" i="1"/>
  <c r="P36" i="1"/>
  <c r="P307" i="1"/>
  <c r="P531" i="1"/>
  <c r="P853" i="1"/>
  <c r="P1036" i="1"/>
  <c r="P1305" i="1"/>
  <c r="P1356" i="1"/>
  <c r="P1750" i="1"/>
  <c r="P2053" i="1"/>
  <c r="P2106" i="1"/>
  <c r="P2819" i="1"/>
  <c r="P3273" i="1"/>
  <c r="P3347" i="1"/>
  <c r="P3415" i="1"/>
  <c r="P3431" i="1"/>
  <c r="P3579" i="1"/>
  <c r="P3602" i="1"/>
  <c r="P3608" i="1"/>
  <c r="P3757" i="1"/>
  <c r="P57" i="1"/>
  <c r="P1214" i="1"/>
  <c r="P2495" i="1"/>
  <c r="P2923" i="1"/>
  <c r="P2980" i="1"/>
  <c r="P2983" i="1"/>
  <c r="P3678" i="1"/>
  <c r="P3695" i="1"/>
  <c r="P3785" i="1"/>
  <c r="P53" i="1"/>
  <c r="P104" i="1"/>
  <c r="P412" i="1"/>
  <c r="P755" i="1"/>
  <c r="P1041" i="1"/>
  <c r="P1675" i="1"/>
  <c r="P2071" i="1"/>
  <c r="P2241" i="1"/>
  <c r="P2473" i="1"/>
  <c r="P2480" i="1"/>
  <c r="P2497" i="1"/>
  <c r="P2631" i="1"/>
  <c r="P2805" i="1"/>
  <c r="P2815" i="1"/>
  <c r="P2938" i="1"/>
  <c r="P3044" i="1"/>
  <c r="P3138" i="1"/>
  <c r="P3254" i="1"/>
  <c r="P3258" i="1"/>
  <c r="P3270" i="1"/>
  <c r="P3455" i="1"/>
  <c r="P3481" i="1"/>
  <c r="P3489" i="1"/>
  <c r="P3492" i="1"/>
  <c r="P3533" i="1"/>
  <c r="P3540" i="1"/>
  <c r="P3591" i="1"/>
  <c r="P3693" i="1"/>
  <c r="P70" i="1"/>
  <c r="P72" i="1"/>
  <c r="P81" i="1"/>
  <c r="P353" i="1"/>
  <c r="P414" i="1"/>
  <c r="P650" i="1"/>
  <c r="P816" i="1"/>
  <c r="P1669" i="1"/>
  <c r="P1932" i="1"/>
  <c r="P1965" i="1"/>
  <c r="P2069" i="1"/>
  <c r="P2175" i="1"/>
  <c r="P3034" i="1"/>
  <c r="P3038" i="1"/>
  <c r="P3164" i="1"/>
  <c r="P3244" i="1"/>
  <c r="P3468" i="1"/>
  <c r="P3589" i="1"/>
  <c r="P3594" i="1"/>
  <c r="P3727" i="1"/>
  <c r="P11" i="1"/>
  <c r="P87" i="1"/>
  <c r="P253" i="1"/>
  <c r="P390" i="1"/>
  <c r="P659" i="1"/>
  <c r="P733" i="1"/>
  <c r="P736" i="1"/>
  <c r="P1202" i="1"/>
  <c r="P1363" i="1"/>
  <c r="P1368" i="1"/>
  <c r="P1401" i="1"/>
  <c r="P1943" i="1"/>
  <c r="P2030" i="1"/>
  <c r="P2178" i="1"/>
  <c r="P2232" i="1"/>
  <c r="P2444" i="1"/>
  <c r="P2534" i="1"/>
  <c r="P2809" i="1"/>
  <c r="P3212" i="1"/>
  <c r="P3214" i="1"/>
  <c r="P3320" i="1"/>
  <c r="P3325" i="1"/>
  <c r="P3357" i="1"/>
  <c r="P3461" i="1"/>
  <c r="P3535" i="1"/>
  <c r="P3596" i="1"/>
  <c r="P3694" i="1"/>
  <c r="P335" i="1"/>
  <c r="P342" i="1"/>
  <c r="P374" i="1"/>
  <c r="P400" i="1"/>
  <c r="P1264" i="1"/>
  <c r="P1291" i="1"/>
  <c r="P1347" i="1"/>
  <c r="P1359" i="1"/>
  <c r="P1472" i="1"/>
  <c r="P1525" i="1"/>
  <c r="P1613" i="1"/>
  <c r="P1637" i="1"/>
  <c r="P1645" i="1"/>
  <c r="P1650" i="1"/>
  <c r="P1844" i="1"/>
  <c r="P2019" i="1"/>
  <c r="P2024" i="1"/>
  <c r="P2297" i="1"/>
  <c r="P2494" i="1"/>
  <c r="P2671" i="1"/>
  <c r="P2928" i="1"/>
  <c r="P3224" i="1"/>
  <c r="P3229" i="1"/>
  <c r="P3618" i="1"/>
  <c r="P73" i="1"/>
  <c r="P364" i="1"/>
  <c r="P1284" i="1"/>
  <c r="P1301" i="1"/>
  <c r="P1374" i="1"/>
  <c r="P1386" i="1"/>
  <c r="P1511" i="1"/>
  <c r="P1845" i="1"/>
  <c r="P1898" i="1"/>
  <c r="P1936" i="1"/>
  <c r="P2007" i="1"/>
  <c r="P2044" i="1"/>
  <c r="P2087" i="1"/>
  <c r="P2825" i="1"/>
  <c r="P3013" i="1"/>
  <c r="P3170" i="1"/>
  <c r="P3411" i="1"/>
  <c r="P3460" i="1"/>
  <c r="P3498" i="1"/>
  <c r="P6" i="1"/>
  <c r="P31" i="1"/>
  <c r="P325" i="1"/>
  <c r="P347" i="1"/>
  <c r="P534" i="1"/>
  <c r="P805" i="1"/>
  <c r="P1357" i="1"/>
  <c r="P1751" i="1"/>
  <c r="P2220" i="1"/>
  <c r="P2556" i="1"/>
  <c r="P2667" i="1"/>
  <c r="P2738" i="1"/>
  <c r="P3542" i="1"/>
  <c r="P3705" i="1"/>
  <c r="P372" i="1"/>
  <c r="P723" i="1"/>
  <c r="P739" i="1"/>
  <c r="P839" i="1"/>
  <c r="P848" i="1"/>
  <c r="P1249" i="1"/>
  <c r="P1296" i="1"/>
  <c r="P1396" i="1"/>
  <c r="P1606" i="1"/>
  <c r="P1666" i="1"/>
  <c r="P2170" i="1"/>
  <c r="P2964" i="1"/>
  <c r="P2987" i="1"/>
  <c r="P3283" i="1"/>
  <c r="P3310" i="1"/>
  <c r="P3406" i="1"/>
  <c r="P3470" i="1"/>
  <c r="P3573" i="1"/>
  <c r="P3812" i="1"/>
  <c r="P13" i="1"/>
  <c r="P283" i="1"/>
  <c r="P525" i="1"/>
  <c r="P539" i="1"/>
  <c r="P1475" i="1"/>
  <c r="P1623" i="1"/>
  <c r="P1849" i="1"/>
  <c r="P1933" i="1"/>
  <c r="P2048" i="1"/>
  <c r="P2096" i="1"/>
  <c r="P2287" i="1"/>
  <c r="P2320" i="1"/>
  <c r="P2492" i="1"/>
  <c r="P3021" i="1"/>
  <c r="P3292" i="1"/>
  <c r="P3490" i="1"/>
  <c r="P3702" i="1"/>
  <c r="P3708" i="1"/>
  <c r="P47" i="1"/>
  <c r="P93" i="1"/>
  <c r="P106" i="1"/>
  <c r="P293" i="1"/>
  <c r="P377" i="1"/>
  <c r="P418" i="1"/>
  <c r="P735" i="1"/>
  <c r="P842" i="1"/>
  <c r="P847" i="1"/>
  <c r="P851" i="1"/>
  <c r="P1247" i="1"/>
  <c r="P1528" i="1"/>
  <c r="P1656" i="1"/>
  <c r="P1757" i="1"/>
  <c r="P2029" i="1"/>
  <c r="P2033" i="1"/>
  <c r="P2051" i="1"/>
  <c r="P2091" i="1"/>
  <c r="P2093" i="1"/>
  <c r="P2169" i="1"/>
  <c r="P2193" i="1"/>
  <c r="P2197" i="1"/>
  <c r="P2276" i="1"/>
  <c r="P2289" i="1"/>
  <c r="P2549" i="1"/>
  <c r="P2718" i="1"/>
  <c r="P2719" i="1"/>
  <c r="P2784" i="1"/>
  <c r="P2789" i="1"/>
  <c r="P2829" i="1"/>
  <c r="P2840" i="1"/>
  <c r="P3007" i="1"/>
  <c r="P3011" i="1"/>
  <c r="P3182" i="1"/>
  <c r="P3213" i="1"/>
  <c r="P3418" i="1"/>
  <c r="P3541" i="1"/>
  <c r="P3625" i="1"/>
  <c r="P3692" i="1"/>
  <c r="P3756" i="1"/>
  <c r="P3782" i="1"/>
  <c r="P25" i="1"/>
  <c r="P68" i="1"/>
  <c r="P298" i="1"/>
  <c r="P303" i="1"/>
  <c r="P311" i="1"/>
  <c r="P643" i="1"/>
  <c r="P753" i="1"/>
  <c r="P824" i="1"/>
  <c r="P1026" i="1"/>
  <c r="P1265" i="1"/>
  <c r="P1267" i="1"/>
  <c r="P1366" i="1"/>
  <c r="P1667" i="1"/>
  <c r="P2469" i="1"/>
  <c r="P2486" i="1"/>
  <c r="P2786" i="1"/>
  <c r="P3001" i="1"/>
  <c r="P3211" i="1"/>
  <c r="P3235" i="1"/>
  <c r="P3349" i="1"/>
  <c r="P3369" i="1"/>
  <c r="P3483" i="1"/>
  <c r="P3534" i="1"/>
  <c r="P3587" i="1"/>
  <c r="P3597" i="1"/>
  <c r="P3619" i="1"/>
  <c r="P3818" i="1"/>
  <c r="P3828" i="1"/>
  <c r="P265" i="1"/>
  <c r="P266" i="1"/>
  <c r="P538" i="1"/>
  <c r="P758" i="1"/>
  <c r="P856" i="1"/>
  <c r="P1258" i="1"/>
  <c r="P1542" i="1"/>
  <c r="P1611" i="1"/>
  <c r="P1626" i="1"/>
  <c r="P1680" i="1"/>
  <c r="P1682" i="1"/>
  <c r="P1746" i="1"/>
  <c r="P1836" i="1"/>
  <c r="P1962" i="1"/>
  <c r="P2559" i="1"/>
  <c r="P2722" i="1"/>
  <c r="P2734" i="1"/>
  <c r="P2788" i="1"/>
  <c r="P3149" i="1"/>
  <c r="P3296" i="1"/>
  <c r="P3372" i="1"/>
  <c r="P3515" i="1"/>
  <c r="P3691" i="1"/>
  <c r="P24" i="1"/>
  <c r="P256" i="1"/>
  <c r="P338" i="1"/>
  <c r="P354" i="1"/>
  <c r="P837" i="1"/>
  <c r="P841" i="1"/>
  <c r="P1030" i="1"/>
  <c r="P1248" i="1"/>
  <c r="P1270" i="1"/>
  <c r="P1482" i="1"/>
  <c r="P1629" i="1"/>
  <c r="P1854" i="1"/>
  <c r="P1938" i="1"/>
  <c r="P2010" i="1"/>
  <c r="P2801" i="1"/>
  <c r="P2826" i="1"/>
  <c r="P3014" i="1"/>
  <c r="P3179" i="1"/>
  <c r="P3278" i="1"/>
  <c r="P3331" i="1"/>
  <c r="P3389" i="1"/>
  <c r="P3529" i="1"/>
  <c r="P3769" i="1"/>
  <c r="P3835" i="1"/>
  <c r="P54" i="1"/>
  <c r="P69" i="1"/>
  <c r="P357" i="1"/>
  <c r="P381" i="1"/>
  <c r="P530" i="1"/>
  <c r="P1361" i="1"/>
  <c r="P1379" i="1"/>
  <c r="P1759" i="1"/>
  <c r="P1825" i="1"/>
  <c r="P1887" i="1"/>
  <c r="P1924" i="1"/>
  <c r="P1940" i="1"/>
  <c r="P2009" i="1"/>
  <c r="P2079" i="1"/>
  <c r="P2090" i="1"/>
  <c r="P2163" i="1"/>
  <c r="P2265" i="1"/>
  <c r="P2465" i="1"/>
  <c r="P2538" i="1"/>
  <c r="P2716" i="1"/>
  <c r="P2798" i="1"/>
  <c r="P3023" i="1"/>
  <c r="P3169" i="1"/>
  <c r="P3189" i="1"/>
  <c r="P3219" i="1"/>
  <c r="P3301" i="1"/>
  <c r="P3305" i="1"/>
  <c r="P3315" i="1"/>
  <c r="P3586" i="1"/>
  <c r="P3657" i="1"/>
  <c r="P77" i="1"/>
  <c r="P91" i="1"/>
  <c r="P98" i="1"/>
  <c r="P352" i="1"/>
  <c r="P524" i="1"/>
  <c r="P800" i="1"/>
  <c r="P818" i="1"/>
  <c r="P1024" i="1"/>
  <c r="P1208" i="1"/>
  <c r="P1272" i="1"/>
  <c r="P1469" i="1"/>
  <c r="P1678" i="1"/>
  <c r="P1760" i="1"/>
  <c r="P1896" i="1"/>
  <c r="P1981" i="1"/>
  <c r="P2064" i="1"/>
  <c r="P2083" i="1"/>
  <c r="P2092" i="1"/>
  <c r="P2453" i="1"/>
  <c r="P2618" i="1"/>
  <c r="P2633" i="1"/>
  <c r="P2785" i="1"/>
  <c r="P2806" i="1"/>
  <c r="P2834" i="1"/>
  <c r="P3174" i="1"/>
  <c r="P3178" i="1"/>
  <c r="P3243" i="1"/>
  <c r="P3391" i="1"/>
  <c r="P3479" i="1"/>
  <c r="P3667" i="1"/>
  <c r="P3786" i="1"/>
  <c r="P65" i="1"/>
  <c r="P118" i="1"/>
  <c r="P246" i="1"/>
  <c r="P285" i="1"/>
  <c r="P318" i="1"/>
  <c r="P373" i="1"/>
  <c r="P379" i="1"/>
  <c r="P528" i="1"/>
  <c r="P737" i="1"/>
  <c r="P789" i="1"/>
  <c r="P1262" i="1"/>
  <c r="P1369" i="1"/>
  <c r="P1394" i="1"/>
  <c r="P1399" i="1"/>
  <c r="P1617" i="1"/>
  <c r="P1747" i="1"/>
  <c r="P1926" i="1"/>
  <c r="P2056" i="1"/>
  <c r="P2198" i="1"/>
  <c r="P2214" i="1"/>
  <c r="P2471" i="1"/>
  <c r="P2485" i="1"/>
  <c r="P2625" i="1"/>
  <c r="P2968" i="1"/>
  <c r="P2969" i="1"/>
  <c r="P2979" i="1"/>
  <c r="P3160" i="1"/>
  <c r="P3181" i="1"/>
  <c r="P3281" i="1"/>
  <c r="P3293" i="1"/>
  <c r="P3486" i="1"/>
  <c r="P3525" i="1"/>
  <c r="P3549" i="1"/>
  <c r="P3572" i="1"/>
  <c r="P3582" i="1"/>
  <c r="P3675" i="1"/>
  <c r="P3713" i="1"/>
  <c r="P76" i="1"/>
  <c r="P120" i="1"/>
  <c r="P243" i="1"/>
  <c r="P244" i="1"/>
  <c r="P251" i="1"/>
  <c r="P321" i="1"/>
  <c r="P328" i="1"/>
  <c r="P334" i="1"/>
  <c r="P1622" i="1"/>
  <c r="P1661" i="1"/>
  <c r="P1674" i="1"/>
  <c r="P2017" i="1"/>
  <c r="P2085" i="1"/>
  <c r="P2103" i="1"/>
  <c r="P2255" i="1"/>
  <c r="P2483" i="1"/>
  <c r="P2499" i="1"/>
  <c r="P2502" i="1"/>
  <c r="P2528" i="1"/>
  <c r="P2540" i="1"/>
  <c r="P2814" i="1"/>
  <c r="P3006" i="1"/>
  <c r="P3016" i="1"/>
  <c r="P3036" i="1"/>
  <c r="P3156" i="1"/>
  <c r="P3327" i="1"/>
  <c r="P3363" i="1"/>
  <c r="P3471" i="1"/>
  <c r="P3477" i="1"/>
  <c r="P3480" i="1"/>
  <c r="P3491" i="1"/>
  <c r="P3556" i="1"/>
  <c r="P3606" i="1"/>
  <c r="P3621" i="1"/>
  <c r="P3682" i="1"/>
  <c r="P3754" i="1"/>
  <c r="P3767" i="1"/>
  <c r="P3838" i="1"/>
  <c r="P29" i="1"/>
  <c r="P314" i="1"/>
  <c r="P349" i="1"/>
  <c r="P380" i="1"/>
  <c r="P386" i="1"/>
  <c r="P396" i="1"/>
  <c r="P402" i="1"/>
  <c r="P652" i="1"/>
  <c r="P754" i="1"/>
  <c r="P797" i="1"/>
  <c r="P803" i="1"/>
  <c r="P1031" i="1"/>
  <c r="P1038" i="1"/>
  <c r="P1225" i="1"/>
  <c r="P1311" i="1"/>
  <c r="P1360" i="1"/>
  <c r="P1381" i="1"/>
  <c r="P1397" i="1"/>
  <c r="P1476" i="1"/>
  <c r="P1513" i="1"/>
  <c r="P1679" i="1"/>
  <c r="P2164" i="1"/>
  <c r="P2548" i="1"/>
  <c r="P2628" i="1"/>
  <c r="P2708" i="1"/>
  <c r="P2808" i="1"/>
  <c r="P3172" i="1"/>
  <c r="P3240" i="1"/>
  <c r="P3265" i="1"/>
  <c r="P3287" i="1"/>
  <c r="P3385" i="1"/>
  <c r="P3399" i="1"/>
  <c r="P3437" i="1"/>
  <c r="P3683" i="1"/>
  <c r="P71" i="1"/>
  <c r="P95" i="1"/>
  <c r="P267" i="1"/>
  <c r="P270" i="1"/>
  <c r="P309" i="1"/>
  <c r="P363" i="1"/>
  <c r="P744" i="1"/>
  <c r="P748" i="1"/>
  <c r="P1223" i="1"/>
  <c r="P1281" i="1"/>
  <c r="P1282" i="1"/>
  <c r="P1283" i="1"/>
  <c r="P1370" i="1"/>
  <c r="P1479" i="1"/>
  <c r="P1508" i="1"/>
  <c r="P1510" i="1"/>
  <c r="P1647" i="1"/>
  <c r="P1743" i="1"/>
  <c r="P1756" i="1"/>
  <c r="P1889" i="1"/>
  <c r="P1941" i="1"/>
  <c r="P2074" i="1"/>
  <c r="P2084" i="1"/>
  <c r="P2212" i="1"/>
  <c r="P2339" i="1"/>
  <c r="P2464" i="1"/>
  <c r="P2466" i="1"/>
  <c r="P2535" i="1"/>
  <c r="P2561" i="1"/>
  <c r="P2669" i="1"/>
  <c r="P2795" i="1"/>
  <c r="P2833" i="1"/>
  <c r="P2841" i="1"/>
  <c r="P3165" i="1"/>
  <c r="P3248" i="1"/>
  <c r="P3253" i="1"/>
  <c r="P3400" i="1"/>
  <c r="P3570" i="1"/>
  <c r="P3595" i="1"/>
  <c r="P3659" i="1"/>
  <c r="P3663" i="1"/>
  <c r="P3685" i="1"/>
  <c r="P3700" i="1"/>
  <c r="P3724" i="1"/>
  <c r="P3788" i="1"/>
  <c r="P7" i="1"/>
  <c r="P40" i="1"/>
  <c r="P55" i="1"/>
  <c r="P279" i="1"/>
  <c r="P340" i="1"/>
  <c r="P366" i="1"/>
  <c r="P371" i="1"/>
  <c r="P395" i="1"/>
  <c r="P1027" i="1"/>
  <c r="P1294" i="1"/>
  <c r="P1299" i="1"/>
  <c r="P1387" i="1"/>
  <c r="P1393" i="1"/>
  <c r="P1400" i="1"/>
  <c r="P1529" i="1"/>
  <c r="P1614" i="1"/>
  <c r="P1646" i="1"/>
  <c r="P1648" i="1"/>
  <c r="P1927" i="1"/>
  <c r="P2188" i="1"/>
  <c r="P2205" i="1"/>
  <c r="P2460" i="1"/>
  <c r="P2539" i="1"/>
  <c r="P2608" i="1"/>
  <c r="P2630" i="1"/>
  <c r="P2807" i="1"/>
  <c r="P2963" i="1"/>
  <c r="P2989" i="1"/>
  <c r="P3031" i="1"/>
  <c r="P3043" i="1"/>
  <c r="P3045" i="1"/>
  <c r="P3177" i="1"/>
  <c r="P3225" i="1"/>
  <c r="P3232" i="1"/>
  <c r="P3313" i="1"/>
  <c r="P3317" i="1"/>
  <c r="P3339" i="1"/>
  <c r="P3348" i="1"/>
  <c r="P3404" i="1"/>
  <c r="P3434" i="1"/>
  <c r="P3450" i="1"/>
  <c r="P3516" i="1"/>
  <c r="P3520" i="1"/>
  <c r="P3600" i="1"/>
  <c r="P3623" i="1"/>
  <c r="P3672" i="1"/>
  <c r="P3681" i="1"/>
  <c r="P3761" i="1"/>
  <c r="P3774" i="1"/>
  <c r="P3783" i="1"/>
  <c r="P3814" i="1"/>
  <c r="P3824" i="1"/>
  <c r="P23" i="1"/>
  <c r="P26" i="1"/>
  <c r="P288" i="1"/>
  <c r="P300" i="1"/>
  <c r="P355" i="1"/>
  <c r="P526" i="1"/>
  <c r="P725" i="1"/>
  <c r="P791" i="1"/>
  <c r="P821" i="1"/>
  <c r="P1193" i="1"/>
  <c r="P1271" i="1"/>
  <c r="P1292" i="1"/>
  <c r="P1364" i="1"/>
  <c r="P1392" i="1"/>
  <c r="P1404" i="1"/>
  <c r="P1464" i="1"/>
  <c r="P1518" i="1"/>
  <c r="P1686" i="1"/>
  <c r="P1744" i="1"/>
  <c r="P1842" i="1"/>
  <c r="P1860" i="1"/>
  <c r="P1902" i="1"/>
  <c r="P2305" i="1"/>
  <c r="P2322" i="1"/>
  <c r="P2446" i="1"/>
  <c r="P2523" i="1"/>
  <c r="P2560" i="1"/>
  <c r="P2721" i="1"/>
  <c r="P2967" i="1"/>
  <c r="P2982" i="1"/>
  <c r="P3004" i="1"/>
  <c r="P3037" i="1"/>
  <c r="P3041" i="1"/>
  <c r="P3046" i="1"/>
  <c r="P3130" i="1"/>
  <c r="P3173" i="1"/>
  <c r="P3183" i="1"/>
  <c r="P3185" i="1"/>
  <c r="P3262" i="1"/>
  <c r="P3279" i="1"/>
  <c r="P3412" i="1"/>
  <c r="P3424" i="1"/>
  <c r="P3432" i="1"/>
  <c r="P3499" i="1"/>
  <c r="P3569" i="1"/>
  <c r="P3585" i="1"/>
  <c r="P3588" i="1"/>
  <c r="P3666" i="1"/>
  <c r="P3690" i="1"/>
  <c r="P3704" i="1"/>
  <c r="P3759" i="1"/>
  <c r="P3836" i="1"/>
  <c r="P49" i="1"/>
  <c r="P50" i="1"/>
  <c r="P67" i="1"/>
  <c r="P74" i="1"/>
  <c r="P242" i="1"/>
  <c r="P275" i="1"/>
  <c r="P277" i="1"/>
  <c r="P324" i="1"/>
  <c r="P341" i="1"/>
  <c r="P397" i="1"/>
  <c r="P407" i="1"/>
  <c r="P408" i="1"/>
  <c r="P532" i="1"/>
  <c r="P799" i="1"/>
  <c r="P832" i="1"/>
  <c r="P1034" i="1"/>
  <c r="P1037" i="1"/>
  <c r="P1191" i="1"/>
  <c r="P1288" i="1"/>
  <c r="P1468" i="1"/>
  <c r="P1471" i="1"/>
  <c r="P1505" i="1"/>
  <c r="P1603" i="1"/>
  <c r="P1665" i="1"/>
  <c r="P1755" i="1"/>
  <c r="P1937" i="1"/>
  <c r="P2046" i="1"/>
  <c r="P2063" i="1"/>
  <c r="P2086" i="1"/>
  <c r="P2109" i="1"/>
  <c r="P2223" i="1"/>
  <c r="P2228" i="1"/>
  <c r="P2295" i="1"/>
  <c r="P2314" i="1"/>
  <c r="P2321" i="1"/>
  <c r="P2443" i="1"/>
  <c r="P2450" i="1"/>
  <c r="P2451" i="1"/>
  <c r="P2735" i="1"/>
  <c r="P2794" i="1"/>
  <c r="P2812" i="1"/>
  <c r="P2816" i="1"/>
  <c r="P2828" i="1"/>
  <c r="P2835" i="1"/>
  <c r="P2838" i="1"/>
  <c r="P2936" i="1"/>
  <c r="P3008" i="1"/>
  <c r="P3042" i="1"/>
  <c r="P3135" i="1"/>
  <c r="P3231" i="1"/>
  <c r="P3321" i="1"/>
  <c r="P3354" i="1"/>
  <c r="P3380" i="1"/>
  <c r="P3428" i="1"/>
  <c r="P3448" i="1"/>
  <c r="P3449" i="1"/>
  <c r="P3505" i="1"/>
  <c r="P3562" i="1"/>
  <c r="P3598" i="1"/>
  <c r="P3699" i="1"/>
  <c r="P3711" i="1"/>
  <c r="P3770" i="1"/>
  <c r="P3775" i="1"/>
  <c r="P3826" i="1"/>
  <c r="P17" i="1"/>
  <c r="P58" i="1"/>
  <c r="P82" i="1"/>
  <c r="P107" i="1"/>
  <c r="P257" i="1"/>
  <c r="P259" i="1"/>
  <c r="P263" i="1"/>
  <c r="P292" i="1"/>
  <c r="P322" i="1"/>
  <c r="P333" i="1"/>
  <c r="P343" i="1"/>
  <c r="P351" i="1"/>
  <c r="P375" i="1"/>
  <c r="P398" i="1"/>
  <c r="P401" i="1"/>
  <c r="P649" i="1"/>
  <c r="P740" i="1"/>
  <c r="P742" i="1"/>
  <c r="P817" i="1"/>
  <c r="P830" i="1"/>
  <c r="P1033" i="1"/>
  <c r="P1188" i="1"/>
  <c r="P1373" i="1"/>
  <c r="P1383" i="1"/>
  <c r="P1398" i="1"/>
  <c r="P1523" i="1"/>
  <c r="P1761" i="1"/>
  <c r="P1850" i="1"/>
  <c r="P1891" i="1"/>
  <c r="P1934" i="1"/>
  <c r="P2108" i="1"/>
  <c r="P2110" i="1"/>
  <c r="P2111" i="1"/>
  <c r="P2113" i="1"/>
  <c r="P2182" i="1"/>
  <c r="P2250" i="1"/>
  <c r="P2291" i="1"/>
  <c r="P2294" i="1"/>
  <c r="P2308" i="1"/>
  <c r="P2309" i="1"/>
  <c r="P2311" i="1"/>
  <c r="P2470" i="1"/>
  <c r="P2490" i="1"/>
  <c r="P2530" i="1"/>
  <c r="P2543" i="1"/>
  <c r="P2554" i="1"/>
  <c r="P2557" i="1"/>
  <c r="P2607" i="1"/>
  <c r="P2664" i="1"/>
  <c r="P2831" i="1"/>
  <c r="P2942" i="1"/>
  <c r="P2965" i="1"/>
  <c r="P3032" i="1"/>
  <c r="P3051" i="1"/>
  <c r="P3166" i="1"/>
  <c r="P3186" i="1"/>
  <c r="P3275" i="1"/>
  <c r="P3309" i="1"/>
  <c r="P3323" i="1"/>
  <c r="P3376" i="1"/>
  <c r="P3409" i="1"/>
  <c r="P3421" i="1"/>
  <c r="P3497" i="1"/>
  <c r="P3617" i="1"/>
  <c r="P3696" i="1"/>
  <c r="P3778" i="1"/>
  <c r="P3819" i="1"/>
  <c r="P8" i="1"/>
  <c r="P20" i="1"/>
  <c r="P88" i="1"/>
  <c r="P99" i="1"/>
  <c r="P100" i="1"/>
  <c r="P101" i="1"/>
  <c r="P252" i="1"/>
  <c r="P262" i="1"/>
  <c r="P310" i="1"/>
  <c r="P331" i="1"/>
  <c r="P378" i="1"/>
  <c r="P387" i="1"/>
  <c r="P645" i="1"/>
  <c r="P730" i="1"/>
  <c r="P751" i="1"/>
  <c r="P1211" i="1"/>
  <c r="P1274" i="1"/>
  <c r="P1279" i="1"/>
  <c r="P1516" i="1"/>
  <c r="P1893" i="1"/>
  <c r="P1951" i="1"/>
  <c r="P2173" i="1"/>
  <c r="P2218" i="1"/>
  <c r="P2225" i="1"/>
  <c r="P2278" i="1"/>
  <c r="P2286" i="1"/>
  <c r="P2331" i="1"/>
  <c r="P2334" i="1"/>
  <c r="P2342" i="1"/>
  <c r="P2500" i="1"/>
  <c r="P2558" i="1"/>
  <c r="P2636" i="1"/>
  <c r="P2642" i="1"/>
  <c r="P2728" i="1"/>
  <c r="P2820" i="1"/>
  <c r="P2933" i="1"/>
  <c r="P2970" i="1"/>
  <c r="P2972" i="1"/>
  <c r="P2988" i="1"/>
  <c r="P3019" i="1"/>
  <c r="P3052" i="1"/>
  <c r="P3154" i="1"/>
  <c r="P3241" i="1"/>
  <c r="P3249" i="1"/>
  <c r="P3259" i="1"/>
  <c r="P3261" i="1"/>
  <c r="P3319" i="1"/>
  <c r="P3332" i="1"/>
  <c r="P3361" i="1"/>
  <c r="P3366" i="1"/>
  <c r="P3395" i="1"/>
  <c r="P3436" i="1"/>
  <c r="P3438" i="1"/>
  <c r="P3501" i="1"/>
  <c r="P3502" i="1"/>
  <c r="P3511" i="1"/>
  <c r="P3527" i="1"/>
  <c r="P3555" i="1"/>
  <c r="P3576" i="1"/>
  <c r="P3658" i="1"/>
  <c r="P3687" i="1"/>
  <c r="P3764" i="1"/>
  <c r="P3821" i="1"/>
  <c r="P3825" i="1"/>
  <c r="P3833" i="1"/>
  <c r="P4" i="1"/>
  <c r="P89" i="1"/>
  <c r="P94" i="1"/>
  <c r="P105" i="1"/>
  <c r="P121" i="1"/>
  <c r="P273" i="1"/>
  <c r="P286" i="1"/>
  <c r="P291" i="1"/>
  <c r="P315" i="1"/>
  <c r="P361" i="1"/>
  <c r="P383" i="1"/>
  <c r="P405" i="1"/>
  <c r="P415" i="1"/>
  <c r="P523" i="1"/>
  <c r="P536" i="1"/>
  <c r="P726" i="1"/>
  <c r="P796" i="1"/>
  <c r="P807" i="1"/>
  <c r="P809" i="1"/>
  <c r="P812" i="1"/>
  <c r="P854" i="1"/>
  <c r="P861" i="1"/>
  <c r="P1186" i="1"/>
  <c r="P1187" i="1"/>
  <c r="P1300" i="1"/>
  <c r="P1371" i="1"/>
  <c r="P1375" i="1"/>
  <c r="P1620" i="1"/>
  <c r="P1640" i="1"/>
  <c r="P1649" i="1"/>
  <c r="P1659" i="1"/>
  <c r="P1749" i="1"/>
  <c r="P1827" i="1"/>
  <c r="P1885" i="1"/>
  <c r="P2070" i="1"/>
  <c r="P2115" i="1"/>
  <c r="P2116" i="1"/>
  <c r="P2300" i="1"/>
  <c r="P2477" i="1"/>
  <c r="P2478" i="1"/>
  <c r="P2536" i="1"/>
  <c r="P2620" i="1"/>
  <c r="P2665" i="1"/>
  <c r="P2783" i="1"/>
  <c r="P2787" i="1"/>
  <c r="P2792" i="1"/>
  <c r="P2821" i="1"/>
  <c r="P2934" i="1"/>
  <c r="P2974" i="1"/>
  <c r="P2994" i="1"/>
  <c r="P2997" i="1"/>
  <c r="P3163" i="1"/>
  <c r="P3251" i="1"/>
  <c r="P3260" i="1"/>
  <c r="P3285" i="1"/>
  <c r="P3306" i="1"/>
  <c r="P3333" i="1"/>
  <c r="P3335" i="1"/>
  <c r="P3370" i="1"/>
  <c r="P3388" i="1"/>
  <c r="P3442" i="1"/>
  <c r="P3494" i="1"/>
  <c r="P3504" i="1"/>
  <c r="P3543" i="1"/>
  <c r="P3545" i="1"/>
  <c r="P3552" i="1"/>
  <c r="P3565" i="1"/>
  <c r="P3568" i="1"/>
  <c r="P3609" i="1"/>
  <c r="P3622" i="1"/>
  <c r="P3626" i="1"/>
  <c r="P3722" i="1"/>
  <c r="P3751" i="1"/>
  <c r="P3780" i="1"/>
  <c r="P3823" i="1"/>
  <c r="P3827" i="1"/>
  <c r="P3834" i="1"/>
  <c r="P5" i="1"/>
  <c r="P48" i="1"/>
  <c r="P96" i="1"/>
  <c r="P114" i="1"/>
  <c r="P247" i="1"/>
  <c r="P312" i="1"/>
  <c r="P313" i="1"/>
  <c r="P327" i="1"/>
  <c r="P330" i="1"/>
  <c r="P356" i="1"/>
  <c r="P367" i="1"/>
  <c r="P370" i="1"/>
  <c r="P399" i="1"/>
  <c r="P403" i="1"/>
  <c r="P660" i="1"/>
  <c r="P756" i="1"/>
  <c r="P782" i="1"/>
  <c r="P793" i="1"/>
  <c r="P808" i="1"/>
  <c r="P811" i="1"/>
  <c r="P813" i="1"/>
  <c r="P831" i="1"/>
  <c r="P844" i="1"/>
  <c r="P1003" i="1"/>
  <c r="P1189" i="1"/>
  <c r="P1195" i="1"/>
  <c r="P1209" i="1"/>
  <c r="P1222" i="1"/>
  <c r="P1246" i="1"/>
  <c r="P1251" i="1"/>
  <c r="P1261" i="1"/>
  <c r="P1275" i="1"/>
  <c r="P1278" i="1"/>
  <c r="P1352" i="1"/>
  <c r="P1372" i="1"/>
  <c r="P1384" i="1"/>
  <c r="P1473" i="1"/>
  <c r="P1507" i="1"/>
  <c r="P1618" i="1"/>
  <c r="P1631" i="1"/>
  <c r="P1638" i="1"/>
  <c r="P1639" i="1"/>
  <c r="P1837" i="1"/>
  <c r="P1895" i="1"/>
  <c r="P2089" i="1"/>
  <c r="P2249" i="1"/>
  <c r="P2292" i="1"/>
  <c r="P2313" i="1"/>
  <c r="P2318" i="1"/>
  <c r="P2319" i="1"/>
  <c r="P2463" i="1"/>
  <c r="P2531" i="1"/>
  <c r="P2537" i="1"/>
  <c r="P2544" i="1"/>
  <c r="P2606" i="1"/>
  <c r="P2705" i="1"/>
  <c r="P2720" i="1"/>
  <c r="P2731" i="1"/>
  <c r="P2733" i="1"/>
  <c r="P2797" i="1"/>
  <c r="P2842" i="1"/>
  <c r="P2999" i="1"/>
  <c r="P3151" i="1"/>
  <c r="P3210" i="1"/>
  <c r="P3228" i="1"/>
  <c r="P3247" i="1"/>
  <c r="P3341" i="1"/>
  <c r="P3352" i="1"/>
  <c r="P3367" i="1"/>
  <c r="P3371" i="1"/>
  <c r="P3374" i="1"/>
  <c r="P3381" i="1"/>
  <c r="P3382" i="1"/>
  <c r="P3390" i="1"/>
  <c r="P3398" i="1"/>
  <c r="P3401" i="1"/>
  <c r="P3413" i="1"/>
  <c r="P3416" i="1"/>
  <c r="P3426" i="1"/>
  <c r="P3440" i="1"/>
  <c r="P3478" i="1"/>
  <c r="P3507" i="1"/>
  <c r="P3509" i="1"/>
  <c r="P3561" i="1"/>
  <c r="P3603" i="1"/>
  <c r="P3651" i="1"/>
  <c r="P3653" i="1"/>
  <c r="P3665" i="1"/>
  <c r="P3670" i="1"/>
  <c r="P3750" i="1"/>
  <c r="P3781" i="1"/>
  <c r="P60" i="1"/>
  <c r="P62" i="1"/>
  <c r="P85" i="1"/>
  <c r="P90" i="1"/>
  <c r="P116" i="1"/>
  <c r="P245" i="1"/>
  <c r="P290" i="1"/>
  <c r="P323" i="1"/>
  <c r="P337" i="1"/>
  <c r="P350" i="1"/>
  <c r="P358" i="1"/>
  <c r="P360" i="1"/>
  <c r="P369" i="1"/>
  <c r="P406" i="1"/>
  <c r="P416" i="1"/>
  <c r="P537" i="1"/>
  <c r="P752" i="1"/>
  <c r="P786" i="1"/>
  <c r="P795" i="1"/>
  <c r="P829" i="1"/>
  <c r="P857" i="1"/>
  <c r="P1029" i="1"/>
  <c r="P1035" i="1"/>
  <c r="P1206" i="1"/>
  <c r="P1219" i="1"/>
  <c r="P1303" i="1"/>
  <c r="P1405" i="1"/>
  <c r="P1521" i="1"/>
  <c r="P1522" i="1"/>
  <c r="P1540" i="1"/>
  <c r="P1616" i="1"/>
  <c r="P1663" i="1"/>
  <c r="P1664" i="1"/>
  <c r="P1670" i="1"/>
  <c r="P1672" i="1"/>
  <c r="P1687" i="1"/>
  <c r="P1753" i="1"/>
  <c r="P1758" i="1"/>
  <c r="P1833" i="1"/>
  <c r="P1929" i="1"/>
  <c r="P1930" i="1"/>
  <c r="P2049" i="1"/>
  <c r="P2076" i="1"/>
  <c r="P2166" i="1"/>
  <c r="P2176" i="1"/>
  <c r="P2208" i="1"/>
  <c r="P2270" i="1"/>
  <c r="P2317" i="1"/>
  <c r="P2472" i="1"/>
  <c r="P2487" i="1"/>
  <c r="P2493" i="1"/>
  <c r="P2542" i="1"/>
  <c r="P2551" i="1"/>
  <c r="P2553" i="1"/>
  <c r="P2663" i="1"/>
  <c r="P2666" i="1"/>
  <c r="P2742" i="1"/>
  <c r="P2790" i="1"/>
  <c r="P2793" i="1"/>
  <c r="P2799" i="1"/>
  <c r="P2827" i="1"/>
  <c r="P2926" i="1"/>
  <c r="P2935" i="1"/>
  <c r="P2941" i="1"/>
  <c r="P2993" i="1"/>
  <c r="P3000" i="1"/>
  <c r="P3017" i="1"/>
  <c r="P3018" i="1"/>
  <c r="P3025" i="1"/>
  <c r="P3171" i="1"/>
  <c r="P3175" i="1"/>
  <c r="P3223" i="1"/>
  <c r="P3237" i="1"/>
  <c r="P3245" i="1"/>
  <c r="P3246" i="1"/>
  <c r="P3264" i="1"/>
  <c r="P3266" i="1"/>
  <c r="P3280" i="1"/>
  <c r="P3282" i="1"/>
  <c r="P3284" i="1"/>
  <c r="P3297" i="1"/>
  <c r="P3304" i="1"/>
  <c r="P3360" i="1"/>
  <c r="P3427" i="1"/>
  <c r="P3430" i="1"/>
  <c r="P3443" i="1"/>
  <c r="P3465" i="1"/>
  <c r="P3467" i="1"/>
  <c r="P3517" i="1"/>
  <c r="P3537" i="1"/>
  <c r="P3575" i="1"/>
  <c r="P3599" i="1"/>
  <c r="P3627" i="1"/>
  <c r="P3669" i="1"/>
  <c r="P3679" i="1"/>
  <c r="P3680" i="1"/>
  <c r="P3707" i="1"/>
  <c r="P3717" i="1"/>
  <c r="P3726" i="1"/>
  <c r="P3755" i="1"/>
  <c r="P3768" i="1"/>
  <c r="P35" i="1"/>
  <c r="P59" i="1"/>
  <c r="P109" i="1"/>
  <c r="P294" i="1"/>
  <c r="P302" i="1"/>
  <c r="P326" i="1"/>
  <c r="P332" i="1"/>
  <c r="P345" i="1"/>
  <c r="P346" i="1"/>
  <c r="P409" i="1"/>
  <c r="P417" i="1"/>
  <c r="P522" i="1"/>
  <c r="P743" i="1"/>
  <c r="P746" i="1"/>
  <c r="P757" i="1"/>
  <c r="P760" i="1"/>
  <c r="P761" i="1"/>
  <c r="P835" i="1"/>
  <c r="P1039" i="1"/>
  <c r="P1203" i="1"/>
  <c r="P1205" i="1"/>
  <c r="P1215" i="1"/>
  <c r="P1253" i="1"/>
  <c r="P1269" i="1"/>
  <c r="P1273" i="1"/>
  <c r="P1287" i="1"/>
  <c r="P1295" i="1"/>
  <c r="P1297" i="1"/>
  <c r="P1345" i="1"/>
  <c r="P1349" i="1"/>
  <c r="P1350" i="1"/>
  <c r="P1395" i="1"/>
  <c r="P1470" i="1"/>
  <c r="P1615" i="1"/>
  <c r="P1624" i="1"/>
  <c r="P1634" i="1"/>
  <c r="P1765" i="1"/>
  <c r="P1832" i="1"/>
  <c r="P1843" i="1"/>
  <c r="P1852" i="1"/>
  <c r="P1855" i="1"/>
  <c r="P1856" i="1"/>
  <c r="P1888" i="1"/>
  <c r="P1897" i="1"/>
  <c r="P1899" i="1"/>
  <c r="P2020" i="1"/>
  <c r="P2095" i="1"/>
  <c r="P2098" i="1"/>
  <c r="P2210" i="1"/>
  <c r="P2221" i="1"/>
  <c r="P2332" i="1"/>
  <c r="P2336" i="1"/>
  <c r="P2337" i="1"/>
  <c r="P2452" i="1"/>
  <c r="P2459" i="1"/>
  <c r="P2461" i="1"/>
  <c r="P2526" i="1"/>
  <c r="P2529" i="1"/>
  <c r="P2550" i="1"/>
  <c r="P2616" i="1"/>
  <c r="P2640" i="1"/>
  <c r="P2711" i="1"/>
  <c r="P2715" i="1"/>
  <c r="P2804" i="1"/>
  <c r="P2811" i="1"/>
  <c r="P2927" i="1"/>
  <c r="P2931" i="1"/>
  <c r="P2976" i="1"/>
  <c r="P2984" i="1"/>
  <c r="P3158" i="1"/>
  <c r="P3162" i="1"/>
  <c r="P3188" i="1"/>
  <c r="P3216" i="1"/>
  <c r="P3220" i="1"/>
  <c r="P3226" i="1"/>
  <c r="P3227" i="1"/>
  <c r="P3230" i="1"/>
  <c r="P3252" i="1"/>
  <c r="P3255" i="1"/>
  <c r="P3269" i="1"/>
  <c r="P3271" i="1"/>
  <c r="P3272" i="1"/>
  <c r="P3286" i="1"/>
  <c r="P3288" i="1"/>
  <c r="P3300" i="1"/>
  <c r="P3307" i="1"/>
  <c r="P3324" i="1"/>
  <c r="P3326" i="1"/>
  <c r="P3340" i="1"/>
  <c r="P3344" i="1"/>
  <c r="P3356" i="1"/>
  <c r="P3383" i="1"/>
  <c r="P3392" i="1"/>
  <c r="P3403" i="1"/>
  <c r="P3466" i="1"/>
  <c r="P3474" i="1"/>
  <c r="P3500" i="1"/>
  <c r="P3508" i="1"/>
  <c r="P3526" i="1"/>
  <c r="P3528" i="1"/>
  <c r="P3544" i="1"/>
  <c r="P3548" i="1"/>
  <c r="P3550" i="1"/>
  <c r="P3551" i="1"/>
  <c r="P3553" i="1"/>
  <c r="P3563" i="1"/>
  <c r="P3628" i="1"/>
  <c r="P3661" i="1"/>
  <c r="P3674" i="1"/>
  <c r="P3715" i="1"/>
  <c r="P3716" i="1"/>
  <c r="P3725" i="1"/>
  <c r="P3760" i="1"/>
  <c r="P3784" i="1"/>
  <c r="P3839" i="1"/>
  <c r="P9" i="1"/>
  <c r="P12" i="1"/>
  <c r="P16" i="1"/>
  <c r="P19" i="1"/>
  <c r="P32" i="1"/>
  <c r="P42" i="1"/>
  <c r="P56" i="1"/>
  <c r="P108" i="1"/>
  <c r="P250" i="1"/>
  <c r="P255" i="1"/>
  <c r="P284" i="1"/>
  <c r="P295" i="1"/>
  <c r="P299" i="1"/>
  <c r="P317" i="1"/>
  <c r="P319" i="1"/>
  <c r="P336" i="1"/>
  <c r="P339" i="1"/>
  <c r="P362" i="1"/>
  <c r="P365" i="1"/>
  <c r="P368" i="1"/>
  <c r="P393" i="1"/>
  <c r="P394" i="1"/>
  <c r="P410" i="1"/>
  <c r="P413" i="1"/>
  <c r="P420" i="1"/>
  <c r="P529" i="1"/>
  <c r="P541" i="1"/>
  <c r="P653" i="1"/>
  <c r="P661" i="1"/>
  <c r="P728" i="1"/>
  <c r="P798" i="1"/>
  <c r="P804" i="1"/>
  <c r="P828" i="1"/>
  <c r="P834" i="1"/>
  <c r="P838" i="1"/>
  <c r="P843" i="1"/>
  <c r="P1201" i="1"/>
  <c r="P1207" i="1"/>
  <c r="P1213" i="1"/>
  <c r="P1263" i="1"/>
  <c r="P1286" i="1"/>
  <c r="P1353" i="1"/>
  <c r="P1463" i="1"/>
  <c r="P1504" i="1"/>
  <c r="P1512" i="1"/>
  <c r="P1531" i="1"/>
  <c r="P1607" i="1"/>
  <c r="P1608" i="1"/>
  <c r="P1610" i="1"/>
  <c r="P1625" i="1"/>
  <c r="P1628" i="1"/>
  <c r="P1630" i="1"/>
  <c r="P1636" i="1"/>
  <c r="P1643" i="1"/>
  <c r="P1651" i="1"/>
  <c r="P1653" i="1"/>
  <c r="P1654" i="1"/>
  <c r="P1673" i="1"/>
  <c r="P1683" i="1"/>
  <c r="P1828" i="1"/>
  <c r="P1829" i="1"/>
  <c r="P1846" i="1"/>
  <c r="P1858" i="1"/>
  <c r="P1884" i="1"/>
  <c r="P1949" i="1"/>
  <c r="P2055" i="1"/>
  <c r="P2088" i="1"/>
  <c r="P2094" i="1"/>
  <c r="P2118" i="1"/>
  <c r="P2121" i="1"/>
  <c r="P2122" i="1"/>
  <c r="P2219" i="1"/>
  <c r="P2222" i="1"/>
  <c r="P2285" i="1"/>
  <c r="P2299" i="1"/>
  <c r="P2302" i="1"/>
  <c r="P2306" i="1"/>
  <c r="P2307" i="1"/>
  <c r="P2310" i="1"/>
  <c r="P2340" i="1"/>
  <c r="P2456" i="1"/>
  <c r="P2462" i="1"/>
  <c r="P2496" i="1"/>
  <c r="P2546" i="1"/>
  <c r="P2552" i="1"/>
  <c r="P2605" i="1"/>
  <c r="P2615" i="1"/>
  <c r="P2713" i="1"/>
  <c r="P2791" i="1"/>
  <c r="P2800" i="1"/>
  <c r="P2932" i="1"/>
  <c r="P2937" i="1"/>
  <c r="P2940" i="1"/>
  <c r="P2966" i="1"/>
  <c r="P2981" i="1"/>
  <c r="P3005" i="1"/>
  <c r="P3010" i="1"/>
  <c r="P3020" i="1"/>
  <c r="P3022" i="1"/>
  <c r="P3024" i="1"/>
  <c r="P3040" i="1"/>
  <c r="P3152" i="1"/>
  <c r="P3159" i="1"/>
  <c r="P3176" i="1"/>
  <c r="P3184" i="1"/>
  <c r="P3222" i="1"/>
  <c r="P3238" i="1"/>
  <c r="P3239" i="1"/>
  <c r="P3242" i="1"/>
  <c r="P3250" i="1"/>
  <c r="P3256" i="1"/>
  <c r="P3276" i="1"/>
  <c r="P3322" i="1"/>
  <c r="P3328" i="1"/>
  <c r="P3329" i="1"/>
  <c r="P3346" i="1"/>
  <c r="P3353" i="1"/>
  <c r="P3358" i="1"/>
  <c r="P3359" i="1"/>
  <c r="P3362" i="1"/>
  <c r="P3365" i="1"/>
  <c r="P3379" i="1"/>
  <c r="P3384" i="1"/>
  <c r="P3420" i="1"/>
  <c r="P3423" i="1"/>
  <c r="P3439" i="1"/>
  <c r="P3453" i="1"/>
  <c r="P3456" i="1"/>
  <c r="P3457" i="1"/>
  <c r="P3469" i="1"/>
  <c r="P3476" i="1"/>
  <c r="P3487" i="1"/>
  <c r="P3503" i="1"/>
  <c r="P3512" i="1"/>
  <c r="P3513" i="1"/>
  <c r="P3521" i="1"/>
  <c r="P3522" i="1"/>
  <c r="P3530" i="1"/>
  <c r="P3566" i="1"/>
  <c r="P3577" i="1"/>
  <c r="P3590" i="1"/>
  <c r="P3616" i="1"/>
  <c r="P3620" i="1"/>
  <c r="P3655" i="1"/>
  <c r="P3660" i="1"/>
  <c r="P3664" i="1"/>
  <c r="P3673" i="1"/>
  <c r="P3688" i="1"/>
  <c r="P3701" i="1"/>
  <c r="P3719" i="1"/>
  <c r="P3723" i="1"/>
  <c r="P3729" i="1"/>
  <c r="P3758" i="1"/>
  <c r="P3762" i="1"/>
  <c r="P3811" i="1"/>
  <c r="P3815" i="1"/>
  <c r="P3840" i="1"/>
  <c r="P3841" i="1"/>
  <c r="P10" i="1"/>
  <c r="P18" i="1"/>
  <c r="P22" i="1"/>
  <c r="P30" i="1"/>
  <c r="P33" i="1"/>
  <c r="P34" i="1"/>
  <c r="P43" i="1"/>
  <c r="P46" i="1"/>
  <c r="P51" i="1"/>
  <c r="P52" i="1"/>
  <c r="P61" i="1"/>
  <c r="P75" i="1"/>
  <c r="P84" i="1"/>
  <c r="P86" i="1"/>
  <c r="P92" i="1"/>
  <c r="P102" i="1"/>
  <c r="P103" i="1"/>
  <c r="P119" i="1"/>
  <c r="P141" i="1"/>
  <c r="P296" i="1"/>
  <c r="P304" i="1"/>
  <c r="P344" i="1"/>
  <c r="P388" i="1"/>
  <c r="P392" i="1"/>
  <c r="P419" i="1"/>
  <c r="P421" i="1"/>
  <c r="P527" i="1"/>
  <c r="P533" i="1"/>
  <c r="P535" i="1"/>
  <c r="P654" i="1"/>
  <c r="P727" i="1"/>
  <c r="P749" i="1"/>
  <c r="P750" i="1"/>
  <c r="P784" i="1"/>
  <c r="P794" i="1"/>
  <c r="P801" i="1"/>
  <c r="P806" i="1"/>
  <c r="P810" i="1"/>
  <c r="P823" i="1"/>
  <c r="P827" i="1"/>
  <c r="P849" i="1"/>
  <c r="P850" i="1"/>
  <c r="P855" i="1"/>
  <c r="P859" i="1"/>
  <c r="P1028" i="1"/>
  <c r="P1268" i="1"/>
  <c r="P1290" i="1"/>
  <c r="P1304" i="1"/>
  <c r="P1365" i="1"/>
  <c r="P1367" i="1"/>
  <c r="P1604" i="1"/>
  <c r="P1605" i="1"/>
  <c r="P1635" i="1"/>
  <c r="P1641" i="1"/>
  <c r="P1644" i="1"/>
  <c r="P1658" i="1"/>
  <c r="P1691" i="1"/>
  <c r="P1745" i="1"/>
  <c r="P1824" i="1"/>
  <c r="P1826" i="1"/>
  <c r="P1830" i="1"/>
  <c r="P1840" i="1"/>
  <c r="P1847" i="1"/>
  <c r="P1851" i="1"/>
  <c r="P1853" i="1"/>
  <c r="P1859" i="1"/>
  <c r="P1931" i="1"/>
  <c r="P2097" i="1"/>
  <c r="P2099" i="1"/>
  <c r="P2100" i="1"/>
  <c r="P2112" i="1"/>
  <c r="P2114" i="1"/>
  <c r="P2171" i="1"/>
  <c r="P2174" i="1"/>
  <c r="P2179" i="1"/>
  <c r="P2209" i="1"/>
  <c r="P2248" i="1"/>
  <c r="P2288" i="1"/>
  <c r="P2290" i="1"/>
  <c r="P2468" i="1"/>
  <c r="P2475" i="1"/>
  <c r="P2476" i="1"/>
  <c r="P2482" i="1"/>
  <c r="P2484" i="1"/>
  <c r="P2489" i="1"/>
  <c r="P2498" i="1"/>
  <c r="P2524" i="1"/>
  <c r="P2527" i="1"/>
  <c r="P2532" i="1"/>
  <c r="P2533" i="1"/>
  <c r="P2541" i="1"/>
  <c r="P2562" i="1"/>
  <c r="P2637" i="1"/>
  <c r="P2810" i="1"/>
  <c r="P2813" i="1"/>
  <c r="P2823" i="1"/>
  <c r="P2824" i="1"/>
  <c r="P2830" i="1"/>
  <c r="P2832" i="1"/>
  <c r="P2839" i="1"/>
  <c r="P2924" i="1"/>
  <c r="P2925" i="1"/>
  <c r="P2930" i="1"/>
  <c r="P2973" i="1"/>
  <c r="P2977" i="1"/>
  <c r="P2986" i="1"/>
  <c r="P2990" i="1"/>
  <c r="P2992" i="1"/>
  <c r="P2995" i="1"/>
  <c r="P3002" i="1"/>
  <c r="P3033" i="1"/>
  <c r="P3153" i="1"/>
  <c r="P3187" i="1"/>
  <c r="P3215" i="1"/>
  <c r="P3217" i="1"/>
  <c r="P3218" i="1"/>
  <c r="P3221" i="1"/>
  <c r="P3236" i="1"/>
  <c r="P3263" i="1"/>
  <c r="P3277" i="1"/>
  <c r="P3289" i="1"/>
  <c r="P3290" i="1"/>
  <c r="P3299" i="1"/>
  <c r="P3312" i="1"/>
  <c r="P3314" i="1"/>
  <c r="P3318" i="1"/>
  <c r="P3334" i="1"/>
  <c r="P3337" i="1"/>
  <c r="P3338" i="1"/>
  <c r="P3343" i="1"/>
  <c r="P3350" i="1"/>
  <c r="P3375" i="1"/>
  <c r="P3377" i="1"/>
  <c r="P3378" i="1"/>
  <c r="P3386" i="1"/>
  <c r="P3387" i="1"/>
  <c r="P3394" i="1"/>
  <c r="P3402" i="1"/>
  <c r="P3405" i="1"/>
  <c r="P3408" i="1"/>
  <c r="P3414" i="1"/>
  <c r="P3417" i="1"/>
  <c r="P3419" i="1"/>
  <c r="P3429" i="1"/>
  <c r="P3433" i="1"/>
  <c r="P3435" i="1"/>
  <c r="P3444" i="1"/>
  <c r="P3447" i="1"/>
  <c r="P3475" i="1"/>
  <c r="P3495" i="1"/>
  <c r="P3496" i="1"/>
  <c r="P3506" i="1"/>
  <c r="P3514" i="1"/>
  <c r="P3518" i="1"/>
  <c r="P3519" i="1"/>
  <c r="P3524" i="1"/>
  <c r="P3532" i="1"/>
  <c r="P3546" i="1"/>
  <c r="P3547" i="1"/>
  <c r="P3554" i="1"/>
  <c r="P3557" i="1"/>
  <c r="P3558" i="1"/>
  <c r="P3559" i="1"/>
  <c r="P3571" i="1"/>
  <c r="P3574" i="1"/>
  <c r="P3578" i="1"/>
  <c r="P3580" i="1"/>
  <c r="P3581" i="1"/>
  <c r="P3583" i="1"/>
  <c r="P3592" i="1"/>
  <c r="P3604" i="1"/>
  <c r="P3610" i="1"/>
  <c r="P3615" i="1"/>
  <c r="P3624" i="1"/>
  <c r="P3629" i="1"/>
  <c r="P3650" i="1"/>
  <c r="P3652" i="1"/>
  <c r="P3662" i="1"/>
  <c r="P3668" i="1"/>
  <c r="P3676" i="1"/>
  <c r="P3689" i="1"/>
  <c r="P3697" i="1"/>
  <c r="P3703" i="1"/>
  <c r="P3752" i="1"/>
  <c r="P3763" i="1"/>
  <c r="P3765" i="1"/>
  <c r="P3766" i="1"/>
  <c r="P3771" i="1"/>
  <c r="P3772" i="1"/>
  <c r="P3776" i="1"/>
  <c r="P3777" i="1"/>
  <c r="P3789" i="1"/>
  <c r="P3810" i="1"/>
  <c r="P3817" i="1"/>
  <c r="P3830" i="1"/>
  <c r="P3831" i="1"/>
  <c r="P1064" i="1"/>
  <c r="P3799" i="1"/>
  <c r="P3939" i="1"/>
  <c r="P1338" i="1"/>
  <c r="P981" i="1"/>
  <c r="P701" i="1"/>
  <c r="P1006" i="1"/>
  <c r="P709" i="1"/>
  <c r="P1587" i="1"/>
  <c r="P3975" i="1"/>
  <c r="P887" i="1"/>
  <c r="P1007" i="1"/>
  <c r="P3146" i="1"/>
  <c r="P690" i="1"/>
  <c r="P1873" i="1"/>
  <c r="P4108" i="1"/>
  <c r="P776" i="1"/>
  <c r="P1343" i="1"/>
  <c r="P4024" i="1"/>
  <c r="P879" i="1"/>
  <c r="P1730" i="1"/>
  <c r="P1799" i="1"/>
  <c r="P3125" i="1"/>
  <c r="P3064" i="1"/>
  <c r="P3908" i="1"/>
  <c r="P1308" i="1"/>
  <c r="P1706" i="1"/>
  <c r="P1777" i="1"/>
  <c r="P3190" i="1"/>
  <c r="P454" i="1"/>
  <c r="P1078" i="1"/>
  <c r="P2676" i="1"/>
  <c r="P2902" i="1"/>
  <c r="P1794" i="1"/>
  <c r="P2917" i="1"/>
  <c r="P4069" i="1"/>
  <c r="P168" i="1"/>
  <c r="P2957" i="1"/>
  <c r="P3073" i="1"/>
  <c r="P3795" i="1"/>
  <c r="P4041" i="1"/>
  <c r="P1000" i="1"/>
  <c r="P1767" i="1"/>
  <c r="P1914" i="1"/>
  <c r="P3197" i="1"/>
  <c r="P203" i="1"/>
  <c r="P691" i="1"/>
  <c r="P3124" i="1"/>
  <c r="P1772" i="1"/>
  <c r="P3118" i="1"/>
  <c r="P4000" i="1"/>
  <c r="P218" i="1"/>
  <c r="P980" i="1"/>
  <c r="P3204" i="1"/>
  <c r="P1919" i="1"/>
  <c r="P3878" i="1"/>
  <c r="P4058" i="1"/>
  <c r="P1819" i="1"/>
  <c r="P2757" i="1"/>
  <c r="P3143" i="1"/>
  <c r="P3201" i="1"/>
  <c r="P206" i="1"/>
  <c r="P778" i="1"/>
  <c r="P1243" i="1"/>
  <c r="P3633" i="1"/>
  <c r="P485" i="1"/>
  <c r="P2678" i="1"/>
  <c r="P2857" i="1"/>
  <c r="P1339" i="1"/>
  <c r="P1554" i="1"/>
  <c r="P1816" i="1"/>
  <c r="P3904" i="1"/>
  <c r="P1694" i="1"/>
  <c r="P1788" i="1"/>
  <c r="P1804" i="1"/>
  <c r="P2325" i="1"/>
  <c r="P3978" i="1"/>
  <c r="P971" i="1"/>
  <c r="P1021" i="1"/>
  <c r="P1905" i="1"/>
  <c r="P1921" i="1"/>
  <c r="P4038" i="1"/>
  <c r="P699" i="1"/>
  <c r="P962" i="1"/>
  <c r="P972" i="1"/>
  <c r="P1769" i="1"/>
  <c r="P1776" i="1"/>
  <c r="P2703" i="1"/>
  <c r="P3209" i="1"/>
  <c r="P213" i="1"/>
  <c r="P1558" i="1"/>
  <c r="P1009" i="1"/>
  <c r="P1690" i="1"/>
  <c r="P3937" i="1"/>
  <c r="P956" i="1"/>
  <c r="P1719" i="1"/>
  <c r="P1866" i="1"/>
  <c r="P1908" i="1"/>
  <c r="P1922" i="1"/>
  <c r="P198" i="1"/>
  <c r="P866" i="1"/>
  <c r="P963" i="1"/>
  <c r="P1989" i="1"/>
  <c r="P2856" i="1"/>
  <c r="P2870" i="1"/>
  <c r="P3107" i="1"/>
  <c r="P771" i="1"/>
  <c r="P878" i="1"/>
  <c r="P888" i="1"/>
  <c r="P894" i="1"/>
  <c r="P1108" i="1"/>
  <c r="P1572" i="1"/>
  <c r="P1810" i="1"/>
  <c r="P2408" i="1"/>
  <c r="P3846" i="1"/>
  <c r="P179" i="1"/>
  <c r="P236" i="1"/>
  <c r="P885" i="1"/>
  <c r="P898" i="1"/>
  <c r="P954" i="1"/>
  <c r="P1139" i="1"/>
  <c r="P1306" i="1"/>
  <c r="P1317" i="1"/>
  <c r="P1782" i="1"/>
  <c r="P1786" i="1"/>
  <c r="P444" i="1"/>
  <c r="P673" i="1"/>
  <c r="P896" i="1"/>
  <c r="P961" i="1"/>
  <c r="P1071" i="1"/>
  <c r="P1797" i="1"/>
  <c r="P1912" i="1"/>
  <c r="P2323" i="1"/>
  <c r="P2600" i="1"/>
  <c r="P3104" i="1"/>
  <c r="P932" i="1"/>
  <c r="P953" i="1"/>
  <c r="P2875" i="1"/>
  <c r="P2891" i="1"/>
  <c r="P3989" i="1"/>
  <c r="P4003" i="1"/>
  <c r="P4046" i="1"/>
  <c r="P4054" i="1"/>
  <c r="P556" i="1"/>
  <c r="P901" i="1"/>
  <c r="P2913" i="1"/>
  <c r="P3913" i="1"/>
  <c r="P4037" i="1"/>
  <c r="P4096" i="1"/>
  <c r="P185" i="1"/>
  <c r="P767" i="1"/>
  <c r="P1114" i="1"/>
  <c r="P1781" i="1"/>
  <c r="P1807" i="1"/>
  <c r="P3637" i="1"/>
  <c r="P3916" i="1"/>
  <c r="P3945" i="1"/>
  <c r="P695" i="1"/>
  <c r="P974" i="1"/>
  <c r="P1015" i="1"/>
  <c r="P1806" i="1"/>
  <c r="P3635" i="1"/>
  <c r="P3985" i="1"/>
  <c r="P3997" i="1"/>
  <c r="P600" i="1"/>
  <c r="P713" i="1"/>
  <c r="P979" i="1"/>
  <c r="P1551" i="1"/>
  <c r="P1728" i="1"/>
  <c r="P2645" i="1"/>
  <c r="P2704" i="1"/>
  <c r="P2884" i="1"/>
  <c r="P3853" i="1"/>
  <c r="P4071" i="1"/>
  <c r="P182" i="1"/>
  <c r="P481" i="1"/>
  <c r="P1693" i="1"/>
  <c r="P2674" i="1"/>
  <c r="P2887" i="1"/>
  <c r="P3893" i="1"/>
  <c r="P3900" i="1"/>
  <c r="P1313" i="1"/>
  <c r="P1433" i="1"/>
  <c r="P2847" i="1"/>
  <c r="P2863" i="1"/>
  <c r="P3960" i="1"/>
  <c r="P3976" i="1"/>
  <c r="P3987" i="1"/>
  <c r="P704" i="1"/>
  <c r="P881" i="1"/>
  <c r="P923" i="1"/>
  <c r="P1016" i="1"/>
  <c r="P1315" i="1"/>
  <c r="P1492" i="1"/>
  <c r="P1689" i="1"/>
  <c r="P1805" i="1"/>
  <c r="P3639" i="1"/>
  <c r="P4042" i="1"/>
  <c r="P205" i="1"/>
  <c r="P936" i="1"/>
  <c r="P985" i="1"/>
  <c r="P1004" i="1"/>
  <c r="P2147" i="1"/>
  <c r="P3106" i="1"/>
  <c r="P3809" i="1"/>
  <c r="P672" i="1"/>
  <c r="P1079" i="1"/>
  <c r="P1230" i="1"/>
  <c r="P1548" i="1"/>
  <c r="P1593" i="1"/>
  <c r="P2129" i="1"/>
  <c r="P2364" i="1"/>
  <c r="P2744" i="1"/>
  <c r="P4077" i="1"/>
  <c r="P4112" i="1"/>
  <c r="P146" i="1"/>
  <c r="P687" i="1"/>
  <c r="P952" i="1"/>
  <c r="P964" i="1"/>
  <c r="P2139" i="1"/>
  <c r="P2159" i="1"/>
  <c r="P2675" i="1"/>
  <c r="P2684" i="1"/>
  <c r="P2749" i="1"/>
  <c r="P3736" i="1"/>
  <c r="P4030" i="1"/>
  <c r="P467" i="1"/>
  <c r="P547" i="1"/>
  <c r="P703" i="1"/>
  <c r="P1439" i="1"/>
  <c r="P2748" i="1"/>
  <c r="P2920" i="1"/>
  <c r="P2922" i="1"/>
  <c r="P3113" i="1"/>
  <c r="P3867" i="1"/>
  <c r="P3890" i="1"/>
  <c r="P4076" i="1"/>
  <c r="P4104" i="1"/>
  <c r="P202" i="1"/>
  <c r="P679" i="1"/>
  <c r="P682" i="1"/>
  <c r="P1069" i="1"/>
  <c r="P1307" i="1"/>
  <c r="P1702" i="1"/>
  <c r="P1783" i="1"/>
  <c r="P2000" i="1"/>
  <c r="P2699" i="1"/>
  <c r="P2780" i="1"/>
  <c r="P4035" i="1"/>
  <c r="P212" i="1"/>
  <c r="P241" i="1"/>
  <c r="P517" i="1"/>
  <c r="P995" i="1"/>
  <c r="P1502" i="1"/>
  <c r="P1692" i="1"/>
  <c r="P2409" i="1"/>
  <c r="P3111" i="1"/>
  <c r="P3205" i="1"/>
  <c r="P869" i="1"/>
  <c r="P876" i="1"/>
  <c r="P1785" i="1"/>
  <c r="P2598" i="1"/>
  <c r="P3053" i="1"/>
  <c r="P3957" i="1"/>
  <c r="P3961" i="1"/>
  <c r="P3969" i="1"/>
  <c r="P4012" i="1"/>
  <c r="P152" i="1"/>
  <c r="P521" i="1"/>
  <c r="P595" i="1"/>
  <c r="P1019" i="1"/>
  <c r="P1577" i="1"/>
  <c r="P2407" i="1"/>
  <c r="P2882" i="1"/>
  <c r="P3091" i="1"/>
  <c r="P3095" i="1"/>
  <c r="P3136" i="1"/>
  <c r="P171" i="1"/>
  <c r="P469" i="1"/>
  <c r="P487" i="1"/>
  <c r="P671" i="1"/>
  <c r="P674" i="1"/>
  <c r="P710" i="1"/>
  <c r="P912" i="1"/>
  <c r="P1332" i="1"/>
  <c r="P1685" i="1"/>
  <c r="P1798" i="1"/>
  <c r="P2747" i="1"/>
  <c r="P2919" i="1"/>
  <c r="P3844" i="1"/>
  <c r="P3895" i="1"/>
  <c r="P4055" i="1"/>
  <c r="P4059" i="1"/>
  <c r="P4085" i="1"/>
  <c r="P183" i="1"/>
  <c r="P615" i="1"/>
  <c r="P924" i="1"/>
  <c r="P1167" i="1"/>
  <c r="P1568" i="1"/>
  <c r="P1596" i="1"/>
  <c r="P1739" i="1"/>
  <c r="P1773" i="1"/>
  <c r="P1986" i="1"/>
  <c r="P2326" i="1"/>
  <c r="P2657" i="1"/>
  <c r="P2898" i="1"/>
  <c r="P3137" i="1"/>
  <c r="P3739" i="1"/>
  <c r="P3845" i="1"/>
  <c r="P3974" i="1"/>
  <c r="P4106" i="1"/>
  <c r="P181" i="1"/>
  <c r="P884" i="1"/>
  <c r="P1337" i="1"/>
  <c r="P1426" i="1"/>
  <c r="P1699" i="1"/>
  <c r="P1766" i="1"/>
  <c r="P1787" i="1"/>
  <c r="P1802" i="1"/>
  <c r="P1882" i="1"/>
  <c r="P2859" i="1"/>
  <c r="P2869" i="1"/>
  <c r="P2944" i="1"/>
  <c r="P3065" i="1"/>
  <c r="P3109" i="1"/>
  <c r="P3634" i="1"/>
  <c r="P3741" i="1"/>
  <c r="P3805" i="1"/>
  <c r="P3984" i="1"/>
  <c r="P3993" i="1"/>
  <c r="P482" i="1"/>
  <c r="P667" i="1"/>
  <c r="P1168" i="1"/>
  <c r="P2517" i="1"/>
  <c r="P2659" i="1"/>
  <c r="P2755" i="1"/>
  <c r="P2885" i="1"/>
  <c r="P4066" i="1"/>
  <c r="P221" i="1"/>
  <c r="P474" i="1"/>
  <c r="P862" i="1"/>
  <c r="P868" i="1"/>
  <c r="P969" i="1"/>
  <c r="P1096" i="1"/>
  <c r="P1098" i="1"/>
  <c r="P1240" i="1"/>
  <c r="P1417" i="1"/>
  <c r="P2679" i="1"/>
  <c r="P2907" i="1"/>
  <c r="P3740" i="1"/>
  <c r="P3742" i="1"/>
  <c r="P3862" i="1"/>
  <c r="P3899" i="1"/>
  <c r="P3982" i="1"/>
  <c r="P4050" i="1"/>
  <c r="P4057" i="1"/>
  <c r="P628" i="1"/>
  <c r="P942" i="1"/>
  <c r="P991" i="1"/>
  <c r="P1992" i="1"/>
  <c r="P2405" i="1"/>
  <c r="P2958" i="1"/>
  <c r="P3099" i="1"/>
  <c r="P3892" i="1"/>
  <c r="P3998" i="1"/>
  <c r="P4001" i="1"/>
  <c r="P4022" i="1"/>
  <c r="P4072" i="1"/>
  <c r="P164" i="1"/>
  <c r="P189" i="1"/>
  <c r="P207" i="1"/>
  <c r="P1005" i="1"/>
  <c r="P1312" i="1"/>
  <c r="P1774" i="1"/>
  <c r="P3093" i="1"/>
  <c r="P3133" i="1"/>
  <c r="P3646" i="1"/>
  <c r="P3849" i="1"/>
  <c r="P3850" i="1"/>
  <c r="P3856" i="1"/>
  <c r="P3935" i="1"/>
  <c r="P3951" i="1"/>
  <c r="P4032" i="1"/>
  <c r="P4083" i="1"/>
  <c r="P209" i="1"/>
  <c r="P677" i="1"/>
  <c r="P681" i="1"/>
  <c r="P700" i="1"/>
  <c r="P716" i="1"/>
  <c r="P934" i="1"/>
  <c r="P968" i="1"/>
  <c r="P982" i="1"/>
  <c r="P1320" i="1"/>
  <c r="P1321" i="1"/>
  <c r="P1784" i="1"/>
  <c r="P1789" i="1"/>
  <c r="P2361" i="1"/>
  <c r="P2422" i="1"/>
  <c r="P2872" i="1"/>
  <c r="P3078" i="1"/>
  <c r="P3102" i="1"/>
  <c r="P3734" i="1"/>
  <c r="P3872" i="1"/>
  <c r="P3909" i="1"/>
  <c r="P3926" i="1"/>
  <c r="P127" i="1"/>
  <c r="P433" i="1"/>
  <c r="P515" i="1"/>
  <c r="P1090" i="1"/>
  <c r="P1095" i="1"/>
  <c r="P1134" i="1"/>
  <c r="P1245" i="1"/>
  <c r="P1570" i="1"/>
  <c r="P1779" i="1"/>
  <c r="P1800" i="1"/>
  <c r="P1803" i="1"/>
  <c r="P1911" i="1"/>
  <c r="P2770" i="1"/>
  <c r="P2776" i="1"/>
  <c r="P2914" i="1"/>
  <c r="P3071" i="1"/>
  <c r="P3101" i="1"/>
  <c r="P3967" i="1"/>
  <c r="P4018" i="1"/>
  <c r="P137" i="1"/>
  <c r="P224" i="1"/>
  <c r="P946" i="1"/>
  <c r="P988" i="1"/>
  <c r="P989" i="1"/>
  <c r="P1011" i="1"/>
  <c r="P1093" i="1"/>
  <c r="P1552" i="1"/>
  <c r="P1578" i="1"/>
  <c r="P1814" i="1"/>
  <c r="P2002" i="1"/>
  <c r="P2140" i="1"/>
  <c r="P3737" i="1"/>
  <c r="P3869" i="1"/>
  <c r="P3882" i="1"/>
  <c r="P3930" i="1"/>
  <c r="P4093" i="1"/>
  <c r="P219" i="1"/>
  <c r="P473" i="1"/>
  <c r="P635" i="1"/>
  <c r="P692" i="1"/>
  <c r="P871" i="1"/>
  <c r="P950" i="1"/>
  <c r="P1182" i="1"/>
  <c r="P1235" i="1"/>
  <c r="P1309" i="1"/>
  <c r="P1697" i="1"/>
  <c r="P2131" i="1"/>
  <c r="P2597" i="1"/>
  <c r="P2655" i="1"/>
  <c r="P2760" i="1"/>
  <c r="P3068" i="1"/>
  <c r="P3086" i="1"/>
  <c r="P3103" i="1"/>
  <c r="P3191" i="1"/>
  <c r="P3195" i="1"/>
  <c r="P3907" i="1"/>
  <c r="P3925" i="1"/>
  <c r="P3940" i="1"/>
  <c r="P4040" i="1"/>
  <c r="P143" i="1"/>
  <c r="P926" i="1"/>
  <c r="P930" i="1"/>
  <c r="P960" i="1"/>
  <c r="P1310" i="1"/>
  <c r="P1336" i="1"/>
  <c r="P1457" i="1"/>
  <c r="P1580" i="1"/>
  <c r="P1713" i="1"/>
  <c r="P1737" i="1"/>
  <c r="P1796" i="1"/>
  <c r="P1809" i="1"/>
  <c r="P1811" i="1"/>
  <c r="P2145" i="1"/>
  <c r="P2368" i="1"/>
  <c r="P2378" i="1"/>
  <c r="P2583" i="1"/>
  <c r="P2647" i="1"/>
  <c r="P2658" i="1"/>
  <c r="P2673" i="1"/>
  <c r="P2692" i="1"/>
  <c r="P2707" i="1"/>
  <c r="P2754" i="1"/>
  <c r="P2761" i="1"/>
  <c r="P2879" i="1"/>
  <c r="P3066" i="1"/>
  <c r="P3148" i="1"/>
  <c r="P3199" i="1"/>
  <c r="P3733" i="1"/>
  <c r="P3898" i="1"/>
  <c r="P3936" i="1"/>
  <c r="P3970" i="1"/>
  <c r="P3980" i="1"/>
  <c r="P4039" i="1"/>
  <c r="P4090" i="1"/>
  <c r="P4098" i="1"/>
  <c r="P134" i="1"/>
  <c r="P199" i="1"/>
  <c r="P434" i="1"/>
  <c r="P501" i="1"/>
  <c r="P669" i="1"/>
  <c r="P718" i="1"/>
  <c r="P895" i="1"/>
  <c r="P945" i="1"/>
  <c r="P1152" i="1"/>
  <c r="P1326" i="1"/>
  <c r="P1436" i="1"/>
  <c r="P1709" i="1"/>
  <c r="P1727" i="1"/>
  <c r="P1872" i="1"/>
  <c r="P2125" i="1"/>
  <c r="P2126" i="1"/>
  <c r="P2137" i="1"/>
  <c r="P2519" i="1"/>
  <c r="P2758" i="1"/>
  <c r="P2772" i="1"/>
  <c r="P3732" i="1"/>
  <c r="P3747" i="1"/>
  <c r="P3915" i="1"/>
  <c r="P3927" i="1"/>
  <c r="P3988" i="1"/>
  <c r="P4005" i="1"/>
  <c r="P4105" i="1"/>
  <c r="P440" i="1"/>
  <c r="P589" i="1"/>
  <c r="P891" i="1"/>
  <c r="P944" i="1"/>
  <c r="P1045" i="1"/>
  <c r="P1066" i="1"/>
  <c r="P1082" i="1"/>
  <c r="P1148" i="1"/>
  <c r="P1325" i="1"/>
  <c r="P1496" i="1"/>
  <c r="P1550" i="1"/>
  <c r="P1584" i="1"/>
  <c r="P1695" i="1"/>
  <c r="P1916" i="1"/>
  <c r="P2894" i="1"/>
  <c r="P2908" i="1"/>
  <c r="P2921" i="1"/>
  <c r="P3077" i="1"/>
  <c r="P3730" i="1"/>
  <c r="P3803" i="1"/>
  <c r="P3843" i="1"/>
  <c r="P3910" i="1"/>
  <c r="P4020" i="1"/>
  <c r="P4079" i="1"/>
  <c r="P147" i="1"/>
  <c r="P460" i="1"/>
  <c r="P666" i="1"/>
  <c r="P1001" i="1"/>
  <c r="P1080" i="1"/>
  <c r="P1091" i="1"/>
  <c r="P1119" i="1"/>
  <c r="P1429" i="1"/>
  <c r="P1432" i="1"/>
  <c r="P1493" i="1"/>
  <c r="P1716" i="1"/>
  <c r="P1718" i="1"/>
  <c r="P1864" i="1"/>
  <c r="P1997" i="1"/>
  <c r="P2327" i="1"/>
  <c r="P2648" i="1"/>
  <c r="P2677" i="1"/>
  <c r="P2778" i="1"/>
  <c r="P2918" i="1"/>
  <c r="P2954" i="1"/>
  <c r="P3924" i="1"/>
  <c r="P4013" i="1"/>
  <c r="P4048" i="1"/>
  <c r="P426" i="1"/>
  <c r="P448" i="1"/>
  <c r="P686" i="1"/>
  <c r="P694" i="1"/>
  <c r="P890" i="1"/>
  <c r="P915" i="1"/>
  <c r="P933" i="1"/>
  <c r="P997" i="1"/>
  <c r="P1100" i="1"/>
  <c r="P1156" i="1"/>
  <c r="P1226" i="1"/>
  <c r="P1341" i="1"/>
  <c r="P1410" i="1"/>
  <c r="P1421" i="1"/>
  <c r="P1435" i="1"/>
  <c r="P1441" i="1"/>
  <c r="P1602" i="1"/>
  <c r="P1725" i="1"/>
  <c r="P1778" i="1"/>
  <c r="P1822" i="1"/>
  <c r="P1993" i="1"/>
  <c r="P2160" i="1"/>
  <c r="P2602" i="1"/>
  <c r="P2862" i="1"/>
  <c r="P3640" i="1"/>
  <c r="P3731" i="1"/>
  <c r="P3851" i="1"/>
  <c r="P3971" i="1"/>
  <c r="P4029" i="1"/>
  <c r="P4034" i="1"/>
  <c r="P4107" i="1"/>
  <c r="P128" i="1"/>
  <c r="P177" i="1"/>
  <c r="P187" i="1"/>
  <c r="P430" i="1"/>
  <c r="P483" i="1"/>
  <c r="P624" i="1"/>
  <c r="P705" i="1"/>
  <c r="P917" i="1"/>
  <c r="P935" i="1"/>
  <c r="P957" i="1"/>
  <c r="P987" i="1"/>
  <c r="P1008" i="1"/>
  <c r="P1076" i="1"/>
  <c r="P1138" i="1"/>
  <c r="P1154" i="1"/>
  <c r="P1170" i="1"/>
  <c r="P1176" i="1"/>
  <c r="P1319" i="1"/>
  <c r="P1722" i="1"/>
  <c r="P1775" i="1"/>
  <c r="P2144" i="1"/>
  <c r="P2599" i="1"/>
  <c r="P2672" i="1"/>
  <c r="P2698" i="1"/>
  <c r="P2706" i="1"/>
  <c r="P3642" i="1"/>
  <c r="P3649" i="1"/>
  <c r="P3966" i="1"/>
  <c r="P3986" i="1"/>
  <c r="P4010" i="1"/>
  <c r="P158" i="1"/>
  <c r="P193" i="1"/>
  <c r="P436" i="1"/>
  <c r="P446" i="1"/>
  <c r="P500" i="1"/>
  <c r="P553" i="1"/>
  <c r="P670" i="1"/>
  <c r="P717" i="1"/>
  <c r="P763" i="1"/>
  <c r="P865" i="1"/>
  <c r="P873" i="1"/>
  <c r="P920" i="1"/>
  <c r="P1077" i="1"/>
  <c r="P1097" i="1"/>
  <c r="P1104" i="1"/>
  <c r="P1106" i="1"/>
  <c r="P1137" i="1"/>
  <c r="P1181" i="1"/>
  <c r="P1414" i="1"/>
  <c r="P1415" i="1"/>
  <c r="P1430" i="1"/>
  <c r="P1560" i="1"/>
  <c r="P1574" i="1"/>
  <c r="P1576" i="1"/>
  <c r="P1711" i="1"/>
  <c r="P1792" i="1"/>
  <c r="P1870" i="1"/>
  <c r="P1983" i="1"/>
  <c r="P2133" i="1"/>
  <c r="P2141" i="1"/>
  <c r="P2746" i="1"/>
  <c r="P2846" i="1"/>
  <c r="P2858" i="1"/>
  <c r="P2873" i="1"/>
  <c r="P2876" i="1"/>
  <c r="P2888" i="1"/>
  <c r="P2897" i="1"/>
  <c r="P2899" i="1"/>
  <c r="P2906" i="1"/>
  <c r="P3092" i="1"/>
  <c r="P3114" i="1"/>
  <c r="P3141" i="1"/>
  <c r="P3648" i="1"/>
  <c r="P3859" i="1"/>
  <c r="P3863" i="1"/>
  <c r="P3879" i="1"/>
  <c r="P3883" i="1"/>
  <c r="P3897" i="1"/>
  <c r="P3902" i="1"/>
  <c r="P3922" i="1"/>
  <c r="P3994" i="1"/>
  <c r="P4027" i="1"/>
  <c r="P4088" i="1"/>
  <c r="P4091" i="1"/>
  <c r="P170" i="1"/>
  <c r="P592" i="1"/>
  <c r="P605" i="1"/>
  <c r="P680" i="1"/>
  <c r="P689" i="1"/>
  <c r="P769" i="1"/>
  <c r="P892" i="1"/>
  <c r="P993" i="1"/>
  <c r="P1162" i="1"/>
  <c r="P1184" i="1"/>
  <c r="P1185" i="1"/>
  <c r="P1227" i="1"/>
  <c r="P1228" i="1"/>
  <c r="P1329" i="1"/>
  <c r="P1544" i="1"/>
  <c r="P1559" i="1"/>
  <c r="P1562" i="1"/>
  <c r="P1569" i="1"/>
  <c r="P1701" i="1"/>
  <c r="P1770" i="1"/>
  <c r="P1793" i="1"/>
  <c r="P1985" i="1"/>
  <c r="P2385" i="1"/>
  <c r="P2590" i="1"/>
  <c r="P2852" i="1"/>
  <c r="P2900" i="1"/>
  <c r="P2949" i="1"/>
  <c r="P3098" i="1"/>
  <c r="P3100" i="1"/>
  <c r="P3108" i="1"/>
  <c r="P3115" i="1"/>
  <c r="P3128" i="1"/>
  <c r="P3132" i="1"/>
  <c r="P3193" i="1"/>
  <c r="P3636" i="1"/>
  <c r="P3801" i="1"/>
  <c r="P3802" i="1"/>
  <c r="P3852" i="1"/>
  <c r="P3983" i="1"/>
  <c r="P3992" i="1"/>
  <c r="P4011" i="1"/>
  <c r="P140" i="1"/>
  <c r="P156" i="1"/>
  <c r="P172" i="1"/>
  <c r="P186" i="1"/>
  <c r="P234" i="1"/>
  <c r="P450" i="1"/>
  <c r="P475" i="1"/>
  <c r="P502" i="1"/>
  <c r="P509" i="1"/>
  <c r="P513" i="1"/>
  <c r="P516" i="1"/>
  <c r="P551" i="1"/>
  <c r="P558" i="1"/>
  <c r="P590" i="1"/>
  <c r="P594" i="1"/>
  <c r="P607" i="1"/>
  <c r="P619" i="1"/>
  <c r="P662" i="1"/>
  <c r="P702" i="1"/>
  <c r="P774" i="1"/>
  <c r="P781" i="1"/>
  <c r="P882" i="1"/>
  <c r="P893" i="1"/>
  <c r="P900" i="1"/>
  <c r="P905" i="1"/>
  <c r="P907" i="1"/>
  <c r="P911" i="1"/>
  <c r="P927" i="1"/>
  <c r="P977" i="1"/>
  <c r="P1017" i="1"/>
  <c r="P1018" i="1"/>
  <c r="P1020" i="1"/>
  <c r="P1047" i="1"/>
  <c r="P1067" i="1"/>
  <c r="P1068" i="1"/>
  <c r="P1081" i="1"/>
  <c r="P1087" i="1"/>
  <c r="P1102" i="1"/>
  <c r="P1110" i="1"/>
  <c r="P1177" i="1"/>
  <c r="P1237" i="1"/>
  <c r="P1242" i="1"/>
  <c r="P1340" i="1"/>
  <c r="P1422" i="1"/>
  <c r="P1440" i="1"/>
  <c r="P1458" i="1"/>
  <c r="P1567" i="1"/>
  <c r="P1771" i="1"/>
  <c r="P1808" i="1"/>
  <c r="P1812" i="1"/>
  <c r="P1903" i="1"/>
  <c r="P1987" i="1"/>
  <c r="P2158" i="1"/>
  <c r="P2324" i="1"/>
  <c r="P2345" i="1"/>
  <c r="P2374" i="1"/>
  <c r="P2384" i="1"/>
  <c r="P2416" i="1"/>
  <c r="P2503" i="1"/>
  <c r="P2661" i="1"/>
  <c r="P2777" i="1"/>
  <c r="P2893" i="1"/>
  <c r="P2910" i="1"/>
  <c r="P2951" i="1"/>
  <c r="P3061" i="1"/>
  <c r="P3069" i="1"/>
  <c r="P3072" i="1"/>
  <c r="P3117" i="1"/>
  <c r="P3139" i="1"/>
  <c r="P3207" i="1"/>
  <c r="P3791" i="1"/>
  <c r="P3848" i="1"/>
  <c r="P3857" i="1"/>
  <c r="P3871" i="1"/>
  <c r="P3873" i="1"/>
  <c r="P3896" i="1"/>
  <c r="P3912" i="1"/>
  <c r="P3948" i="1"/>
  <c r="P3949" i="1"/>
  <c r="P3964" i="1"/>
  <c r="P4060" i="1"/>
  <c r="P4061" i="1"/>
  <c r="P4062" i="1"/>
  <c r="P4092" i="1"/>
  <c r="P4097" i="1"/>
  <c r="P4113" i="1"/>
  <c r="P129" i="1"/>
  <c r="P130" i="1"/>
  <c r="P220" i="1"/>
  <c r="P423" i="1"/>
  <c r="P432" i="1"/>
  <c r="P451" i="1"/>
  <c r="P465" i="1"/>
  <c r="P478" i="1"/>
  <c r="P505" i="1"/>
  <c r="P602" i="1"/>
  <c r="P777" i="1"/>
  <c r="P863" i="1"/>
  <c r="P867" i="1"/>
  <c r="P897" i="1"/>
  <c r="P925" i="1"/>
  <c r="P943" i="1"/>
  <c r="P947" i="1"/>
  <c r="P948" i="1"/>
  <c r="P958" i="1"/>
  <c r="P959" i="1"/>
  <c r="P975" i="1"/>
  <c r="P978" i="1"/>
  <c r="P996" i="1"/>
  <c r="P998" i="1"/>
  <c r="P1002" i="1"/>
  <c r="P1044" i="1"/>
  <c r="P1105" i="1"/>
  <c r="P1120" i="1"/>
  <c r="P1129" i="1"/>
  <c r="P1159" i="1"/>
  <c r="P1169" i="1"/>
  <c r="P1327" i="1"/>
  <c r="P1330" i="1"/>
  <c r="P1406" i="1"/>
  <c r="P1483" i="1"/>
  <c r="P1487" i="1"/>
  <c r="P1490" i="1"/>
  <c r="P1500" i="1"/>
  <c r="P1575" i="1"/>
  <c r="P1592" i="1"/>
  <c r="P1598" i="1"/>
  <c r="P1715" i="1"/>
  <c r="P1780" i="1"/>
  <c r="P1801" i="1"/>
  <c r="P1818" i="1"/>
  <c r="P1821" i="1"/>
  <c r="P1910" i="1"/>
  <c r="P1917" i="1"/>
  <c r="P2134" i="1"/>
  <c r="P2135" i="1"/>
  <c r="P2136" i="1"/>
  <c r="P2146" i="1"/>
  <c r="P2150" i="1"/>
  <c r="P2157" i="1"/>
  <c r="P2349" i="1"/>
  <c r="P2383" i="1"/>
  <c r="P2411" i="1"/>
  <c r="P2516" i="1"/>
  <c r="P2571" i="1"/>
  <c r="P2589" i="1"/>
  <c r="P2593" i="1"/>
  <c r="P2646" i="1"/>
  <c r="P2653" i="1"/>
  <c r="P2768" i="1"/>
  <c r="P2781" i="1"/>
  <c r="P2854" i="1"/>
  <c r="P2861" i="1"/>
  <c r="P2866" i="1"/>
  <c r="P2880" i="1"/>
  <c r="P2953" i="1"/>
  <c r="P2959" i="1"/>
  <c r="P3087" i="1"/>
  <c r="P3144" i="1"/>
  <c r="P3644" i="1"/>
  <c r="P3744" i="1"/>
  <c r="P3748" i="1"/>
  <c r="P3797" i="1"/>
  <c r="P3847" i="1"/>
  <c r="P3860" i="1"/>
  <c r="P3889" i="1"/>
  <c r="P3921" i="1"/>
  <c r="P3931" i="1"/>
  <c r="P3962" i="1"/>
  <c r="P3981" i="1"/>
  <c r="P3990" i="1"/>
  <c r="P4004" i="1"/>
  <c r="P4049" i="1"/>
  <c r="P4064" i="1"/>
  <c r="P4084" i="1"/>
  <c r="P4095" i="1"/>
  <c r="P4109" i="1"/>
  <c r="P4110" i="1"/>
  <c r="P148" i="1"/>
  <c r="P151" i="1"/>
  <c r="P155" i="1"/>
  <c r="P166" i="1"/>
  <c r="P200" i="1"/>
  <c r="P222" i="1"/>
  <c r="P228" i="1"/>
  <c r="P424" i="1"/>
  <c r="P425" i="1"/>
  <c r="P428" i="1"/>
  <c r="P452" i="1"/>
  <c r="P456" i="1"/>
  <c r="P458" i="1"/>
  <c r="P468" i="1"/>
  <c r="P472" i="1"/>
  <c r="P499" i="1"/>
  <c r="P504" i="1"/>
  <c r="P506" i="1"/>
  <c r="P510" i="1"/>
  <c r="P519" i="1"/>
  <c r="P543" i="1"/>
  <c r="P546" i="1"/>
  <c r="P552" i="1"/>
  <c r="P559" i="1"/>
  <c r="P570" i="1"/>
  <c r="P571" i="1"/>
  <c r="P576" i="1"/>
  <c r="P581" i="1"/>
  <c r="P586" i="1"/>
  <c r="P588" i="1"/>
  <c r="P603" i="1"/>
  <c r="P610" i="1"/>
  <c r="P611" i="1"/>
  <c r="P622" i="1"/>
  <c r="P623" i="1"/>
  <c r="P633" i="1"/>
  <c r="P663" i="1"/>
  <c r="P678" i="1"/>
  <c r="P685" i="1"/>
  <c r="P693" i="1"/>
  <c r="P697" i="1"/>
  <c r="P706" i="1"/>
  <c r="P707" i="1"/>
  <c r="P715" i="1"/>
  <c r="P720" i="1"/>
  <c r="P721" i="1"/>
  <c r="P775" i="1"/>
  <c r="P779" i="1"/>
  <c r="P874" i="1"/>
  <c r="P875" i="1"/>
  <c r="P880" i="1"/>
  <c r="P883" i="1"/>
  <c r="P886" i="1"/>
  <c r="P914" i="1"/>
  <c r="P919" i="1"/>
  <c r="P921" i="1"/>
  <c r="P937" i="1"/>
  <c r="P939" i="1"/>
  <c r="P941" i="1"/>
  <c r="P951" i="1"/>
  <c r="P955" i="1"/>
  <c r="P965" i="1"/>
  <c r="P966" i="1"/>
  <c r="P967" i="1"/>
  <c r="P970" i="1"/>
  <c r="P976" i="1"/>
  <c r="P986" i="1"/>
  <c r="P999" i="1"/>
  <c r="P1050" i="1"/>
  <c r="P1055" i="1"/>
  <c r="P1062" i="1"/>
  <c r="P1072" i="1"/>
  <c r="P1075" i="1"/>
  <c r="P1084" i="1"/>
  <c r="P1085" i="1"/>
  <c r="P1094" i="1"/>
  <c r="P1101" i="1"/>
  <c r="P1112" i="1"/>
  <c r="P1115" i="1"/>
  <c r="P1128" i="1"/>
  <c r="P1135" i="1"/>
  <c r="P1155" i="1"/>
  <c r="P1157" i="1"/>
  <c r="P1231" i="1"/>
  <c r="P1234" i="1"/>
  <c r="P1244" i="1"/>
  <c r="P1314" i="1"/>
  <c r="P1316" i="1"/>
  <c r="P1322" i="1"/>
  <c r="P1323" i="1"/>
  <c r="P1328" i="1"/>
  <c r="P1331" i="1"/>
  <c r="P1333" i="1"/>
  <c r="P1409" i="1"/>
  <c r="P1419" i="1"/>
  <c r="P1438" i="1"/>
  <c r="P1443" i="1"/>
  <c r="P1456" i="1"/>
  <c r="P1485" i="1"/>
  <c r="P1494" i="1"/>
  <c r="P1563" i="1"/>
  <c r="P1565" i="1"/>
  <c r="P1573" i="1"/>
  <c r="P1579" i="1"/>
  <c r="P1581" i="1"/>
  <c r="P1583" i="1"/>
  <c r="P1705" i="1"/>
  <c r="P1712" i="1"/>
  <c r="P1721" i="1"/>
  <c r="P1726" i="1"/>
  <c r="P1738" i="1"/>
  <c r="P1790" i="1"/>
  <c r="P1791" i="1"/>
  <c r="P1795" i="1"/>
  <c r="P1868" i="1"/>
  <c r="P1874" i="1"/>
  <c r="P1877" i="1"/>
  <c r="P1904" i="1"/>
  <c r="P1915" i="1"/>
  <c r="P1918" i="1"/>
  <c r="P1920" i="1"/>
  <c r="P1991" i="1"/>
  <c r="P2001" i="1"/>
  <c r="P2123" i="1"/>
  <c r="P2127" i="1"/>
  <c r="P2149" i="1"/>
  <c r="P2152" i="1"/>
  <c r="P2156" i="1"/>
  <c r="P2161" i="1"/>
  <c r="P2162" i="1"/>
  <c r="P2328" i="1"/>
  <c r="P2353" i="1"/>
  <c r="P2357" i="1"/>
  <c r="P2369" i="1"/>
  <c r="P2386" i="1"/>
  <c r="P2387" i="1"/>
  <c r="P2389" i="1"/>
  <c r="P2390" i="1"/>
  <c r="P2403" i="1"/>
  <c r="P2413" i="1"/>
  <c r="P2415" i="1"/>
  <c r="P2417" i="1"/>
  <c r="P2426" i="1"/>
  <c r="P2431" i="1"/>
  <c r="P2432" i="1"/>
  <c r="P2508" i="1"/>
  <c r="P2511" i="1"/>
  <c r="P2564" i="1"/>
  <c r="P2567" i="1"/>
  <c r="P2570" i="1"/>
  <c r="P2572" i="1"/>
  <c r="P2582" i="1"/>
  <c r="P2585" i="1"/>
  <c r="P2601" i="1"/>
  <c r="P2643" i="1"/>
  <c r="P2649" i="1"/>
  <c r="P2650" i="1"/>
  <c r="P2652" i="1"/>
  <c r="P2654" i="1"/>
  <c r="P2682" i="1"/>
  <c r="P2683" i="1"/>
  <c r="P2686" i="1"/>
  <c r="P2694" i="1"/>
  <c r="P2695" i="1"/>
  <c r="P2702" i="1"/>
  <c r="P2750" i="1"/>
  <c r="P2751" i="1"/>
  <c r="P2759" i="1"/>
  <c r="P2763" i="1"/>
  <c r="P2764" i="1"/>
  <c r="P2766" i="1"/>
  <c r="P2769" i="1"/>
  <c r="P2843" i="1"/>
  <c r="P2851" i="1"/>
  <c r="P2868" i="1"/>
  <c r="P2871" i="1"/>
  <c r="P2892" i="1"/>
  <c r="P2895" i="1"/>
  <c r="P2903" i="1"/>
  <c r="P2905" i="1"/>
  <c r="P2946" i="1"/>
  <c r="P3081" i="1"/>
  <c r="P3089" i="1"/>
  <c r="P3094" i="1"/>
  <c r="P3123" i="1"/>
  <c r="P3131" i="1"/>
  <c r="P3142" i="1"/>
  <c r="P3194" i="1"/>
  <c r="P3203" i="1"/>
  <c r="P3738" i="1"/>
  <c r="P3749" i="1"/>
  <c r="P3790" i="1"/>
  <c r="P3796" i="1"/>
  <c r="P3800" i="1"/>
  <c r="P3866" i="1"/>
  <c r="P3868" i="1"/>
  <c r="P3891" i="1"/>
  <c r="P3901" i="1"/>
  <c r="P3903" i="1"/>
  <c r="P3929" i="1"/>
  <c r="P3943" i="1"/>
  <c r="P3952" i="1"/>
  <c r="P3968" i="1"/>
  <c r="P3973" i="1"/>
  <c r="P3979" i="1"/>
  <c r="P4007" i="1"/>
  <c r="P4015" i="1"/>
  <c r="P4019" i="1"/>
  <c r="P4021" i="1"/>
  <c r="P4023" i="1"/>
  <c r="P4026" i="1"/>
  <c r="P4036" i="1"/>
  <c r="P4065" i="1"/>
  <c r="P4067" i="1"/>
  <c r="P4070" i="1"/>
  <c r="P4075" i="1"/>
  <c r="P4101" i="1"/>
  <c r="P122" i="1"/>
  <c r="P123" i="1"/>
  <c r="P124" i="1"/>
  <c r="P125" i="1"/>
  <c r="P126" i="1"/>
  <c r="P131" i="1"/>
  <c r="P132" i="1"/>
  <c r="P133" i="1"/>
  <c r="P135" i="1"/>
  <c r="P136" i="1"/>
  <c r="P138" i="1"/>
  <c r="P139" i="1"/>
  <c r="P142" i="1"/>
  <c r="P144" i="1"/>
  <c r="P145" i="1"/>
  <c r="P149" i="1"/>
  <c r="P150" i="1"/>
  <c r="P153" i="1"/>
  <c r="P154" i="1"/>
  <c r="P157" i="1"/>
  <c r="P159" i="1"/>
  <c r="P160" i="1"/>
  <c r="P161" i="1"/>
  <c r="P162" i="1"/>
  <c r="P163" i="1"/>
  <c r="P165" i="1"/>
  <c r="P167" i="1"/>
  <c r="P169" i="1"/>
  <c r="P173" i="1"/>
  <c r="P174" i="1"/>
  <c r="P175" i="1"/>
  <c r="P176" i="1"/>
  <c r="P178" i="1"/>
  <c r="P180" i="1"/>
  <c r="P184" i="1"/>
  <c r="P188" i="1"/>
  <c r="P190" i="1"/>
  <c r="P191" i="1"/>
  <c r="P192" i="1"/>
  <c r="P194" i="1"/>
  <c r="P195" i="1"/>
  <c r="P196" i="1"/>
  <c r="P197" i="1"/>
  <c r="P201" i="1"/>
  <c r="P204" i="1"/>
  <c r="P208" i="1"/>
  <c r="P210" i="1"/>
  <c r="P211" i="1"/>
  <c r="P214" i="1"/>
  <c r="P215" i="1"/>
  <c r="P216" i="1"/>
  <c r="P217" i="1"/>
  <c r="P223" i="1"/>
  <c r="P225" i="1"/>
  <c r="P226" i="1"/>
  <c r="P227" i="1"/>
  <c r="P229" i="1"/>
  <c r="P230" i="1"/>
  <c r="P231" i="1"/>
  <c r="P232" i="1"/>
  <c r="P233" i="1"/>
  <c r="P235" i="1"/>
  <c r="P237" i="1"/>
  <c r="P238" i="1"/>
  <c r="P239" i="1"/>
  <c r="P240" i="1"/>
  <c r="P422" i="1"/>
  <c r="P427" i="1"/>
  <c r="P429" i="1"/>
  <c r="P431" i="1"/>
  <c r="P435" i="1"/>
  <c r="P437" i="1"/>
  <c r="P438" i="1"/>
  <c r="P439" i="1"/>
  <c r="P441" i="1"/>
  <c r="P442" i="1"/>
  <c r="P443" i="1"/>
  <c r="P445" i="1"/>
  <c r="P447" i="1"/>
  <c r="P449" i="1"/>
  <c r="P453" i="1"/>
  <c r="P455" i="1"/>
  <c r="P457" i="1"/>
  <c r="P459" i="1"/>
  <c r="P461" i="1"/>
  <c r="P462" i="1"/>
  <c r="P463" i="1"/>
  <c r="P464" i="1"/>
  <c r="P466" i="1"/>
  <c r="P470" i="1"/>
  <c r="P471" i="1"/>
  <c r="P476" i="1"/>
  <c r="P477" i="1"/>
  <c r="P479" i="1"/>
  <c r="P480" i="1"/>
  <c r="P484" i="1"/>
  <c r="P486" i="1"/>
  <c r="P488" i="1"/>
  <c r="P489" i="1"/>
  <c r="P490" i="1"/>
  <c r="P491" i="1"/>
  <c r="P492" i="1"/>
  <c r="P493" i="1"/>
  <c r="P494" i="1"/>
  <c r="P495" i="1"/>
  <c r="P496" i="1"/>
  <c r="P497" i="1"/>
  <c r="P498" i="1"/>
  <c r="P503" i="1"/>
  <c r="P507" i="1"/>
  <c r="P508" i="1"/>
  <c r="P511" i="1"/>
  <c r="P512" i="1"/>
  <c r="P514" i="1"/>
  <c r="P518" i="1"/>
  <c r="P520" i="1"/>
  <c r="P542" i="1"/>
  <c r="P544" i="1"/>
  <c r="P545" i="1"/>
  <c r="P548" i="1"/>
  <c r="P549" i="1"/>
  <c r="P550" i="1"/>
  <c r="P554" i="1"/>
  <c r="P555" i="1"/>
  <c r="P557" i="1"/>
  <c r="P560" i="1"/>
  <c r="P561" i="1"/>
  <c r="P562" i="1"/>
  <c r="P563" i="1"/>
  <c r="P564" i="1"/>
  <c r="P565" i="1"/>
  <c r="P566" i="1"/>
  <c r="P567" i="1"/>
  <c r="P568" i="1"/>
  <c r="P569" i="1"/>
  <c r="P572" i="1"/>
  <c r="P573" i="1"/>
  <c r="P574" i="1"/>
  <c r="P575" i="1"/>
  <c r="P577" i="1"/>
  <c r="P578" i="1"/>
  <c r="P579" i="1"/>
  <c r="P580" i="1"/>
  <c r="P582" i="1"/>
  <c r="P583" i="1"/>
  <c r="P584" i="1"/>
  <c r="P585" i="1"/>
  <c r="P587" i="1"/>
  <c r="P591" i="1"/>
  <c r="P593" i="1"/>
  <c r="P596" i="1"/>
  <c r="P597" i="1"/>
  <c r="P598" i="1"/>
  <c r="P599" i="1"/>
  <c r="P601" i="1"/>
  <c r="P604" i="1"/>
  <c r="P606" i="1"/>
  <c r="P608" i="1"/>
  <c r="P609" i="1"/>
  <c r="P612" i="1"/>
  <c r="P613" i="1"/>
  <c r="P614" i="1"/>
  <c r="P616" i="1"/>
  <c r="P617" i="1"/>
  <c r="P618" i="1"/>
  <c r="P620" i="1"/>
  <c r="P621" i="1"/>
  <c r="P625" i="1"/>
  <c r="P626" i="1"/>
  <c r="P627" i="1"/>
  <c r="P629" i="1"/>
  <c r="P630" i="1"/>
  <c r="P631" i="1"/>
  <c r="P632" i="1"/>
  <c r="P634" i="1"/>
  <c r="P636" i="1"/>
  <c r="P637" i="1"/>
  <c r="P638" i="1"/>
  <c r="P639" i="1"/>
  <c r="P640" i="1"/>
  <c r="P641" i="1"/>
  <c r="P664" i="1"/>
  <c r="P665" i="1"/>
  <c r="P668" i="1"/>
  <c r="P675" i="1"/>
  <c r="P676" i="1"/>
  <c r="P683" i="1"/>
  <c r="P684" i="1"/>
  <c r="P688" i="1"/>
  <c r="P696" i="1"/>
  <c r="P698" i="1"/>
  <c r="P708" i="1"/>
  <c r="P711" i="1"/>
  <c r="P712" i="1"/>
  <c r="P714" i="1"/>
  <c r="P719" i="1"/>
  <c r="P762" i="1"/>
  <c r="P764" i="1"/>
  <c r="P765" i="1"/>
  <c r="P766" i="1"/>
  <c r="P768" i="1"/>
  <c r="P770" i="1"/>
  <c r="P772" i="1"/>
  <c r="P773" i="1"/>
  <c r="P780" i="1"/>
  <c r="P864" i="1"/>
  <c r="P870" i="1"/>
  <c r="P872" i="1"/>
  <c r="P877" i="1"/>
  <c r="P889" i="1"/>
  <c r="P899" i="1"/>
  <c r="P902" i="1"/>
  <c r="P903" i="1"/>
  <c r="P904" i="1"/>
  <c r="P906" i="1"/>
  <c r="P908" i="1"/>
  <c r="P909" i="1"/>
  <c r="P910" i="1"/>
  <c r="P913" i="1"/>
  <c r="P916" i="1"/>
  <c r="P918" i="1"/>
  <c r="P922" i="1"/>
  <c r="P928" i="1"/>
  <c r="P929" i="1"/>
  <c r="P931" i="1"/>
  <c r="P938" i="1"/>
  <c r="P940" i="1"/>
  <c r="P949" i="1"/>
  <c r="P973" i="1"/>
  <c r="P983" i="1"/>
  <c r="P984" i="1"/>
  <c r="P990" i="1"/>
  <c r="P992" i="1"/>
  <c r="P994" i="1"/>
  <c r="P1010" i="1"/>
  <c r="P1012" i="1"/>
  <c r="P1013" i="1"/>
  <c r="P1042" i="1"/>
  <c r="P1043" i="1"/>
  <c r="P1046" i="1"/>
  <c r="P1048" i="1"/>
  <c r="P1049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0" i="1"/>
  <c r="P1073" i="1"/>
  <c r="P1074" i="1"/>
  <c r="P1083" i="1"/>
  <c r="P1086" i="1"/>
  <c r="P1088" i="1"/>
  <c r="P1089" i="1"/>
  <c r="P1092" i="1"/>
  <c r="P1099" i="1"/>
  <c r="P1103" i="1"/>
  <c r="P1107" i="1"/>
  <c r="P1109" i="1"/>
  <c r="P1111" i="1"/>
  <c r="P1113" i="1"/>
  <c r="P1116" i="1"/>
  <c r="P1117" i="1"/>
  <c r="P1118" i="1"/>
  <c r="P1121" i="1"/>
  <c r="P1122" i="1"/>
  <c r="P1123" i="1"/>
  <c r="P1124" i="1"/>
  <c r="P1125" i="1"/>
  <c r="P1126" i="1"/>
  <c r="P1127" i="1"/>
  <c r="P1130" i="1"/>
  <c r="P1131" i="1"/>
  <c r="P1132" i="1"/>
  <c r="P1133" i="1"/>
  <c r="P1136" i="1"/>
  <c r="P1140" i="1"/>
  <c r="P1141" i="1"/>
  <c r="P1142" i="1"/>
  <c r="P1143" i="1"/>
  <c r="P1144" i="1"/>
  <c r="P1145" i="1"/>
  <c r="P1146" i="1"/>
  <c r="P1147" i="1"/>
  <c r="P1149" i="1"/>
  <c r="P1150" i="1"/>
  <c r="P1151" i="1"/>
  <c r="P1153" i="1"/>
  <c r="P1158" i="1"/>
  <c r="P1160" i="1"/>
  <c r="P1161" i="1"/>
  <c r="P1163" i="1"/>
  <c r="P1164" i="1"/>
  <c r="P1165" i="1"/>
  <c r="P1166" i="1"/>
  <c r="P1171" i="1"/>
  <c r="P1172" i="1"/>
  <c r="P1173" i="1"/>
  <c r="P1174" i="1"/>
  <c r="P1175" i="1"/>
  <c r="P1178" i="1"/>
  <c r="P1179" i="1"/>
  <c r="P1180" i="1"/>
  <c r="P1183" i="1"/>
  <c r="P1229" i="1"/>
  <c r="P1232" i="1"/>
  <c r="P1233" i="1"/>
  <c r="P1236" i="1"/>
  <c r="P1238" i="1"/>
  <c r="P1239" i="1"/>
  <c r="P1241" i="1"/>
  <c r="P1318" i="1"/>
  <c r="P1324" i="1"/>
  <c r="P1334" i="1"/>
  <c r="P1335" i="1"/>
  <c r="P1342" i="1"/>
  <c r="P1344" i="1"/>
  <c r="P1407" i="1"/>
  <c r="P1408" i="1"/>
  <c r="P1411" i="1"/>
  <c r="P1412" i="1"/>
  <c r="P1413" i="1"/>
  <c r="P1416" i="1"/>
  <c r="P1418" i="1"/>
  <c r="P1420" i="1"/>
  <c r="P1423" i="1"/>
  <c r="P1424" i="1"/>
  <c r="P1425" i="1"/>
  <c r="P1427" i="1"/>
  <c r="P1428" i="1"/>
  <c r="P1431" i="1"/>
  <c r="P1434" i="1"/>
  <c r="P1437" i="1"/>
  <c r="P1442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9" i="1"/>
  <c r="P1460" i="1"/>
  <c r="P1461" i="1"/>
  <c r="P1462" i="1"/>
  <c r="P1484" i="1"/>
  <c r="P1486" i="1"/>
  <c r="P1488" i="1"/>
  <c r="P1489" i="1"/>
  <c r="P1491" i="1"/>
  <c r="P1495" i="1"/>
  <c r="P1497" i="1"/>
  <c r="P1498" i="1"/>
  <c r="P1499" i="1"/>
  <c r="P1501" i="1"/>
  <c r="P1543" i="1"/>
  <c r="P1545" i="1"/>
  <c r="P1546" i="1"/>
  <c r="P1547" i="1"/>
  <c r="P1549" i="1"/>
  <c r="P1553" i="1"/>
  <c r="P1555" i="1"/>
  <c r="P1556" i="1"/>
  <c r="P1557" i="1"/>
  <c r="P1561" i="1"/>
  <c r="P1564" i="1"/>
  <c r="P1566" i="1"/>
  <c r="P1571" i="1"/>
  <c r="P1582" i="1"/>
  <c r="P1585" i="1"/>
  <c r="P1586" i="1"/>
  <c r="P1588" i="1"/>
  <c r="P1589" i="1"/>
  <c r="P1590" i="1"/>
  <c r="P1591" i="1"/>
  <c r="P1594" i="1"/>
  <c r="P1595" i="1"/>
  <c r="P1597" i="1"/>
  <c r="P1599" i="1"/>
  <c r="P1600" i="1"/>
  <c r="P1601" i="1"/>
  <c r="P1684" i="1"/>
  <c r="P1688" i="1"/>
  <c r="P1696" i="1"/>
  <c r="P1698" i="1"/>
  <c r="P1700" i="1"/>
  <c r="P1703" i="1"/>
  <c r="P1704" i="1"/>
  <c r="P1707" i="1"/>
  <c r="P1708" i="1"/>
  <c r="P1710" i="1"/>
  <c r="P1714" i="1"/>
  <c r="P1717" i="1"/>
  <c r="P1720" i="1"/>
  <c r="P1723" i="1"/>
  <c r="P1724" i="1"/>
  <c r="P1729" i="1"/>
  <c r="P1731" i="1"/>
  <c r="P1732" i="1"/>
  <c r="P1733" i="1"/>
  <c r="P1734" i="1"/>
  <c r="P1735" i="1"/>
  <c r="P1736" i="1"/>
  <c r="P1740" i="1"/>
  <c r="P1741" i="1"/>
  <c r="P1742" i="1"/>
  <c r="P1768" i="1"/>
  <c r="P1813" i="1"/>
  <c r="P1815" i="1"/>
  <c r="P1817" i="1"/>
  <c r="P1820" i="1"/>
  <c r="P1863" i="1"/>
  <c r="P1865" i="1"/>
  <c r="P1867" i="1"/>
  <c r="P1869" i="1"/>
  <c r="P1871" i="1"/>
  <c r="P1875" i="1"/>
  <c r="P1876" i="1"/>
  <c r="P1878" i="1"/>
  <c r="P1879" i="1"/>
  <c r="P1880" i="1"/>
  <c r="P1881" i="1"/>
  <c r="P1906" i="1"/>
  <c r="P1907" i="1"/>
  <c r="P1909" i="1"/>
  <c r="P1913" i="1"/>
  <c r="P1984" i="1"/>
  <c r="P1988" i="1"/>
  <c r="P1990" i="1"/>
  <c r="P1994" i="1"/>
  <c r="P1995" i="1"/>
  <c r="P1996" i="1"/>
  <c r="P1998" i="1"/>
  <c r="P1999" i="1"/>
  <c r="P2124" i="1"/>
  <c r="P2128" i="1"/>
  <c r="P2130" i="1"/>
  <c r="P2132" i="1"/>
  <c r="P2138" i="1"/>
  <c r="P2142" i="1"/>
  <c r="P2143" i="1"/>
  <c r="P2148" i="1"/>
  <c r="P2151" i="1"/>
  <c r="P2153" i="1"/>
  <c r="P2154" i="1"/>
  <c r="P2155" i="1"/>
  <c r="P2343" i="1"/>
  <c r="P2344" i="1"/>
  <c r="P2346" i="1"/>
  <c r="P2347" i="1"/>
  <c r="P2348" i="1"/>
  <c r="P2350" i="1"/>
  <c r="P2351" i="1"/>
  <c r="P2352" i="1"/>
  <c r="P2354" i="1"/>
  <c r="P2355" i="1"/>
  <c r="P2356" i="1"/>
  <c r="P2358" i="1"/>
  <c r="P2359" i="1"/>
  <c r="P2360" i="1"/>
  <c r="P2362" i="1"/>
  <c r="P2363" i="1"/>
  <c r="P2365" i="1"/>
  <c r="P2366" i="1"/>
  <c r="P2367" i="1"/>
  <c r="P2370" i="1"/>
  <c r="P2371" i="1"/>
  <c r="P2372" i="1"/>
  <c r="P2373" i="1"/>
  <c r="P2375" i="1"/>
  <c r="P2376" i="1"/>
  <c r="P2377" i="1"/>
  <c r="P2379" i="1"/>
  <c r="P2380" i="1"/>
  <c r="P2381" i="1"/>
  <c r="P2382" i="1"/>
  <c r="P2388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4" i="1"/>
  <c r="P2406" i="1"/>
  <c r="P2410" i="1"/>
  <c r="P2412" i="1"/>
  <c r="P2414" i="1"/>
  <c r="P2418" i="1"/>
  <c r="P2419" i="1"/>
  <c r="P2420" i="1"/>
  <c r="P2421" i="1"/>
  <c r="P2423" i="1"/>
  <c r="P2424" i="1"/>
  <c r="P2425" i="1"/>
  <c r="P2427" i="1"/>
  <c r="P2428" i="1"/>
  <c r="P2429" i="1"/>
  <c r="P2430" i="1"/>
  <c r="P2433" i="1"/>
  <c r="P2434" i="1"/>
  <c r="P2435" i="1"/>
  <c r="P2436" i="1"/>
  <c r="P2437" i="1"/>
  <c r="P2438" i="1"/>
  <c r="P2439" i="1"/>
  <c r="P2440" i="1"/>
  <c r="P2441" i="1"/>
  <c r="P2442" i="1"/>
  <c r="P2504" i="1"/>
  <c r="P2505" i="1"/>
  <c r="P2506" i="1"/>
  <c r="P2507" i="1"/>
  <c r="P2509" i="1"/>
  <c r="P2510" i="1"/>
  <c r="P2512" i="1"/>
  <c r="P2513" i="1"/>
  <c r="P2514" i="1"/>
  <c r="P2515" i="1"/>
  <c r="P2518" i="1"/>
  <c r="P2520" i="1"/>
  <c r="P2521" i="1"/>
  <c r="P2522" i="1"/>
  <c r="P2563" i="1"/>
  <c r="P2565" i="1"/>
  <c r="P2566" i="1"/>
  <c r="P2568" i="1"/>
  <c r="P2569" i="1"/>
  <c r="P2573" i="1"/>
  <c r="P2574" i="1"/>
  <c r="P2575" i="1"/>
  <c r="P2576" i="1"/>
  <c r="P2577" i="1"/>
  <c r="P2578" i="1"/>
  <c r="P2579" i="1"/>
  <c r="P2580" i="1"/>
  <c r="P2581" i="1"/>
  <c r="P2584" i="1"/>
  <c r="P2586" i="1"/>
  <c r="P2587" i="1"/>
  <c r="P2588" i="1"/>
  <c r="P2591" i="1"/>
  <c r="P2592" i="1"/>
  <c r="P2594" i="1"/>
  <c r="P2595" i="1"/>
  <c r="P2596" i="1"/>
  <c r="P2644" i="1"/>
  <c r="P2651" i="1"/>
  <c r="P2656" i="1"/>
  <c r="P2660" i="1"/>
  <c r="P2662" i="1"/>
  <c r="P2680" i="1"/>
  <c r="P2681" i="1"/>
  <c r="P2685" i="1"/>
  <c r="P2687" i="1"/>
  <c r="P2688" i="1"/>
  <c r="P2689" i="1"/>
  <c r="P2690" i="1"/>
  <c r="P2691" i="1"/>
  <c r="P2693" i="1"/>
  <c r="P2696" i="1"/>
  <c r="P2697" i="1"/>
  <c r="P2700" i="1"/>
  <c r="P2701" i="1"/>
  <c r="P2743" i="1"/>
  <c r="P2745" i="1"/>
  <c r="P2752" i="1"/>
  <c r="P2753" i="1"/>
  <c r="P2756" i="1"/>
  <c r="P2762" i="1"/>
  <c r="P2765" i="1"/>
  <c r="P2767" i="1"/>
  <c r="P2771" i="1"/>
  <c r="P2773" i="1"/>
  <c r="P2774" i="1"/>
  <c r="P2775" i="1"/>
  <c r="P2779" i="1"/>
  <c r="P2782" i="1"/>
  <c r="P2844" i="1"/>
  <c r="P2845" i="1"/>
  <c r="P2848" i="1"/>
  <c r="P2849" i="1"/>
  <c r="P2850" i="1"/>
  <c r="P2853" i="1"/>
  <c r="P2855" i="1"/>
  <c r="P2860" i="1"/>
  <c r="P2864" i="1"/>
  <c r="P2865" i="1"/>
  <c r="P2867" i="1"/>
  <c r="P2874" i="1"/>
  <c r="P2877" i="1"/>
  <c r="P2878" i="1"/>
  <c r="P2881" i="1"/>
  <c r="P2883" i="1"/>
  <c r="P2886" i="1"/>
  <c r="P2889" i="1"/>
  <c r="P2890" i="1"/>
  <c r="P2896" i="1"/>
  <c r="P2901" i="1"/>
  <c r="P2904" i="1"/>
  <c r="P2909" i="1"/>
  <c r="P2911" i="1"/>
  <c r="P2912" i="1"/>
  <c r="P2915" i="1"/>
  <c r="P2916" i="1"/>
  <c r="P2943" i="1"/>
  <c r="P2945" i="1"/>
  <c r="P2947" i="1"/>
  <c r="P2948" i="1"/>
  <c r="P2950" i="1"/>
  <c r="P2952" i="1"/>
  <c r="P2955" i="1"/>
  <c r="P2956" i="1"/>
  <c r="P2960" i="1"/>
  <c r="P2961" i="1"/>
  <c r="P2962" i="1"/>
  <c r="P3054" i="1"/>
  <c r="P3055" i="1"/>
  <c r="P3056" i="1"/>
  <c r="P3057" i="1"/>
  <c r="P3058" i="1"/>
  <c r="P3059" i="1"/>
  <c r="P3060" i="1"/>
  <c r="P3062" i="1"/>
  <c r="P3063" i="1"/>
  <c r="P3067" i="1"/>
  <c r="P3070" i="1"/>
  <c r="P3074" i="1"/>
  <c r="P3075" i="1"/>
  <c r="P3076" i="1"/>
  <c r="P3079" i="1"/>
  <c r="P3080" i="1"/>
  <c r="P3082" i="1"/>
  <c r="P3083" i="1"/>
  <c r="P3084" i="1"/>
  <c r="P3085" i="1"/>
  <c r="P3088" i="1"/>
  <c r="P3090" i="1"/>
  <c r="P3096" i="1"/>
  <c r="P3097" i="1"/>
  <c r="P3105" i="1"/>
  <c r="P3110" i="1"/>
  <c r="P3112" i="1"/>
  <c r="P3116" i="1"/>
  <c r="P3119" i="1"/>
  <c r="P3120" i="1"/>
  <c r="P3121" i="1"/>
  <c r="P3122" i="1"/>
  <c r="P3126" i="1"/>
  <c r="P3127" i="1"/>
  <c r="P3129" i="1"/>
  <c r="P3134" i="1"/>
  <c r="P3140" i="1"/>
  <c r="P3145" i="1"/>
  <c r="P3147" i="1"/>
  <c r="P3192" i="1"/>
  <c r="P3196" i="1"/>
  <c r="P3198" i="1"/>
  <c r="P3200" i="1"/>
  <c r="P3202" i="1"/>
  <c r="P3206" i="1"/>
  <c r="P3208" i="1"/>
  <c r="P3630" i="1"/>
  <c r="P3631" i="1"/>
  <c r="P3632" i="1"/>
  <c r="P3638" i="1"/>
  <c r="P3641" i="1"/>
  <c r="P3643" i="1"/>
  <c r="P3645" i="1"/>
  <c r="P3647" i="1"/>
  <c r="P3735" i="1"/>
  <c r="P3743" i="1"/>
  <c r="P3745" i="1"/>
  <c r="P3746" i="1"/>
  <c r="P3792" i="1"/>
  <c r="P3793" i="1"/>
  <c r="P3794" i="1"/>
  <c r="P3798" i="1"/>
  <c r="P3804" i="1"/>
  <c r="P3806" i="1"/>
  <c r="P3807" i="1"/>
  <c r="P3808" i="1"/>
  <c r="P3854" i="1"/>
  <c r="P3855" i="1"/>
  <c r="P3858" i="1"/>
  <c r="P3861" i="1"/>
  <c r="P3864" i="1"/>
  <c r="P3865" i="1"/>
  <c r="P3870" i="1"/>
  <c r="P3874" i="1"/>
  <c r="P3875" i="1"/>
  <c r="P3876" i="1"/>
  <c r="P3877" i="1"/>
  <c r="P3880" i="1"/>
  <c r="P3881" i="1"/>
  <c r="P3884" i="1"/>
  <c r="P3885" i="1"/>
  <c r="P3886" i="1"/>
  <c r="P3887" i="1"/>
  <c r="P3888" i="1"/>
  <c r="P3894" i="1"/>
  <c r="P3905" i="1"/>
  <c r="P3906" i="1"/>
  <c r="P3911" i="1"/>
  <c r="P3914" i="1"/>
  <c r="P3917" i="1"/>
  <c r="P3918" i="1"/>
  <c r="P3919" i="1"/>
  <c r="P3920" i="1"/>
  <c r="P3923" i="1"/>
  <c r="P3928" i="1"/>
  <c r="P3932" i="1"/>
  <c r="P3933" i="1"/>
  <c r="P3934" i="1"/>
  <c r="P3938" i="1"/>
  <c r="P3941" i="1"/>
  <c r="P3942" i="1"/>
  <c r="P3944" i="1"/>
  <c r="P3946" i="1"/>
  <c r="P3947" i="1"/>
  <c r="P3950" i="1"/>
  <c r="P3953" i="1"/>
  <c r="P3954" i="1"/>
  <c r="P3955" i="1"/>
  <c r="P3956" i="1"/>
  <c r="P3958" i="1"/>
  <c r="P3959" i="1"/>
  <c r="P3963" i="1"/>
  <c r="P3965" i="1"/>
  <c r="P3972" i="1"/>
  <c r="P3977" i="1"/>
  <c r="P3991" i="1"/>
  <c r="P3995" i="1"/>
  <c r="P3996" i="1"/>
  <c r="P3999" i="1"/>
  <c r="P4002" i="1"/>
  <c r="P4006" i="1"/>
  <c r="P4008" i="1"/>
  <c r="P4009" i="1"/>
  <c r="P4014" i="1"/>
  <c r="P4016" i="1"/>
  <c r="P4017" i="1"/>
  <c r="P4025" i="1"/>
  <c r="P4028" i="1"/>
  <c r="P4031" i="1"/>
  <c r="P4033" i="1"/>
  <c r="P4043" i="1"/>
  <c r="P4044" i="1"/>
  <c r="P4045" i="1"/>
  <c r="P4047" i="1"/>
  <c r="P4051" i="1"/>
  <c r="P4052" i="1"/>
  <c r="P4053" i="1"/>
  <c r="P4056" i="1"/>
  <c r="P4063" i="1"/>
  <c r="P4068" i="1"/>
  <c r="P4073" i="1"/>
  <c r="P4074" i="1"/>
  <c r="P4078" i="1"/>
  <c r="P4080" i="1"/>
  <c r="P4081" i="1"/>
  <c r="P4082" i="1"/>
  <c r="P4086" i="1"/>
  <c r="P4087" i="1"/>
  <c r="P4089" i="1"/>
  <c r="P4094" i="1"/>
  <c r="P4099" i="1"/>
  <c r="P4100" i="1"/>
  <c r="P4102" i="1"/>
  <c r="P4103" i="1"/>
  <c r="P4111" i="1"/>
  <c r="P4114" i="1"/>
  <c r="P4115" i="1"/>
  <c r="P2736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621" i="1"/>
  <c r="O641" i="1"/>
  <c r="O3631" i="1"/>
  <c r="O544" i="1"/>
  <c r="O3953" i="1"/>
  <c r="O698" i="1"/>
  <c r="O1452" i="1"/>
  <c r="O2584" i="1"/>
  <c r="O578" i="1"/>
  <c r="O2596" i="1"/>
  <c r="O1318" i="1"/>
  <c r="O498" i="1"/>
  <c r="O194" i="1"/>
  <c r="O161" i="1"/>
  <c r="O3807" i="1"/>
  <c r="O2433" i="1"/>
  <c r="O173" i="1"/>
  <c r="O2429" i="1"/>
  <c r="O3202" i="1"/>
  <c r="O437" i="1"/>
  <c r="O2430" i="1"/>
  <c r="O2691" i="1"/>
  <c r="O3126" i="1"/>
  <c r="O447" i="1"/>
  <c r="O2696" i="1"/>
  <c r="O2912" i="1"/>
  <c r="O1867" i="1"/>
  <c r="O668" i="1"/>
  <c r="O1136" i="1"/>
  <c r="O2916" i="1"/>
  <c r="O2943" i="1"/>
  <c r="O3641" i="1"/>
  <c r="O3798" i="1"/>
  <c r="O2950" i="1"/>
  <c r="O3057" i="1"/>
  <c r="O566" i="1"/>
  <c r="O1178" i="1"/>
  <c r="O2375" i="1"/>
  <c r="O157" i="1"/>
  <c r="O3995" i="1"/>
  <c r="O1704" i="1"/>
  <c r="O1180" i="1"/>
  <c r="O4008" i="1"/>
  <c r="O542" i="1"/>
  <c r="O1499" i="1"/>
  <c r="O3914" i="1"/>
  <c r="O1442" i="1"/>
  <c r="O154" i="1"/>
  <c r="O1183" i="1"/>
  <c r="O637" i="1"/>
  <c r="O216" i="1"/>
  <c r="O3934" i="1"/>
  <c r="O640" i="1"/>
  <c r="O488" i="1"/>
  <c r="O2155" i="1"/>
  <c r="O3122" i="1"/>
  <c r="O169" i="1"/>
  <c r="O163" i="1"/>
  <c r="O2591" i="1"/>
  <c r="O1453" i="1"/>
  <c r="O2911" i="1"/>
  <c r="O585" i="1"/>
  <c r="O580" i="1"/>
  <c r="O1123" i="1"/>
  <c r="O562" i="1"/>
  <c r="O427" i="1"/>
  <c r="O983" i="1"/>
  <c r="O2425" i="1"/>
  <c r="O591" i="1"/>
  <c r="O1589" i="1"/>
  <c r="O3864" i="1"/>
  <c r="O1595" i="1"/>
  <c r="O2680" i="1"/>
  <c r="O122" i="1"/>
  <c r="O2434" i="1"/>
  <c r="O4017" i="1"/>
  <c r="O1449" i="1"/>
  <c r="O214" i="1"/>
  <c r="O1876" i="1"/>
  <c r="O2904" i="1"/>
  <c r="O449" i="1"/>
  <c r="O3060" i="1"/>
  <c r="O3074" i="1"/>
  <c r="O1412" i="1"/>
  <c r="O2423" i="1"/>
  <c r="O984" i="1"/>
  <c r="O1083" i="1"/>
  <c r="O4094" i="1"/>
  <c r="O3082" i="1"/>
  <c r="O629" i="1"/>
  <c r="O2687" i="1"/>
  <c r="O2420" i="1"/>
  <c r="O2915" i="1"/>
  <c r="O568" i="1"/>
  <c r="O636" i="1"/>
  <c r="O2148" i="1"/>
  <c r="O3858" i="1"/>
  <c r="O4047" i="1"/>
  <c r="O561" i="1"/>
  <c r="O1736" i="1"/>
  <c r="O3075" i="1"/>
  <c r="O1913" i="1"/>
  <c r="O1175" i="1"/>
  <c r="O3096" i="1"/>
  <c r="O3959" i="1"/>
  <c r="O2418" i="1"/>
  <c r="O3855" i="1"/>
  <c r="O773" i="1"/>
  <c r="O455" i="1"/>
  <c r="O2427" i="1"/>
  <c r="O676" i="1"/>
  <c r="O598" i="1"/>
  <c r="O3906" i="1"/>
  <c r="O476" i="1"/>
  <c r="O3134" i="1"/>
  <c r="O1543" i="1"/>
  <c r="O123" i="1"/>
  <c r="O582" i="1"/>
  <c r="O1547" i="1"/>
  <c r="O1729" i="1"/>
  <c r="O3632" i="1"/>
  <c r="O1724" i="1"/>
  <c r="O2877" i="1"/>
  <c r="O1118" i="1"/>
  <c r="O2438" i="1"/>
  <c r="O1092" i="1"/>
  <c r="O215" i="1"/>
  <c r="O2865" i="1"/>
  <c r="O3067" i="1"/>
  <c r="O3112" i="1"/>
  <c r="O2362" i="1"/>
  <c r="O683" i="1"/>
  <c r="O1113" i="1"/>
  <c r="O3861" i="1"/>
  <c r="O4114" i="1"/>
  <c r="O1103" i="1"/>
  <c r="O2521" i="1"/>
  <c r="O2376" i="1"/>
  <c r="O1099" i="1"/>
  <c r="O2395" i="1"/>
  <c r="O1869" i="1"/>
  <c r="O2128" i="1"/>
  <c r="O1696" i="1"/>
  <c r="O3121" i="1"/>
  <c r="O1049" i="1"/>
  <c r="O1988" i="1"/>
  <c r="O2656" i="1"/>
  <c r="O3110" i="1"/>
  <c r="O2693" i="1"/>
  <c r="O3880" i="1"/>
  <c r="O153" i="1"/>
  <c r="O1164" i="1"/>
  <c r="O2138" i="1"/>
  <c r="O3198" i="1"/>
  <c r="O2396" i="1"/>
  <c r="O593" i="1"/>
  <c r="O601" i="1"/>
  <c r="O1141" i="1"/>
  <c r="O461" i="1"/>
  <c r="O2348" i="1"/>
  <c r="O3808" i="1"/>
  <c r="O4052" i="1"/>
  <c r="O1074" i="1"/>
  <c r="O191" i="1"/>
  <c r="O457" i="1"/>
  <c r="O3070" i="1"/>
  <c r="O2356" i="1"/>
  <c r="O3972" i="1"/>
  <c r="O1813" i="1"/>
  <c r="O1585" i="1"/>
  <c r="O2504" i="1"/>
  <c r="O150" i="1"/>
  <c r="O4051" i="1"/>
  <c r="O2909" i="1"/>
  <c r="O1088" i="1"/>
  <c r="O632" i="1"/>
  <c r="O1046" i="1"/>
  <c r="O548" i="1"/>
  <c r="O3076" i="1"/>
  <c r="O550" i="1"/>
  <c r="O565" i="1"/>
  <c r="O2660" i="1"/>
  <c r="O2662" i="1"/>
  <c r="O3954" i="1"/>
  <c r="O466" i="1"/>
  <c r="O2651" i="1"/>
  <c r="O1423" i="1"/>
  <c r="O1906" i="1"/>
  <c r="O1173" i="1"/>
  <c r="O1437" i="1"/>
  <c r="O445" i="1"/>
  <c r="O484" i="1"/>
  <c r="O1566" i="1"/>
  <c r="O442" i="1"/>
  <c r="O1484" i="1"/>
  <c r="O3941" i="1"/>
  <c r="O2948" i="1"/>
  <c r="O1130" i="1"/>
  <c r="O1741" i="1"/>
  <c r="O2346" i="1"/>
  <c r="O3119" i="1"/>
  <c r="O3647" i="1"/>
  <c r="O596" i="1"/>
  <c r="O992" i="1"/>
  <c r="O1424" i="1"/>
  <c r="O1131" i="1"/>
  <c r="O684" i="1"/>
  <c r="O870" i="1"/>
  <c r="O2142" i="1"/>
  <c r="O765" i="1"/>
  <c r="O3080" i="1"/>
  <c r="O1881" i="1"/>
  <c r="O196" i="1"/>
  <c r="O508" i="1"/>
  <c r="O1147" i="1"/>
  <c r="O2393" i="1"/>
  <c r="O1408" i="1"/>
  <c r="O4002" i="1"/>
  <c r="O1600" i="1"/>
  <c r="O2436" i="1"/>
  <c r="O1117" i="1"/>
  <c r="O1994" i="1"/>
  <c r="O514" i="1"/>
  <c r="O2581" i="1"/>
  <c r="O2690" i="1"/>
  <c r="O1151" i="1"/>
  <c r="O2512" i="1"/>
  <c r="O3054" i="1"/>
  <c r="O1070" i="1"/>
  <c r="O2955" i="1"/>
  <c r="O3062" i="1"/>
  <c r="O496" i="1"/>
  <c r="O1107" i="1"/>
  <c r="O2154" i="1"/>
  <c r="O2587" i="1"/>
  <c r="O2594" i="1"/>
  <c r="O2130" i="1"/>
  <c r="O4068" i="1"/>
  <c r="O1116" i="1"/>
  <c r="O2588" i="1"/>
  <c r="O2889" i="1"/>
  <c r="O4081" i="1"/>
  <c r="O572" i="1"/>
  <c r="O1907" i="1"/>
  <c r="O1171" i="1"/>
  <c r="O631" i="1"/>
  <c r="O486" i="1"/>
  <c r="O2391" i="1"/>
  <c r="O2775" i="1"/>
  <c r="O1012" i="1"/>
  <c r="O3090" i="1"/>
  <c r="O1703" i="1"/>
  <c r="O3920" i="1"/>
  <c r="O1344" i="1"/>
  <c r="O2850" i="1"/>
  <c r="O2410" i="1"/>
  <c r="O3854" i="1"/>
  <c r="O511" i="1"/>
  <c r="O579" i="1"/>
  <c r="O608" i="1"/>
  <c r="O2398" i="1"/>
  <c r="O2442" i="1"/>
  <c r="O3870" i="1"/>
  <c r="O1420" i="1"/>
  <c r="O638" i="1"/>
  <c r="O4115" i="1"/>
  <c r="O1416" i="1"/>
  <c r="O2424" i="1"/>
  <c r="O4006" i="1"/>
  <c r="O2132" i="1"/>
  <c r="O675" i="1"/>
  <c r="O4044" i="1"/>
  <c r="O3083" i="1"/>
  <c r="O1720" i="1"/>
  <c r="O714" i="1"/>
  <c r="O1125" i="1"/>
  <c r="O1132" i="1"/>
  <c r="O1717" i="1"/>
  <c r="O3942" i="1"/>
  <c r="O3911" i="1"/>
  <c r="O973" i="1"/>
  <c r="O217" i="1"/>
  <c r="O2765" i="1"/>
  <c r="O1413" i="1"/>
  <c r="O1121" i="1"/>
  <c r="O1488" i="1"/>
  <c r="O2685" i="1"/>
  <c r="O2573" i="1"/>
  <c r="O2370" i="1"/>
  <c r="O3088" i="1"/>
  <c r="O1501" i="1"/>
  <c r="O3947" i="1"/>
  <c r="O3996" i="1"/>
  <c r="O4009" i="1"/>
  <c r="O2771" i="1"/>
  <c r="O2881" i="1"/>
  <c r="O2153" i="1"/>
  <c r="O2569" i="1"/>
  <c r="O599" i="1"/>
  <c r="O159" i="1"/>
  <c r="O1010" i="1"/>
  <c r="O3105" i="1"/>
  <c r="O125" i="1"/>
  <c r="O1597" i="1"/>
  <c r="O3085" i="1"/>
  <c r="O3794" i="1"/>
  <c r="O1909" i="1"/>
  <c r="O3919" i="1"/>
  <c r="O4087" i="1"/>
  <c r="O491" i="1"/>
  <c r="O1042" i="1"/>
  <c r="O462" i="1"/>
  <c r="O904" i="1"/>
  <c r="O3928" i="1"/>
  <c r="O906" i="1"/>
  <c r="O1324" i="1"/>
  <c r="O719" i="1"/>
  <c r="O3120" i="1"/>
  <c r="O872" i="1"/>
  <c r="O545" i="1"/>
  <c r="O2700" i="1"/>
  <c r="O2372" i="1"/>
  <c r="O2681" i="1"/>
  <c r="O1425" i="1"/>
  <c r="O239" i="1"/>
  <c r="O1561" i="1"/>
  <c r="O2440" i="1"/>
  <c r="O144" i="1"/>
  <c r="O2779" i="1"/>
  <c r="O4086" i="1"/>
  <c r="O3917" i="1"/>
  <c r="O3097" i="1"/>
  <c r="O864" i="1"/>
  <c r="O665" i="1"/>
  <c r="O1140" i="1"/>
  <c r="O940" i="1"/>
  <c r="O1688" i="1"/>
  <c r="O3200" i="1"/>
  <c r="O563" i="1"/>
  <c r="O2382" i="1"/>
  <c r="O1013" i="1"/>
  <c r="O2350" i="1"/>
  <c r="O2124" i="1"/>
  <c r="O575" i="1"/>
  <c r="O696" i="1"/>
  <c r="O664" i="1"/>
  <c r="O1172" i="1"/>
  <c r="O232" i="1"/>
  <c r="O3055" i="1"/>
  <c r="O1740" i="1"/>
  <c r="O1865" i="1"/>
  <c r="O4074" i="1"/>
  <c r="O780" i="1"/>
  <c r="O711" i="1"/>
  <c r="O2886" i="1"/>
  <c r="O1145" i="1"/>
  <c r="O192" i="1"/>
  <c r="O1990" i="1"/>
  <c r="O1407" i="1"/>
  <c r="O902" i="1"/>
  <c r="O3963" i="1"/>
  <c r="O4043" i="1"/>
  <c r="O573" i="1"/>
  <c r="O597" i="1"/>
  <c r="O577" i="1"/>
  <c r="O2864" i="1"/>
  <c r="O507" i="1"/>
  <c r="O2404" i="1"/>
  <c r="O2743" i="1"/>
  <c r="O422" i="1"/>
  <c r="O1545" i="1"/>
  <c r="O1111" i="1"/>
  <c r="O1875" i="1"/>
  <c r="O1160" i="1"/>
  <c r="O994" i="1"/>
  <c r="O1126" i="1"/>
  <c r="O2697" i="1"/>
  <c r="O3079" i="1"/>
  <c r="O1150" i="1"/>
  <c r="O2437" i="1"/>
  <c r="O555" i="1"/>
  <c r="O1868" i="1"/>
  <c r="O921" i="1"/>
  <c r="O2570" i="1"/>
  <c r="O1791" i="1"/>
  <c r="O1101" i="1"/>
  <c r="O2895" i="1"/>
  <c r="O1409" i="1"/>
  <c r="O1128" i="1"/>
  <c r="O1115" i="1"/>
  <c r="O1583" i="1"/>
  <c r="O2585" i="1"/>
  <c r="O1322" i="1"/>
  <c r="O1112" i="1"/>
  <c r="O1918" i="1"/>
  <c r="O1877" i="1"/>
  <c r="O693" i="1"/>
  <c r="O166" i="1"/>
  <c r="O1244" i="1"/>
  <c r="O1579" i="1"/>
  <c r="O3868" i="1"/>
  <c r="O543" i="1"/>
  <c r="O2417" i="1"/>
  <c r="O976" i="1"/>
  <c r="O588" i="1"/>
  <c r="O1084" i="1"/>
  <c r="O2123" i="1"/>
  <c r="O2353" i="1"/>
  <c r="O148" i="1"/>
  <c r="O1726" i="1"/>
  <c r="O2652" i="1"/>
  <c r="O2582" i="1"/>
  <c r="O3968" i="1"/>
  <c r="O919" i="1"/>
  <c r="O2508" i="1"/>
  <c r="O2413" i="1"/>
  <c r="O1314" i="1"/>
  <c r="O3089" i="1"/>
  <c r="O1155" i="1"/>
  <c r="O3952" i="1"/>
  <c r="O611" i="1"/>
  <c r="O1573" i="1"/>
  <c r="O3790" i="1"/>
  <c r="O1135" i="1"/>
  <c r="O2759" i="1"/>
  <c r="O3123" i="1"/>
  <c r="O3738" i="1"/>
  <c r="O499" i="1"/>
  <c r="O1563" i="1"/>
  <c r="O4067" i="1"/>
  <c r="O1712" i="1"/>
  <c r="O2389" i="1"/>
  <c r="O458" i="1"/>
  <c r="O2357" i="1"/>
  <c r="O2683" i="1"/>
  <c r="O2149" i="1"/>
  <c r="O1072" i="1"/>
  <c r="O552" i="1"/>
  <c r="O779" i="1"/>
  <c r="O2432" i="1"/>
  <c r="O2702" i="1"/>
  <c r="O1485" i="1"/>
  <c r="O2694" i="1"/>
  <c r="O576" i="1"/>
  <c r="O2403" i="1"/>
  <c r="O155" i="1"/>
  <c r="O222" i="1"/>
  <c r="O2328" i="1"/>
  <c r="O2763" i="1"/>
  <c r="O2161" i="1"/>
  <c r="O1738" i="1"/>
  <c r="O720" i="1"/>
  <c r="O2564" i="1"/>
  <c r="O1494" i="1"/>
  <c r="O1157" i="1"/>
  <c r="O468" i="1"/>
  <c r="O2001" i="1"/>
  <c r="O425" i="1"/>
  <c r="O2764" i="1"/>
  <c r="O1438" i="1"/>
  <c r="O2905" i="1"/>
  <c r="O452" i="1"/>
  <c r="O715" i="1"/>
  <c r="O966" i="1"/>
  <c r="O510" i="1"/>
  <c r="O1234" i="1"/>
  <c r="O2695" i="1"/>
  <c r="O883" i="1"/>
  <c r="O571" i="1"/>
  <c r="O3131" i="1"/>
  <c r="O2386" i="1"/>
  <c r="O2903" i="1"/>
  <c r="O2156" i="1"/>
  <c r="O2152" i="1"/>
  <c r="O874" i="1"/>
  <c r="O1331" i="1"/>
  <c r="O1085" i="1"/>
  <c r="O456" i="1"/>
  <c r="O4021" i="1"/>
  <c r="O4023" i="1"/>
  <c r="O2415" i="1"/>
  <c r="O3903" i="1"/>
  <c r="O955" i="1"/>
  <c r="O1581" i="1"/>
  <c r="O3081" i="1"/>
  <c r="O2572" i="1"/>
  <c r="O2162" i="1"/>
  <c r="O2769" i="1"/>
  <c r="O775" i="1"/>
  <c r="O685" i="1"/>
  <c r="O914" i="1"/>
  <c r="O1456" i="1"/>
  <c r="O228" i="1"/>
  <c r="O2682" i="1"/>
  <c r="O706" i="1"/>
  <c r="O1721" i="1"/>
  <c r="O2650" i="1"/>
  <c r="O2654" i="1"/>
  <c r="O2871" i="1"/>
  <c r="O2868" i="1"/>
  <c r="O3943" i="1"/>
  <c r="O1231" i="1"/>
  <c r="O559" i="1"/>
  <c r="O151" i="1"/>
  <c r="O663" i="1"/>
  <c r="O3142" i="1"/>
  <c r="O3973" i="1"/>
  <c r="O610" i="1"/>
  <c r="O707" i="1"/>
  <c r="O2601" i="1"/>
  <c r="O622" i="1"/>
  <c r="O570" i="1"/>
  <c r="O2567" i="1"/>
  <c r="O2946" i="1"/>
  <c r="O1062" i="1"/>
  <c r="O1991" i="1"/>
  <c r="O3796" i="1"/>
  <c r="O4070" i="1"/>
  <c r="O3749" i="1"/>
  <c r="O3929" i="1"/>
  <c r="O886" i="1"/>
  <c r="O1055" i="1"/>
  <c r="O2643" i="1"/>
  <c r="O586" i="1"/>
  <c r="O2843" i="1"/>
  <c r="O2851" i="1"/>
  <c r="O3194" i="1"/>
  <c r="O472" i="1"/>
  <c r="O1705" i="1"/>
  <c r="O1920" i="1"/>
  <c r="O623" i="1"/>
  <c r="O4019" i="1"/>
  <c r="O1094" i="1"/>
  <c r="O2892" i="1"/>
  <c r="O2511" i="1"/>
  <c r="O4075" i="1"/>
  <c r="O697" i="1"/>
  <c r="O1874" i="1"/>
  <c r="O986" i="1"/>
  <c r="O2750" i="1"/>
  <c r="O424" i="1"/>
  <c r="O965" i="1"/>
  <c r="O2751" i="1"/>
  <c r="O4101" i="1"/>
  <c r="O200" i="1"/>
  <c r="O1443" i="1"/>
  <c r="O2766" i="1"/>
  <c r="O1316" i="1"/>
  <c r="O1328" i="1"/>
  <c r="O2686" i="1"/>
  <c r="O939" i="1"/>
  <c r="O504" i="1"/>
  <c r="O3094" i="1"/>
  <c r="O967" i="1"/>
  <c r="O3866" i="1"/>
  <c r="O1904" i="1"/>
  <c r="O546" i="1"/>
  <c r="O2387" i="1"/>
  <c r="O1419" i="1"/>
  <c r="O2426" i="1"/>
  <c r="O3901" i="1"/>
  <c r="O3203" i="1"/>
  <c r="O4026" i="1"/>
  <c r="O2390" i="1"/>
  <c r="O875" i="1"/>
  <c r="O721" i="1"/>
  <c r="O880" i="1"/>
  <c r="O999" i="1"/>
  <c r="O4015" i="1"/>
  <c r="O1323" i="1"/>
  <c r="O970" i="1"/>
  <c r="O1915" i="1"/>
  <c r="O428" i="1"/>
  <c r="O1795" i="1"/>
  <c r="O4007" i="1"/>
  <c r="O1075" i="1"/>
  <c r="O2369" i="1"/>
  <c r="O951" i="1"/>
  <c r="O519" i="1"/>
  <c r="O1333" i="1"/>
  <c r="O506" i="1"/>
  <c r="O633" i="1"/>
  <c r="O1790" i="1"/>
  <c r="O603" i="1"/>
  <c r="O1050" i="1"/>
  <c r="O1565" i="1"/>
  <c r="O2127" i="1"/>
  <c r="O4065" i="1"/>
  <c r="O937" i="1"/>
  <c r="O2431" i="1"/>
  <c r="O2649" i="1"/>
  <c r="O3979" i="1"/>
  <c r="O941" i="1"/>
  <c r="O581" i="1"/>
  <c r="O3800" i="1"/>
  <c r="O678" i="1"/>
  <c r="O3891" i="1"/>
  <c r="O4036" i="1"/>
  <c r="O3962" i="1"/>
  <c r="O2349" i="1"/>
  <c r="O1159" i="1"/>
  <c r="O1044" i="1"/>
  <c r="O2866" i="1"/>
  <c r="O2135" i="1"/>
  <c r="O1917" i="1"/>
  <c r="O1105" i="1"/>
  <c r="O998" i="1"/>
  <c r="O1169" i="1"/>
  <c r="O3144" i="1"/>
  <c r="O1406" i="1"/>
  <c r="O1715" i="1"/>
  <c r="O3797" i="1"/>
  <c r="O1129" i="1"/>
  <c r="O1592" i="1"/>
  <c r="O777" i="1"/>
  <c r="O2146" i="1"/>
  <c r="O958" i="1"/>
  <c r="O1910" i="1"/>
  <c r="O2136" i="1"/>
  <c r="O2593" i="1"/>
  <c r="O1801" i="1"/>
  <c r="O2516" i="1"/>
  <c r="O2861" i="1"/>
  <c r="O3889" i="1"/>
  <c r="O505" i="1"/>
  <c r="O3921" i="1"/>
  <c r="O2383" i="1"/>
  <c r="O3981" i="1"/>
  <c r="O2411" i="1"/>
  <c r="O4004" i="1"/>
  <c r="O2959" i="1"/>
  <c r="O130" i="1"/>
  <c r="O2653" i="1"/>
  <c r="O2854" i="1"/>
  <c r="O1500" i="1"/>
  <c r="O948" i="1"/>
  <c r="O978" i="1"/>
  <c r="O959" i="1"/>
  <c r="O4110" i="1"/>
  <c r="O1780" i="1"/>
  <c r="O220" i="1"/>
  <c r="O602" i="1"/>
  <c r="O2768" i="1"/>
  <c r="O3744" i="1"/>
  <c r="O3860" i="1"/>
  <c r="O4084" i="1"/>
  <c r="O2150" i="1"/>
  <c r="O423" i="1"/>
  <c r="O1818" i="1"/>
  <c r="O867" i="1"/>
  <c r="O4109" i="1"/>
  <c r="O2646" i="1"/>
  <c r="O975" i="1"/>
  <c r="O1821" i="1"/>
  <c r="O1483" i="1"/>
  <c r="O2880" i="1"/>
  <c r="O3847" i="1"/>
  <c r="O2134" i="1"/>
  <c r="O2781" i="1"/>
  <c r="O3990" i="1"/>
  <c r="O3644" i="1"/>
  <c r="O2953" i="1"/>
  <c r="O925" i="1"/>
  <c r="O4049" i="1"/>
  <c r="O1002" i="1"/>
  <c r="O478" i="1"/>
  <c r="O2571" i="1"/>
  <c r="O1487" i="1"/>
  <c r="O863" i="1"/>
  <c r="O451" i="1"/>
  <c r="O3931" i="1"/>
  <c r="O465" i="1"/>
  <c r="O2157" i="1"/>
  <c r="O1598" i="1"/>
  <c r="O943" i="1"/>
  <c r="O1330" i="1"/>
  <c r="O996" i="1"/>
  <c r="O129" i="1"/>
  <c r="O3748" i="1"/>
  <c r="O1490" i="1"/>
  <c r="O4095" i="1"/>
  <c r="O432" i="1"/>
  <c r="O1120" i="1"/>
  <c r="O1327" i="1"/>
  <c r="O2589" i="1"/>
  <c r="O897" i="1"/>
  <c r="O3087" i="1"/>
  <c r="O4064" i="1"/>
  <c r="O1575" i="1"/>
  <c r="O947" i="1"/>
  <c r="O4061" i="1"/>
  <c r="O558" i="1"/>
  <c r="O3069" i="1"/>
  <c r="O1102" i="1"/>
  <c r="O1567" i="1"/>
  <c r="O2384" i="1"/>
  <c r="O2951" i="1"/>
  <c r="O3857" i="1"/>
  <c r="O4060" i="1"/>
  <c r="O2503" i="1"/>
  <c r="O977" i="1"/>
  <c r="O1081" i="1"/>
  <c r="O607" i="1"/>
  <c r="O1047" i="1"/>
  <c r="O2158" i="1"/>
  <c r="O4097" i="1"/>
  <c r="O781" i="1"/>
  <c r="O1017" i="1"/>
  <c r="O927" i="1"/>
  <c r="O156" i="1"/>
  <c r="O3873" i="1"/>
  <c r="O702" i="1"/>
  <c r="O1903" i="1"/>
  <c r="O3848" i="1"/>
  <c r="O1067" i="1"/>
  <c r="O1771" i="1"/>
  <c r="O551" i="1"/>
  <c r="O2661" i="1"/>
  <c r="O1422" i="1"/>
  <c r="O2893" i="1"/>
  <c r="O2910" i="1"/>
  <c r="O234" i="1"/>
  <c r="O1237" i="1"/>
  <c r="O900" i="1"/>
  <c r="O1018" i="1"/>
  <c r="O4062" i="1"/>
  <c r="O475" i="1"/>
  <c r="O1458" i="1"/>
  <c r="O1177" i="1"/>
  <c r="O1110" i="1"/>
  <c r="O1808" i="1"/>
  <c r="O882" i="1"/>
  <c r="O1440" i="1"/>
  <c r="O2345" i="1"/>
  <c r="O3117" i="1"/>
  <c r="O513" i="1"/>
  <c r="O2777" i="1"/>
  <c r="O619" i="1"/>
  <c r="O3061" i="1"/>
  <c r="O1242" i="1"/>
  <c r="O907" i="1"/>
  <c r="O662" i="1"/>
  <c r="O2416" i="1"/>
  <c r="O3912" i="1"/>
  <c r="O1020" i="1"/>
  <c r="O4113" i="1"/>
  <c r="O140" i="1"/>
  <c r="O2324" i="1"/>
  <c r="O1987" i="1"/>
  <c r="O509" i="1"/>
  <c r="O905" i="1"/>
  <c r="O4092" i="1"/>
  <c r="O3964" i="1"/>
  <c r="O911" i="1"/>
  <c r="O172" i="1"/>
  <c r="O893" i="1"/>
  <c r="O3948" i="1"/>
  <c r="O3791" i="1"/>
  <c r="O2374" i="1"/>
  <c r="O450" i="1"/>
  <c r="O1340" i="1"/>
  <c r="O502" i="1"/>
  <c r="O594" i="1"/>
  <c r="O516" i="1"/>
  <c r="O774" i="1"/>
  <c r="O3139" i="1"/>
  <c r="O1812" i="1"/>
  <c r="O3072" i="1"/>
  <c r="O590" i="1"/>
  <c r="O3949" i="1"/>
  <c r="O1068" i="1"/>
  <c r="O186" i="1"/>
  <c r="O3207" i="1"/>
  <c r="O1087" i="1"/>
  <c r="O3871" i="1"/>
  <c r="O3896" i="1"/>
  <c r="O769" i="1"/>
  <c r="O689" i="1"/>
  <c r="O1329" i="1"/>
  <c r="O1793" i="1"/>
  <c r="O3100" i="1"/>
  <c r="O1770" i="1"/>
  <c r="O3132" i="1"/>
  <c r="O1562" i="1"/>
  <c r="O3852" i="1"/>
  <c r="O680" i="1"/>
  <c r="O1162" i="1"/>
  <c r="O1228" i="1"/>
  <c r="O2590" i="1"/>
  <c r="O4011" i="1"/>
  <c r="O2852" i="1"/>
  <c r="O605" i="1"/>
  <c r="O3098" i="1"/>
  <c r="O1185" i="1"/>
  <c r="O1559" i="1"/>
  <c r="O1544" i="1"/>
  <c r="O3802" i="1"/>
  <c r="O3801" i="1"/>
  <c r="O3193" i="1"/>
  <c r="O170" i="1"/>
  <c r="O3983" i="1"/>
  <c r="O3108" i="1"/>
  <c r="O1569" i="1"/>
  <c r="O3128" i="1"/>
  <c r="O892" i="1"/>
  <c r="O3992" i="1"/>
  <c r="O1184" i="1"/>
  <c r="O2900" i="1"/>
  <c r="O1701" i="1"/>
  <c r="O993" i="1"/>
  <c r="O3115" i="1"/>
  <c r="O3636" i="1"/>
  <c r="O2949" i="1"/>
  <c r="O1985" i="1"/>
  <c r="O2385" i="1"/>
  <c r="O1227" i="1"/>
  <c r="O592" i="1"/>
  <c r="O865" i="1"/>
  <c r="O1077" i="1"/>
  <c r="O1430" i="1"/>
  <c r="O670" i="1"/>
  <c r="O1414" i="1"/>
  <c r="O2899" i="1"/>
  <c r="O500" i="1"/>
  <c r="O2897" i="1"/>
  <c r="O1560" i="1"/>
  <c r="O2873" i="1"/>
  <c r="O763" i="1"/>
  <c r="O4088" i="1"/>
  <c r="O3114" i="1"/>
  <c r="O4091" i="1"/>
  <c r="O3648" i="1"/>
  <c r="O1711" i="1"/>
  <c r="O2858" i="1"/>
  <c r="O1870" i="1"/>
  <c r="O1106" i="1"/>
  <c r="O1792" i="1"/>
  <c r="O3879" i="1"/>
  <c r="O193" i="1"/>
  <c r="O4027" i="1"/>
  <c r="O436" i="1"/>
  <c r="O1574" i="1"/>
  <c r="O1415" i="1"/>
  <c r="O3863" i="1"/>
  <c r="O2906" i="1"/>
  <c r="O446" i="1"/>
  <c r="O1137" i="1"/>
  <c r="O3897" i="1"/>
  <c r="O2133" i="1"/>
  <c r="O3883" i="1"/>
  <c r="O2888" i="1"/>
  <c r="O920" i="1"/>
  <c r="O1097" i="1"/>
  <c r="O553" i="1"/>
  <c r="O717" i="1"/>
  <c r="O1576" i="1"/>
  <c r="O1983" i="1"/>
  <c r="O3092" i="1"/>
  <c r="O158" i="1"/>
  <c r="O3859" i="1"/>
  <c r="O2746" i="1"/>
  <c r="O1104" i="1"/>
  <c r="O1181" i="1"/>
  <c r="O3141" i="1"/>
  <c r="O3902" i="1"/>
  <c r="O3922" i="1"/>
  <c r="O3994" i="1"/>
  <c r="O873" i="1"/>
  <c r="O2141" i="1"/>
  <c r="O2876" i="1"/>
  <c r="O2846" i="1"/>
  <c r="O187" i="1"/>
  <c r="O3642" i="1"/>
  <c r="O128" i="1"/>
  <c r="O705" i="1"/>
  <c r="O1722" i="1"/>
  <c r="O430" i="1"/>
  <c r="O2698" i="1"/>
  <c r="O957" i="1"/>
  <c r="O1170" i="1"/>
  <c r="O2599" i="1"/>
  <c r="O624" i="1"/>
  <c r="O1154" i="1"/>
  <c r="O2144" i="1"/>
  <c r="O1319" i="1"/>
  <c r="O917" i="1"/>
  <c r="O1008" i="1"/>
  <c r="O1176" i="1"/>
  <c r="O935" i="1"/>
  <c r="O4010" i="1"/>
  <c r="O3649" i="1"/>
  <c r="O2706" i="1"/>
  <c r="O483" i="1"/>
  <c r="O1775" i="1"/>
  <c r="O987" i="1"/>
  <c r="O3966" i="1"/>
  <c r="O1076" i="1"/>
  <c r="O3986" i="1"/>
  <c r="O2672" i="1"/>
  <c r="O1138" i="1"/>
  <c r="O177" i="1"/>
  <c r="O1725" i="1"/>
  <c r="O1156" i="1"/>
  <c r="O694" i="1"/>
  <c r="O3640" i="1"/>
  <c r="O933" i="1"/>
  <c r="O1822" i="1"/>
  <c r="O2160" i="1"/>
  <c r="O1441" i="1"/>
  <c r="O915" i="1"/>
  <c r="O1341" i="1"/>
  <c r="O2862" i="1"/>
  <c r="O1778" i="1"/>
  <c r="O1435" i="1"/>
  <c r="O426" i="1"/>
  <c r="O4034" i="1"/>
  <c r="O2602" i="1"/>
  <c r="O4107" i="1"/>
  <c r="O1993" i="1"/>
  <c r="O3851" i="1"/>
  <c r="O1421" i="1"/>
  <c r="O1226" i="1"/>
  <c r="O4029" i="1"/>
  <c r="O890" i="1"/>
  <c r="O1410" i="1"/>
  <c r="O1100" i="1"/>
  <c r="O3731" i="1"/>
  <c r="O997" i="1"/>
  <c r="O448" i="1"/>
  <c r="O1602" i="1"/>
  <c r="O3971" i="1"/>
  <c r="O686" i="1"/>
  <c r="O1718" i="1"/>
  <c r="O1080" i="1"/>
  <c r="O147" i="1"/>
  <c r="O666" i="1"/>
  <c r="O2677" i="1"/>
  <c r="O4013" i="1"/>
  <c r="O1001" i="1"/>
  <c r="O1997" i="1"/>
  <c r="O1091" i="1"/>
  <c r="O2918" i="1"/>
  <c r="O1716" i="1"/>
  <c r="O2778" i="1"/>
  <c r="O2327" i="1"/>
  <c r="O2954" i="1"/>
  <c r="O1432" i="1"/>
  <c r="O1864" i="1"/>
  <c r="O3924" i="1"/>
  <c r="O460" i="1"/>
  <c r="O4048" i="1"/>
  <c r="O1119" i="1"/>
  <c r="O1493" i="1"/>
  <c r="O1429" i="1"/>
  <c r="O2648" i="1"/>
  <c r="O2921" i="1"/>
  <c r="O3803" i="1"/>
  <c r="O1045" i="1"/>
  <c r="O1550" i="1"/>
  <c r="O3077" i="1"/>
  <c r="O4020" i="1"/>
  <c r="O3910" i="1"/>
  <c r="O3843" i="1"/>
  <c r="O1148" i="1"/>
  <c r="O1325" i="1"/>
  <c r="O4079" i="1"/>
  <c r="O1496" i="1"/>
  <c r="O944" i="1"/>
  <c r="O1066" i="1"/>
  <c r="O1916" i="1"/>
  <c r="O589" i="1"/>
  <c r="O2894" i="1"/>
  <c r="O1082" i="1"/>
  <c r="O1584" i="1"/>
  <c r="O3730" i="1"/>
  <c r="O1695" i="1"/>
  <c r="O440" i="1"/>
  <c r="O2908" i="1"/>
  <c r="O891" i="1"/>
  <c r="O434" i="1"/>
  <c r="O501" i="1"/>
  <c r="O2137" i="1"/>
  <c r="O134" i="1"/>
  <c r="O945" i="1"/>
  <c r="O1709" i="1"/>
  <c r="O3988" i="1"/>
  <c r="O2519" i="1"/>
  <c r="O1326" i="1"/>
  <c r="O1436" i="1"/>
  <c r="O3915" i="1"/>
  <c r="O895" i="1"/>
  <c r="O3732" i="1"/>
  <c r="O4105" i="1"/>
  <c r="O2125" i="1"/>
  <c r="O3927" i="1"/>
  <c r="O3747" i="1"/>
  <c r="O669" i="1"/>
  <c r="O4005" i="1"/>
  <c r="O1152" i="1"/>
  <c r="O1727" i="1"/>
  <c r="O718" i="1"/>
  <c r="O1872" i="1"/>
  <c r="O2772" i="1"/>
  <c r="O2126" i="1"/>
  <c r="O2758" i="1"/>
  <c r="O199" i="1"/>
  <c r="O3148" i="1"/>
  <c r="O2647" i="1"/>
  <c r="O1457" i="1"/>
  <c r="O1713" i="1"/>
  <c r="O2761" i="1"/>
  <c r="O2368" i="1"/>
  <c r="O2707" i="1"/>
  <c r="O3970" i="1"/>
  <c r="O2583" i="1"/>
  <c r="O3898" i="1"/>
  <c r="O3980" i="1"/>
  <c r="O2692" i="1"/>
  <c r="O1336" i="1"/>
  <c r="O143" i="1"/>
  <c r="O4090" i="1"/>
  <c r="O1580" i="1"/>
  <c r="O2879" i="1"/>
  <c r="O1811" i="1"/>
  <c r="O930" i="1"/>
  <c r="O2378" i="1"/>
  <c r="O926" i="1"/>
  <c r="O3936" i="1"/>
  <c r="O1737" i="1"/>
  <c r="O1809" i="1"/>
  <c r="O1796" i="1"/>
  <c r="O2145" i="1"/>
  <c r="O3733" i="1"/>
  <c r="O3066" i="1"/>
  <c r="O960" i="1"/>
  <c r="O2673" i="1"/>
  <c r="O1310" i="1"/>
  <c r="O4098" i="1"/>
  <c r="O4039" i="1"/>
  <c r="O2658" i="1"/>
  <c r="O3199" i="1"/>
  <c r="O2754" i="1"/>
  <c r="O1309" i="1"/>
  <c r="O2655" i="1"/>
  <c r="O3907" i="1"/>
  <c r="O3086" i="1"/>
  <c r="O1235" i="1"/>
  <c r="O2760" i="1"/>
  <c r="O1697" i="1"/>
  <c r="O3195" i="1"/>
  <c r="O1182" i="1"/>
  <c r="O2131" i="1"/>
  <c r="O871" i="1"/>
  <c r="O473" i="1"/>
  <c r="O219" i="1"/>
  <c r="O3068" i="1"/>
  <c r="O950" i="1"/>
  <c r="O3103" i="1"/>
  <c r="O3925" i="1"/>
  <c r="O4040" i="1"/>
  <c r="O2597" i="1"/>
  <c r="O3940" i="1"/>
  <c r="O3191" i="1"/>
  <c r="O692" i="1"/>
  <c r="O635" i="1"/>
  <c r="O2002" i="1"/>
  <c r="O1093" i="1"/>
  <c r="O3869" i="1"/>
  <c r="O988" i="1"/>
  <c r="O4093" i="1"/>
  <c r="O2140" i="1"/>
  <c r="O1578" i="1"/>
  <c r="O224" i="1"/>
  <c r="O3930" i="1"/>
  <c r="O3882" i="1"/>
  <c r="O1011" i="1"/>
  <c r="O989" i="1"/>
  <c r="O1814" i="1"/>
  <c r="O946" i="1"/>
  <c r="O3737" i="1"/>
  <c r="O137" i="1"/>
  <c r="O1552" i="1"/>
  <c r="O1779" i="1"/>
  <c r="O1800" i="1"/>
  <c r="O1570" i="1"/>
  <c r="O433" i="1"/>
  <c r="O1803" i="1"/>
  <c r="O3101" i="1"/>
  <c r="O515" i="1"/>
  <c r="O127" i="1"/>
  <c r="O4018" i="1"/>
  <c r="O2914" i="1"/>
  <c r="O1095" i="1"/>
  <c r="O1245" i="1"/>
  <c r="O3071" i="1"/>
  <c r="O1911" i="1"/>
  <c r="O1090" i="1"/>
  <c r="O2776" i="1"/>
  <c r="O3967" i="1"/>
  <c r="O2770" i="1"/>
  <c r="O1134" i="1"/>
  <c r="O934" i="1"/>
  <c r="O2361" i="1"/>
  <c r="O968" i="1"/>
  <c r="O2422" i="1"/>
  <c r="O677" i="1"/>
  <c r="O982" i="1"/>
  <c r="O716" i="1"/>
  <c r="O3872" i="1"/>
  <c r="O2872" i="1"/>
  <c r="O3078" i="1"/>
  <c r="O1321" i="1"/>
  <c r="O209" i="1"/>
  <c r="O3102" i="1"/>
  <c r="O3926" i="1"/>
  <c r="O3909" i="1"/>
  <c r="O1320" i="1"/>
  <c r="O1789" i="1"/>
  <c r="O700" i="1"/>
  <c r="O3734" i="1"/>
  <c r="O681" i="1"/>
  <c r="O1784" i="1"/>
  <c r="O1312" i="1"/>
  <c r="O164" i="1"/>
  <c r="O1774" i="1"/>
  <c r="O3133" i="1"/>
  <c r="O4083" i="1"/>
  <c r="O3935" i="1"/>
  <c r="O3951" i="1"/>
  <c r="O3093" i="1"/>
  <c r="O189" i="1"/>
  <c r="O4032" i="1"/>
  <c r="O1005" i="1"/>
  <c r="O3849" i="1"/>
  <c r="O207" i="1"/>
  <c r="O3856" i="1"/>
  <c r="O3850" i="1"/>
  <c r="O3646" i="1"/>
  <c r="O4072" i="1"/>
  <c r="O4001" i="1"/>
  <c r="O3998" i="1"/>
  <c r="O4022" i="1"/>
  <c r="O2958" i="1"/>
  <c r="O991" i="1"/>
  <c r="O3892" i="1"/>
  <c r="O2405" i="1"/>
  <c r="O1992" i="1"/>
  <c r="O3099" i="1"/>
  <c r="O942" i="1"/>
  <c r="O628" i="1"/>
  <c r="O2679" i="1"/>
  <c r="O3899" i="1"/>
  <c r="O4057" i="1"/>
  <c r="O474" i="1"/>
  <c r="O221" i="1"/>
  <c r="O4050" i="1"/>
  <c r="O3862" i="1"/>
  <c r="O2907" i="1"/>
  <c r="O1240" i="1"/>
  <c r="O969" i="1"/>
  <c r="O3742" i="1"/>
  <c r="O1098" i="1"/>
  <c r="O3982" i="1"/>
  <c r="O3740" i="1"/>
  <c r="O862" i="1"/>
  <c r="O1417" i="1"/>
  <c r="O868" i="1"/>
  <c r="O1096" i="1"/>
  <c r="O2517" i="1"/>
  <c r="O667" i="1"/>
  <c r="O2659" i="1"/>
  <c r="O2755" i="1"/>
  <c r="O2885" i="1"/>
  <c r="O1168" i="1"/>
  <c r="O4066" i="1"/>
  <c r="O482" i="1"/>
  <c r="O3065" i="1"/>
  <c r="O1766" i="1"/>
  <c r="O3805" i="1"/>
  <c r="O2859" i="1"/>
  <c r="O1337" i="1"/>
  <c r="O3109" i="1"/>
  <c r="O181" i="1"/>
  <c r="O3984" i="1"/>
  <c r="O3634" i="1"/>
  <c r="O3993" i="1"/>
  <c r="O1882" i="1"/>
  <c r="O3741" i="1"/>
  <c r="O884" i="1"/>
  <c r="O2869" i="1"/>
  <c r="O1699" i="1"/>
  <c r="O1787" i="1"/>
  <c r="O1426" i="1"/>
  <c r="O2944" i="1"/>
  <c r="O1802" i="1"/>
  <c r="O1596" i="1"/>
  <c r="O1167" i="1"/>
  <c r="O2326" i="1"/>
  <c r="O2898" i="1"/>
  <c r="O3137" i="1"/>
  <c r="O2657" i="1"/>
  <c r="O924" i="1"/>
  <c r="O183" i="1"/>
  <c r="O3974" i="1"/>
  <c r="O1986" i="1"/>
  <c r="O1568" i="1"/>
  <c r="O1739" i="1"/>
  <c r="O3845" i="1"/>
  <c r="O1773" i="1"/>
  <c r="O615" i="1"/>
  <c r="O4106" i="1"/>
  <c r="O3739" i="1"/>
  <c r="O671" i="1"/>
  <c r="O3895" i="1"/>
  <c r="O469" i="1"/>
  <c r="O674" i="1"/>
  <c r="O4085" i="1"/>
  <c r="O1685" i="1"/>
  <c r="O2919" i="1"/>
  <c r="O2747" i="1"/>
  <c r="O487" i="1"/>
  <c r="O3844" i="1"/>
  <c r="O4055" i="1"/>
  <c r="O1798" i="1"/>
  <c r="O710" i="1"/>
  <c r="O4059" i="1"/>
  <c r="O912" i="1"/>
  <c r="O171" i="1"/>
  <c r="O1332" i="1"/>
  <c r="O3136" i="1"/>
  <c r="O2407" i="1"/>
  <c r="O3095" i="1"/>
  <c r="O1019" i="1"/>
  <c r="O521" i="1"/>
  <c r="O1577" i="1"/>
  <c r="O595" i="1"/>
  <c r="O152" i="1"/>
  <c r="O2882" i="1"/>
  <c r="O3091" i="1"/>
  <c r="O2598" i="1"/>
  <c r="O3053" i="1"/>
  <c r="O1785" i="1"/>
  <c r="O869" i="1"/>
  <c r="O3969" i="1"/>
  <c r="O4012" i="1"/>
  <c r="O3957" i="1"/>
  <c r="O876" i="1"/>
  <c r="O3961" i="1"/>
  <c r="O241" i="1"/>
  <c r="O3205" i="1"/>
  <c r="O3111" i="1"/>
  <c r="O1502" i="1"/>
  <c r="O995" i="1"/>
  <c r="O212" i="1"/>
  <c r="O2409" i="1"/>
  <c r="O1692" i="1"/>
  <c r="O517" i="1"/>
  <c r="O2780" i="1"/>
  <c r="O679" i="1"/>
  <c r="O4035" i="1"/>
  <c r="O1783" i="1"/>
  <c r="O682" i="1"/>
  <c r="O1307" i="1"/>
  <c r="O1069" i="1"/>
  <c r="O1702" i="1"/>
  <c r="O202" i="1"/>
  <c r="O2000" i="1"/>
  <c r="O2699" i="1"/>
  <c r="O703" i="1"/>
  <c r="O3113" i="1"/>
  <c r="O2748" i="1"/>
  <c r="O4076" i="1"/>
  <c r="O2922" i="1"/>
  <c r="O1439" i="1"/>
  <c r="O3867" i="1"/>
  <c r="O467" i="1"/>
  <c r="O3890" i="1"/>
  <c r="O2920" i="1"/>
  <c r="O547" i="1"/>
  <c r="O4104" i="1"/>
  <c r="O2675" i="1"/>
  <c r="O146" i="1"/>
  <c r="O687" i="1"/>
  <c r="O2749" i="1"/>
  <c r="O952" i="1"/>
  <c r="O4030" i="1"/>
  <c r="O2159" i="1"/>
  <c r="O2684" i="1"/>
  <c r="O2139" i="1"/>
  <c r="O3736" i="1"/>
  <c r="O964" i="1"/>
  <c r="O2364" i="1"/>
  <c r="O4112" i="1"/>
  <c r="O4077" i="1"/>
  <c r="O2129" i="1"/>
  <c r="O1548" i="1"/>
  <c r="O1593" i="1"/>
  <c r="O2744" i="1"/>
  <c r="O672" i="1"/>
  <c r="O1230" i="1"/>
  <c r="O1079" i="1"/>
  <c r="O985" i="1"/>
  <c r="O1004" i="1"/>
  <c r="O3106" i="1"/>
  <c r="O205" i="1"/>
  <c r="O3809" i="1"/>
  <c r="O936" i="1"/>
  <c r="O2147" i="1"/>
  <c r="O1016" i="1"/>
  <c r="O881" i="1"/>
  <c r="O1805" i="1"/>
  <c r="O704" i="1"/>
  <c r="O1492" i="1"/>
  <c r="O3639" i="1"/>
  <c r="O923" i="1"/>
  <c r="O1315" i="1"/>
  <c r="O1689" i="1"/>
  <c r="O4042" i="1"/>
  <c r="O2847" i="1"/>
  <c r="O1433" i="1"/>
  <c r="O3976" i="1"/>
  <c r="O2863" i="1"/>
  <c r="O1313" i="1"/>
  <c r="O3960" i="1"/>
  <c r="O3987" i="1"/>
  <c r="O3893" i="1"/>
  <c r="O2887" i="1"/>
  <c r="O481" i="1"/>
  <c r="O3900" i="1"/>
  <c r="O2674" i="1"/>
  <c r="O182" i="1"/>
  <c r="O1693" i="1"/>
  <c r="O2645" i="1"/>
  <c r="O2884" i="1"/>
  <c r="O979" i="1"/>
  <c r="O1728" i="1"/>
  <c r="O713" i="1"/>
  <c r="O600" i="1"/>
  <c r="O1551" i="1"/>
  <c r="O3853" i="1"/>
  <c r="O4071" i="1"/>
  <c r="O2704" i="1"/>
  <c r="O1015" i="1"/>
  <c r="O974" i="1"/>
  <c r="O3985" i="1"/>
  <c r="O3997" i="1"/>
  <c r="O1806" i="1"/>
  <c r="O3635" i="1"/>
  <c r="O695" i="1"/>
  <c r="O1114" i="1"/>
  <c r="O3945" i="1"/>
  <c r="O185" i="1"/>
  <c r="O767" i="1"/>
  <c r="O1781" i="1"/>
  <c r="O3916" i="1"/>
  <c r="O1807" i="1"/>
  <c r="O3637" i="1"/>
  <c r="O4096" i="1"/>
  <c r="O2913" i="1"/>
  <c r="O556" i="1"/>
  <c r="O4037" i="1"/>
  <c r="O901" i="1"/>
  <c r="O3913" i="1"/>
  <c r="O4046" i="1"/>
  <c r="O4054" i="1"/>
  <c r="O4003" i="1"/>
  <c r="O3989" i="1"/>
  <c r="O2891" i="1"/>
  <c r="O2875" i="1"/>
  <c r="O932" i="1"/>
  <c r="O953" i="1"/>
  <c r="O1071" i="1"/>
  <c r="O1797" i="1"/>
  <c r="O961" i="1"/>
  <c r="O2600" i="1"/>
  <c r="O3104" i="1"/>
  <c r="O2323" i="1"/>
  <c r="O896" i="1"/>
  <c r="O444" i="1"/>
  <c r="O1912" i="1"/>
  <c r="O673" i="1"/>
  <c r="O1139" i="1"/>
  <c r="O1306" i="1"/>
  <c r="O1782" i="1"/>
  <c r="O1786" i="1"/>
  <c r="O954" i="1"/>
  <c r="O898" i="1"/>
  <c r="O179" i="1"/>
  <c r="O885" i="1"/>
  <c r="O236" i="1"/>
  <c r="O1317" i="1"/>
  <c r="O894" i="1"/>
  <c r="O878" i="1"/>
  <c r="O888" i="1"/>
  <c r="O1108" i="1"/>
  <c r="O2408" i="1"/>
  <c r="O1572" i="1"/>
  <c r="O771" i="1"/>
  <c r="O1810" i="1"/>
  <c r="O3846" i="1"/>
  <c r="O866" i="1"/>
  <c r="O2856" i="1"/>
  <c r="O198" i="1"/>
  <c r="O2870" i="1"/>
  <c r="O963" i="1"/>
  <c r="O3107" i="1"/>
  <c r="O1989" i="1"/>
  <c r="O1719" i="1"/>
  <c r="O1908" i="1"/>
  <c r="O1866" i="1"/>
  <c r="O1922" i="1"/>
  <c r="O956" i="1"/>
  <c r="O3937" i="1"/>
  <c r="O1690" i="1"/>
  <c r="O1009" i="1"/>
  <c r="O213" i="1"/>
  <c r="O1558" i="1"/>
  <c r="O1769" i="1"/>
  <c r="O972" i="1"/>
  <c r="O1776" i="1"/>
  <c r="O962" i="1"/>
  <c r="O2703" i="1"/>
  <c r="O3209" i="1"/>
  <c r="O699" i="1"/>
  <c r="O1905" i="1"/>
  <c r="O971" i="1"/>
  <c r="O4038" i="1"/>
  <c r="O1021" i="1"/>
  <c r="O1921" i="1"/>
  <c r="O1788" i="1"/>
  <c r="O3978" i="1"/>
  <c r="O1694" i="1"/>
  <c r="O2325" i="1"/>
  <c r="O1804" i="1"/>
  <c r="O3904" i="1"/>
  <c r="O1816" i="1"/>
  <c r="O1554" i="1"/>
  <c r="O1339" i="1"/>
  <c r="O2857" i="1"/>
  <c r="O485" i="1"/>
  <c r="O2678" i="1"/>
  <c r="O206" i="1"/>
  <c r="O1243" i="1"/>
  <c r="O3633" i="1"/>
  <c r="O778" i="1"/>
  <c r="O3143" i="1"/>
  <c r="O2757" i="1"/>
  <c r="O3201" i="1"/>
  <c r="O1819" i="1"/>
  <c r="O1919" i="1"/>
  <c r="O3878" i="1"/>
  <c r="O4058" i="1"/>
  <c r="O3204" i="1"/>
  <c r="O218" i="1"/>
  <c r="O980" i="1"/>
  <c r="O1772" i="1"/>
  <c r="O4000" i="1"/>
  <c r="O3118" i="1"/>
  <c r="O691" i="1"/>
  <c r="O3124" i="1"/>
  <c r="O203" i="1"/>
  <c r="O1000" i="1"/>
  <c r="O3197" i="1"/>
  <c r="O1914" i="1"/>
  <c r="O1767" i="1"/>
  <c r="O2957" i="1"/>
  <c r="O3795" i="1"/>
  <c r="O3073" i="1"/>
  <c r="O168" i="1"/>
  <c r="O4041" i="1"/>
  <c r="O4069" i="1"/>
  <c r="O2917" i="1"/>
  <c r="O1794" i="1"/>
  <c r="O2902" i="1"/>
  <c r="O1078" i="1"/>
  <c r="O2676" i="1"/>
  <c r="O454" i="1"/>
  <c r="O3190" i="1"/>
  <c r="O1706" i="1"/>
  <c r="O1777" i="1"/>
  <c r="O1308" i="1"/>
  <c r="O3064" i="1"/>
  <c r="O3908" i="1"/>
  <c r="O1799" i="1"/>
  <c r="O879" i="1"/>
  <c r="O3125" i="1"/>
  <c r="O1730" i="1"/>
  <c r="O4024" i="1"/>
  <c r="O776" i="1"/>
  <c r="O1343" i="1"/>
  <c r="O4108" i="1"/>
  <c r="O1873" i="1"/>
  <c r="O690" i="1"/>
  <c r="O887" i="1"/>
  <c r="O1007" i="1"/>
  <c r="O3146" i="1"/>
  <c r="O3975" i="1"/>
  <c r="O709" i="1"/>
  <c r="O1587" i="1"/>
  <c r="O1006" i="1"/>
  <c r="O701" i="1"/>
  <c r="O981" i="1"/>
  <c r="O1338" i="1"/>
  <c r="O3939" i="1"/>
  <c r="O3799" i="1"/>
  <c r="O1064" i="1"/>
  <c r="O823" i="1"/>
  <c r="O51" i="1"/>
  <c r="O527" i="1"/>
  <c r="O2637" i="1"/>
  <c r="O1635" i="1"/>
  <c r="O2992" i="1"/>
  <c r="O2532" i="1"/>
  <c r="O2498" i="1"/>
  <c r="O2824" i="1"/>
  <c r="O3334" i="1"/>
  <c r="O806" i="1"/>
  <c r="O102" i="1"/>
  <c r="O296" i="1"/>
  <c r="O2524" i="1"/>
  <c r="O3765" i="1"/>
  <c r="O3830" i="1"/>
  <c r="O3475" i="1"/>
  <c r="O810" i="1"/>
  <c r="O3676" i="1"/>
  <c r="O533" i="1"/>
  <c r="O3519" i="1"/>
  <c r="O103" i="1"/>
  <c r="O3343" i="1"/>
  <c r="O1859" i="1"/>
  <c r="O2099" i="1"/>
  <c r="O2832" i="1"/>
  <c r="O3377" i="1"/>
  <c r="O3414" i="1"/>
  <c r="O3532" i="1"/>
  <c r="O1304" i="1"/>
  <c r="O2097" i="1"/>
  <c r="O2468" i="1"/>
  <c r="O3289" i="1"/>
  <c r="O3518" i="1"/>
  <c r="O3546" i="1"/>
  <c r="O3776" i="1"/>
  <c r="O1691" i="1"/>
  <c r="O3557" i="1"/>
  <c r="O43" i="1"/>
  <c r="O46" i="1"/>
  <c r="O2209" i="1"/>
  <c r="O2475" i="1"/>
  <c r="O2482" i="1"/>
  <c r="O3387" i="1"/>
  <c r="O3405" i="1"/>
  <c r="O3433" i="1"/>
  <c r="O3447" i="1"/>
  <c r="O3629" i="1"/>
  <c r="O3772" i="1"/>
  <c r="O1641" i="1"/>
  <c r="O3033" i="1"/>
  <c r="O3429" i="1"/>
  <c r="O3495" i="1"/>
  <c r="O3583" i="1"/>
  <c r="O3766" i="1"/>
  <c r="O3524" i="1"/>
  <c r="O3615" i="1"/>
  <c r="O859" i="1"/>
  <c r="O1644" i="1"/>
  <c r="O3668" i="1"/>
  <c r="O3771" i="1"/>
  <c r="O392" i="1"/>
  <c r="O1847" i="1"/>
  <c r="O2174" i="1"/>
  <c r="O2823" i="1"/>
  <c r="O2930" i="1"/>
  <c r="O2990" i="1"/>
  <c r="O3187" i="1"/>
  <c r="O3506" i="1"/>
  <c r="O3514" i="1"/>
  <c r="O3810" i="1"/>
  <c r="O75" i="1"/>
  <c r="O2839" i="1"/>
  <c r="O3610" i="1"/>
  <c r="O3554" i="1"/>
  <c r="O784" i="1"/>
  <c r="O52" i="1"/>
  <c r="O86" i="1"/>
  <c r="O141" i="1"/>
  <c r="O2924" i="1"/>
  <c r="O3002" i="1"/>
  <c r="O3394" i="1"/>
  <c r="O3574" i="1"/>
  <c r="O3581" i="1"/>
  <c r="O3652" i="1"/>
  <c r="O3763" i="1"/>
  <c r="O3496" i="1"/>
  <c r="O850" i="1"/>
  <c r="O855" i="1"/>
  <c r="O1824" i="1"/>
  <c r="O2114" i="1"/>
  <c r="O2925" i="1"/>
  <c r="O3338" i="1"/>
  <c r="O3444" i="1"/>
  <c r="O3662" i="1"/>
  <c r="O1365" i="1"/>
  <c r="O3417" i="1"/>
  <c r="O2171" i="1"/>
  <c r="O3578" i="1"/>
  <c r="O33" i="1"/>
  <c r="O849" i="1"/>
  <c r="O3419" i="1"/>
  <c r="O3817" i="1"/>
  <c r="O2476" i="1"/>
  <c r="O1028" i="1"/>
  <c r="O3386" i="1"/>
  <c r="O3378" i="1"/>
  <c r="O84" i="1"/>
  <c r="O3580" i="1"/>
  <c r="O801" i="1"/>
  <c r="O1605" i="1"/>
  <c r="O3559" i="1"/>
  <c r="O3314" i="1"/>
  <c r="O749" i="1"/>
  <c r="O10" i="1"/>
  <c r="O3604" i="1"/>
  <c r="O3218" i="1"/>
  <c r="O2489" i="1"/>
  <c r="O3592" i="1"/>
  <c r="O1826" i="1"/>
  <c r="O2288" i="1"/>
  <c r="O3299" i="1"/>
  <c r="O3312" i="1"/>
  <c r="O1853" i="1"/>
  <c r="O3318" i="1"/>
  <c r="O3624" i="1"/>
  <c r="O2562" i="1"/>
  <c r="O2290" i="1"/>
  <c r="O2484" i="1"/>
  <c r="O3221" i="1"/>
  <c r="O3215" i="1"/>
  <c r="O2179" i="1"/>
  <c r="O2248" i="1"/>
  <c r="O2977" i="1"/>
  <c r="O3697" i="1"/>
  <c r="O61" i="1"/>
  <c r="O1840" i="1"/>
  <c r="O2973" i="1"/>
  <c r="O1830" i="1"/>
  <c r="O1604" i="1"/>
  <c r="O388" i="1"/>
  <c r="O22" i="1"/>
  <c r="O535" i="1"/>
  <c r="O3831" i="1"/>
  <c r="O18" i="1"/>
  <c r="O2810" i="1"/>
  <c r="O3689" i="1"/>
  <c r="O34" i="1"/>
  <c r="O419" i="1"/>
  <c r="O2541" i="1"/>
  <c r="O750" i="1"/>
  <c r="O3375" i="1"/>
  <c r="O3777" i="1"/>
  <c r="O3435" i="1"/>
  <c r="O3290" i="1"/>
  <c r="O1367" i="1"/>
  <c r="O2813" i="1"/>
  <c r="O3277" i="1"/>
  <c r="O3789" i="1"/>
  <c r="O3350" i="1"/>
  <c r="O2995" i="1"/>
  <c r="O3408" i="1"/>
  <c r="O1931" i="1"/>
  <c r="O3337" i="1"/>
  <c r="O2527" i="1"/>
  <c r="O2100" i="1"/>
  <c r="O3703" i="1"/>
  <c r="O1851" i="1"/>
  <c r="O1658" i="1"/>
  <c r="O727" i="1"/>
  <c r="O30" i="1"/>
  <c r="O2112" i="1"/>
  <c r="O3217" i="1"/>
  <c r="O2986" i="1"/>
  <c r="O344" i="1"/>
  <c r="O2830" i="1"/>
  <c r="O3650" i="1"/>
  <c r="O3236" i="1"/>
  <c r="O2533" i="1"/>
  <c r="O3153" i="1"/>
  <c r="O92" i="1"/>
  <c r="O3547" i="1"/>
  <c r="O3402" i="1"/>
  <c r="O1745" i="1"/>
  <c r="O827" i="1"/>
  <c r="O421" i="1"/>
  <c r="O794" i="1"/>
  <c r="O3752" i="1"/>
  <c r="O1290" i="1"/>
  <c r="O3263" i="1"/>
  <c r="O3558" i="1"/>
  <c r="O304" i="1"/>
  <c r="O654" i="1"/>
  <c r="O1268" i="1"/>
  <c r="O3571" i="1"/>
  <c r="O119" i="1"/>
  <c r="O108" i="1"/>
  <c r="O12" i="1"/>
  <c r="O1636" i="1"/>
  <c r="O3655" i="1"/>
  <c r="O3040" i="1"/>
  <c r="O3566" i="1"/>
  <c r="O3590" i="1"/>
  <c r="O653" i="1"/>
  <c r="O3512" i="1"/>
  <c r="O661" i="1"/>
  <c r="O3242" i="1"/>
  <c r="O3022" i="1"/>
  <c r="O1651" i="1"/>
  <c r="O3238" i="1"/>
  <c r="O2299" i="1"/>
  <c r="O3487" i="1"/>
  <c r="O834" i="1"/>
  <c r="O393" i="1"/>
  <c r="O1949" i="1"/>
  <c r="O420" i="1"/>
  <c r="O299" i="1"/>
  <c r="O541" i="1"/>
  <c r="O3457" i="1"/>
  <c r="O1829" i="1"/>
  <c r="O1654" i="1"/>
  <c r="O19" i="1"/>
  <c r="O3503" i="1"/>
  <c r="O3660" i="1"/>
  <c r="O1673" i="1"/>
  <c r="O1531" i="1"/>
  <c r="O1607" i="1"/>
  <c r="O2088" i="1"/>
  <c r="O2306" i="1"/>
  <c r="O2966" i="1"/>
  <c r="O3020" i="1"/>
  <c r="O3456" i="1"/>
  <c r="O2713" i="1"/>
  <c r="O255" i="1"/>
  <c r="O3384" i="1"/>
  <c r="O3719" i="1"/>
  <c r="O1653" i="1"/>
  <c r="O2121" i="1"/>
  <c r="O3522" i="1"/>
  <c r="O3729" i="1"/>
  <c r="O3239" i="1"/>
  <c r="O2462" i="1"/>
  <c r="O3250" i="1"/>
  <c r="O3723" i="1"/>
  <c r="O3616" i="1"/>
  <c r="O3701" i="1"/>
  <c r="O319" i="1"/>
  <c r="O2546" i="1"/>
  <c r="O3840" i="1"/>
  <c r="O3222" i="1"/>
  <c r="O2456" i="1"/>
  <c r="O2552" i="1"/>
  <c r="O529" i="1"/>
  <c r="O2285" i="1"/>
  <c r="O3673" i="1"/>
  <c r="O1207" i="1"/>
  <c r="O3420" i="1"/>
  <c r="O3024" i="1"/>
  <c r="O2122" i="1"/>
  <c r="O3184" i="1"/>
  <c r="O2937" i="1"/>
  <c r="O1884" i="1"/>
  <c r="O394" i="1"/>
  <c r="O2118" i="1"/>
  <c r="O2932" i="1"/>
  <c r="O1630" i="1"/>
  <c r="O838" i="1"/>
  <c r="O16" i="1"/>
  <c r="O3815" i="1"/>
  <c r="O56" i="1"/>
  <c r="O3159" i="1"/>
  <c r="O3152" i="1"/>
  <c r="O3439" i="1"/>
  <c r="O3469" i="1"/>
  <c r="O3322" i="1"/>
  <c r="O1286" i="1"/>
  <c r="O1828" i="1"/>
  <c r="O3359" i="1"/>
  <c r="O3476" i="1"/>
  <c r="O3620" i="1"/>
  <c r="O1608" i="1"/>
  <c r="O2496" i="1"/>
  <c r="O2615" i="1"/>
  <c r="O3762" i="1"/>
  <c r="O2055" i="1"/>
  <c r="O1512" i="1"/>
  <c r="O413" i="1"/>
  <c r="O3379" i="1"/>
  <c r="O1625" i="1"/>
  <c r="O3353" i="1"/>
  <c r="O1213" i="1"/>
  <c r="O3758" i="1"/>
  <c r="O3176" i="1"/>
  <c r="O2222" i="1"/>
  <c r="O2340" i="1"/>
  <c r="O3423" i="1"/>
  <c r="O3530" i="1"/>
  <c r="O2791" i="1"/>
  <c r="O3005" i="1"/>
  <c r="O3010" i="1"/>
  <c r="O339" i="1"/>
  <c r="O1628" i="1"/>
  <c r="O284" i="1"/>
  <c r="O336" i="1"/>
  <c r="O2219" i="1"/>
  <c r="O3513" i="1"/>
  <c r="O9" i="1"/>
  <c r="O2307" i="1"/>
  <c r="O3453" i="1"/>
  <c r="O1463" i="1"/>
  <c r="O317" i="1"/>
  <c r="O1263" i="1"/>
  <c r="O1858" i="1"/>
  <c r="O3811" i="1"/>
  <c r="O3841" i="1"/>
  <c r="O1610" i="1"/>
  <c r="O2302" i="1"/>
  <c r="O3329" i="1"/>
  <c r="O3256" i="1"/>
  <c r="O1353" i="1"/>
  <c r="O2094" i="1"/>
  <c r="O32" i="1"/>
  <c r="O2310" i="1"/>
  <c r="O368" i="1"/>
  <c r="O1201" i="1"/>
  <c r="O843" i="1"/>
  <c r="O3276" i="1"/>
  <c r="O3577" i="1"/>
  <c r="O250" i="1"/>
  <c r="O365" i="1"/>
  <c r="O804" i="1"/>
  <c r="O798" i="1"/>
  <c r="O42" i="1"/>
  <c r="O3521" i="1"/>
  <c r="O362" i="1"/>
  <c r="O3328" i="1"/>
  <c r="O2940" i="1"/>
  <c r="O3362" i="1"/>
  <c r="O295" i="1"/>
  <c r="O2800" i="1"/>
  <c r="O2981" i="1"/>
  <c r="O728" i="1"/>
  <c r="O1643" i="1"/>
  <c r="O1846" i="1"/>
  <c r="O3358" i="1"/>
  <c r="O3365" i="1"/>
  <c r="O1683" i="1"/>
  <c r="O3664" i="1"/>
  <c r="O3688" i="1"/>
  <c r="O410" i="1"/>
  <c r="O3346" i="1"/>
  <c r="O1504" i="1"/>
  <c r="O828" i="1"/>
  <c r="O2605" i="1"/>
  <c r="O3271" i="1"/>
  <c r="O3508" i="1"/>
  <c r="O3715" i="1"/>
  <c r="O1615" i="1"/>
  <c r="O2221" i="1"/>
  <c r="O294" i="1"/>
  <c r="O3324" i="1"/>
  <c r="O1852" i="1"/>
  <c r="O1832" i="1"/>
  <c r="O3162" i="1"/>
  <c r="O3674" i="1"/>
  <c r="O2452" i="1"/>
  <c r="O409" i="1"/>
  <c r="O3252" i="1"/>
  <c r="O3526" i="1"/>
  <c r="O326" i="1"/>
  <c r="O2526" i="1"/>
  <c r="O3286" i="1"/>
  <c r="O2210" i="1"/>
  <c r="O2711" i="1"/>
  <c r="O1634" i="1"/>
  <c r="O1287" i="1"/>
  <c r="O835" i="1"/>
  <c r="O3344" i="1"/>
  <c r="O3272" i="1"/>
  <c r="O3326" i="1"/>
  <c r="O2098" i="1"/>
  <c r="O1897" i="1"/>
  <c r="O302" i="1"/>
  <c r="O1624" i="1"/>
  <c r="O2640" i="1"/>
  <c r="O3300" i="1"/>
  <c r="O1843" i="1"/>
  <c r="O3784" i="1"/>
  <c r="O3288" i="1"/>
  <c r="O1269" i="1"/>
  <c r="O1273" i="1"/>
  <c r="O1253" i="1"/>
  <c r="O3158" i="1"/>
  <c r="O3255" i="1"/>
  <c r="O3628" i="1"/>
  <c r="O332" i="1"/>
  <c r="O2804" i="1"/>
  <c r="O3553" i="1"/>
  <c r="O2550" i="1"/>
  <c r="O3403" i="1"/>
  <c r="O1350" i="1"/>
  <c r="O1855" i="1"/>
  <c r="O59" i="1"/>
  <c r="O3550" i="1"/>
  <c r="O757" i="1"/>
  <c r="O1765" i="1"/>
  <c r="O761" i="1"/>
  <c r="O3356" i="1"/>
  <c r="O2336" i="1"/>
  <c r="O1297" i="1"/>
  <c r="O2616" i="1"/>
  <c r="O2976" i="1"/>
  <c r="O3528" i="1"/>
  <c r="O760" i="1"/>
  <c r="O3551" i="1"/>
  <c r="O3307" i="1"/>
  <c r="O345" i="1"/>
  <c r="O3226" i="1"/>
  <c r="O3661" i="1"/>
  <c r="O3725" i="1"/>
  <c r="O3474" i="1"/>
  <c r="O2984" i="1"/>
  <c r="O2931" i="1"/>
  <c r="O1888" i="1"/>
  <c r="O346" i="1"/>
  <c r="O35" i="1"/>
  <c r="O3269" i="1"/>
  <c r="O3220" i="1"/>
  <c r="O522" i="1"/>
  <c r="O3839" i="1"/>
  <c r="O1039" i="1"/>
  <c r="O1856" i="1"/>
  <c r="O2529" i="1"/>
  <c r="O3216" i="1"/>
  <c r="O417" i="1"/>
  <c r="O3340" i="1"/>
  <c r="O3188" i="1"/>
  <c r="O1349" i="1"/>
  <c r="O1215" i="1"/>
  <c r="O1295" i="1"/>
  <c r="O3544" i="1"/>
  <c r="O2715" i="1"/>
  <c r="O2020" i="1"/>
  <c r="O2461" i="1"/>
  <c r="O3383" i="1"/>
  <c r="O743" i="1"/>
  <c r="O2337" i="1"/>
  <c r="O3548" i="1"/>
  <c r="O1345" i="1"/>
  <c r="O2459" i="1"/>
  <c r="O746" i="1"/>
  <c r="O3466" i="1"/>
  <c r="O3760" i="1"/>
  <c r="O3230" i="1"/>
  <c r="O1395" i="1"/>
  <c r="O3716" i="1"/>
  <c r="O3227" i="1"/>
  <c r="O1470" i="1"/>
  <c r="O2811" i="1"/>
  <c r="O3563" i="1"/>
  <c r="O3392" i="1"/>
  <c r="O2332" i="1"/>
  <c r="O3500" i="1"/>
  <c r="O1203" i="1"/>
  <c r="O2927" i="1"/>
  <c r="O1205" i="1"/>
  <c r="O1899" i="1"/>
  <c r="O109" i="1"/>
  <c r="O2095" i="1"/>
  <c r="O537" i="1"/>
  <c r="O2790" i="1"/>
  <c r="O2793" i="1"/>
  <c r="O3680" i="1"/>
  <c r="O786" i="1"/>
  <c r="O2076" i="1"/>
  <c r="O85" i="1"/>
  <c r="O1663" i="1"/>
  <c r="O3726" i="1"/>
  <c r="O3717" i="1"/>
  <c r="O1405" i="1"/>
  <c r="O752" i="1"/>
  <c r="O245" i="1"/>
  <c r="O2270" i="1"/>
  <c r="O1219" i="1"/>
  <c r="O2317" i="1"/>
  <c r="O3443" i="1"/>
  <c r="O3599" i="1"/>
  <c r="O1672" i="1"/>
  <c r="O3018" i="1"/>
  <c r="O1540" i="1"/>
  <c r="O2166" i="1"/>
  <c r="O1664" i="1"/>
  <c r="O1670" i="1"/>
  <c r="O2799" i="1"/>
  <c r="O3284" i="1"/>
  <c r="O3768" i="1"/>
  <c r="O323" i="1"/>
  <c r="O3517" i="1"/>
  <c r="O3627" i="1"/>
  <c r="O358" i="1"/>
  <c r="O1616" i="1"/>
  <c r="O2208" i="1"/>
  <c r="O2553" i="1"/>
  <c r="O1303" i="1"/>
  <c r="O3430" i="1"/>
  <c r="O2935" i="1"/>
  <c r="O337" i="1"/>
  <c r="O795" i="1"/>
  <c r="O3575" i="1"/>
  <c r="O2551" i="1"/>
  <c r="O1758" i="1"/>
  <c r="O3245" i="1"/>
  <c r="O416" i="1"/>
  <c r="O90" i="1"/>
  <c r="O1687" i="1"/>
  <c r="O3297" i="1"/>
  <c r="O1035" i="1"/>
  <c r="O2941" i="1"/>
  <c r="O1753" i="1"/>
  <c r="O2663" i="1"/>
  <c r="O3679" i="1"/>
  <c r="O60" i="1"/>
  <c r="O3246" i="1"/>
  <c r="O1206" i="1"/>
  <c r="O3427" i="1"/>
  <c r="O2176" i="1"/>
  <c r="O3360" i="1"/>
  <c r="O2049" i="1"/>
  <c r="O350" i="1"/>
  <c r="O3175" i="1"/>
  <c r="O3266" i="1"/>
  <c r="O3282" i="1"/>
  <c r="O3467" i="1"/>
  <c r="O1833" i="1"/>
  <c r="O3025" i="1"/>
  <c r="O3171" i="1"/>
  <c r="O3000" i="1"/>
  <c r="O3264" i="1"/>
  <c r="O360" i="1"/>
  <c r="O406" i="1"/>
  <c r="O1029" i="1"/>
  <c r="O1930" i="1"/>
  <c r="O3537" i="1"/>
  <c r="O2472" i="1"/>
  <c r="O3669" i="1"/>
  <c r="O3017" i="1"/>
  <c r="O2926" i="1"/>
  <c r="O2493" i="1"/>
  <c r="O3237" i="1"/>
  <c r="O290" i="1"/>
  <c r="O2487" i="1"/>
  <c r="O2993" i="1"/>
  <c r="O62" i="1"/>
  <c r="O116" i="1"/>
  <c r="O2827" i="1"/>
  <c r="O1929" i="1"/>
  <c r="O829" i="1"/>
  <c r="O2742" i="1"/>
  <c r="O3755" i="1"/>
  <c r="O369" i="1"/>
  <c r="O1521" i="1"/>
  <c r="O3465" i="1"/>
  <c r="O3304" i="1"/>
  <c r="O2542" i="1"/>
  <c r="O3280" i="1"/>
  <c r="O3223" i="1"/>
  <c r="O2666" i="1"/>
  <c r="O857" i="1"/>
  <c r="O3707" i="1"/>
  <c r="O1522" i="1"/>
  <c r="O3210" i="1"/>
  <c r="O1275" i="1"/>
  <c r="O3416" i="1"/>
  <c r="O3374" i="1"/>
  <c r="O3561" i="1"/>
  <c r="O3670" i="1"/>
  <c r="O3750" i="1"/>
  <c r="O2089" i="1"/>
  <c r="O1638" i="1"/>
  <c r="O3413" i="1"/>
  <c r="O2544" i="1"/>
  <c r="O1507" i="1"/>
  <c r="O2720" i="1"/>
  <c r="O3426" i="1"/>
  <c r="O330" i="1"/>
  <c r="O3381" i="1"/>
  <c r="O1631" i="1"/>
  <c r="O1372" i="1"/>
  <c r="O247" i="1"/>
  <c r="O2999" i="1"/>
  <c r="O2705" i="1"/>
  <c r="O756" i="1"/>
  <c r="O3401" i="1"/>
  <c r="O3507" i="1"/>
  <c r="O1222" i="1"/>
  <c r="O2537" i="1"/>
  <c r="O811" i="1"/>
  <c r="O2463" i="1"/>
  <c r="O1246" i="1"/>
  <c r="O3390" i="1"/>
  <c r="O1639" i="1"/>
  <c r="O403" i="1"/>
  <c r="O1473" i="1"/>
  <c r="O793" i="1"/>
  <c r="O5" i="1"/>
  <c r="O3371" i="1"/>
  <c r="O399" i="1"/>
  <c r="O356" i="1"/>
  <c r="O1195" i="1"/>
  <c r="O367" i="1"/>
  <c r="O3781" i="1"/>
  <c r="O114" i="1"/>
  <c r="O1003" i="1"/>
  <c r="O1895" i="1"/>
  <c r="O2842" i="1"/>
  <c r="O3367" i="1"/>
  <c r="O3151" i="1"/>
  <c r="O782" i="1"/>
  <c r="O813" i="1"/>
  <c r="O3651" i="1"/>
  <c r="O831" i="1"/>
  <c r="O1837" i="1"/>
  <c r="O3653" i="1"/>
  <c r="O2319" i="1"/>
  <c r="O3478" i="1"/>
  <c r="O96" i="1"/>
  <c r="O3665" i="1"/>
  <c r="O2318" i="1"/>
  <c r="O1352" i="1"/>
  <c r="O2292" i="1"/>
  <c r="O313" i="1"/>
  <c r="O2313" i="1"/>
  <c r="O370" i="1"/>
  <c r="O1189" i="1"/>
  <c r="O312" i="1"/>
  <c r="O48" i="1"/>
  <c r="O3228" i="1"/>
  <c r="O1209" i="1"/>
  <c r="O1618" i="1"/>
  <c r="O3440" i="1"/>
  <c r="O2606" i="1"/>
  <c r="O1261" i="1"/>
  <c r="O2531" i="1"/>
  <c r="O2797" i="1"/>
  <c r="O2733" i="1"/>
  <c r="O3247" i="1"/>
  <c r="O844" i="1"/>
  <c r="O3398" i="1"/>
  <c r="O3341" i="1"/>
  <c r="O3603" i="1"/>
  <c r="O1384" i="1"/>
  <c r="O327" i="1"/>
  <c r="O3509" i="1"/>
  <c r="O1278" i="1"/>
  <c r="O3352" i="1"/>
  <c r="O3382" i="1"/>
  <c r="O808" i="1"/>
  <c r="O2731" i="1"/>
  <c r="O1251" i="1"/>
  <c r="O2249" i="1"/>
  <c r="O660" i="1"/>
  <c r="O2994" i="1"/>
  <c r="O3722" i="1"/>
  <c r="O3306" i="1"/>
  <c r="O3333" i="1"/>
  <c r="O3823" i="1"/>
  <c r="O121" i="1"/>
  <c r="O3335" i="1"/>
  <c r="O2665" i="1"/>
  <c r="O89" i="1"/>
  <c r="O3370" i="1"/>
  <c r="O286" i="1"/>
  <c r="O523" i="1"/>
  <c r="O1300" i="1"/>
  <c r="O536" i="1"/>
  <c r="O3545" i="1"/>
  <c r="O3834" i="1"/>
  <c r="O861" i="1"/>
  <c r="O273" i="1"/>
  <c r="O2787" i="1"/>
  <c r="O2116" i="1"/>
  <c r="O1649" i="1"/>
  <c r="O2477" i="1"/>
  <c r="O383" i="1"/>
  <c r="O315" i="1"/>
  <c r="O3568" i="1"/>
  <c r="O3285" i="1"/>
  <c r="O2821" i="1"/>
  <c r="O3552" i="1"/>
  <c r="O1885" i="1"/>
  <c r="O291" i="1"/>
  <c r="O361" i="1"/>
  <c r="O2115" i="1"/>
  <c r="O3251" i="1"/>
  <c r="O3626" i="1"/>
  <c r="O1659" i="1"/>
  <c r="O1186" i="1"/>
  <c r="O1749" i="1"/>
  <c r="O2997" i="1"/>
  <c r="O854" i="1"/>
  <c r="O807" i="1"/>
  <c r="O2536" i="1"/>
  <c r="O3388" i="1"/>
  <c r="O812" i="1"/>
  <c r="O3543" i="1"/>
  <c r="O1640" i="1"/>
  <c r="O4" i="1"/>
  <c r="O3751" i="1"/>
  <c r="O1375" i="1"/>
  <c r="O2478" i="1"/>
  <c r="O3780" i="1"/>
  <c r="O1827" i="1"/>
  <c r="O1620" i="1"/>
  <c r="O2300" i="1"/>
  <c r="O415" i="1"/>
  <c r="O2934" i="1"/>
  <c r="O3163" i="1"/>
  <c r="O809" i="1"/>
  <c r="O105" i="1"/>
  <c r="O3622" i="1"/>
  <c r="O94" i="1"/>
  <c r="O3260" i="1"/>
  <c r="O3442" i="1"/>
  <c r="O2070" i="1"/>
  <c r="O405" i="1"/>
  <c r="O3494" i="1"/>
  <c r="O2783" i="1"/>
  <c r="O796" i="1"/>
  <c r="O2792" i="1"/>
  <c r="O1371" i="1"/>
  <c r="O2974" i="1"/>
  <c r="O2620" i="1"/>
  <c r="O3504" i="1"/>
  <c r="O3827" i="1"/>
  <c r="O1187" i="1"/>
  <c r="O3609" i="1"/>
  <c r="O726" i="1"/>
  <c r="O3565" i="1"/>
  <c r="O331" i="1"/>
  <c r="O2988" i="1"/>
  <c r="O3501" i="1"/>
  <c r="O2558" i="1"/>
  <c r="O1893" i="1"/>
  <c r="O3436" i="1"/>
  <c r="O751" i="1"/>
  <c r="O730" i="1"/>
  <c r="O310" i="1"/>
  <c r="O252" i="1"/>
  <c r="O2500" i="1"/>
  <c r="O2642" i="1"/>
  <c r="O2218" i="1"/>
  <c r="O3687" i="1"/>
  <c r="O2728" i="1"/>
  <c r="O2342" i="1"/>
  <c r="O2225" i="1"/>
  <c r="O3395" i="1"/>
  <c r="O645" i="1"/>
  <c r="O2278" i="1"/>
  <c r="O3658" i="1"/>
  <c r="O3019" i="1"/>
  <c r="O3249" i="1"/>
  <c r="O3438" i="1"/>
  <c r="O3241" i="1"/>
  <c r="O2331" i="1"/>
  <c r="O3366" i="1"/>
  <c r="O3154" i="1"/>
  <c r="O378" i="1"/>
  <c r="O387" i="1"/>
  <c r="O1211" i="1"/>
  <c r="O2972" i="1"/>
  <c r="O1274" i="1"/>
  <c r="O2970" i="1"/>
  <c r="O3825" i="1"/>
  <c r="O2933" i="1"/>
  <c r="O3052" i="1"/>
  <c r="O3527" i="1"/>
  <c r="O1951" i="1"/>
  <c r="O101" i="1"/>
  <c r="O2636" i="1"/>
  <c r="O3833" i="1"/>
  <c r="O2820" i="1"/>
  <c r="O2173" i="1"/>
  <c r="O3576" i="1"/>
  <c r="O1279" i="1"/>
  <c r="O3261" i="1"/>
  <c r="O3319" i="1"/>
  <c r="O2286" i="1"/>
  <c r="O3764" i="1"/>
  <c r="O3361" i="1"/>
  <c r="O100" i="1"/>
  <c r="O99" i="1"/>
  <c r="O3332" i="1"/>
  <c r="O3555" i="1"/>
  <c r="O3259" i="1"/>
  <c r="O3502" i="1"/>
  <c r="O2334" i="1"/>
  <c r="O20" i="1"/>
  <c r="O3511" i="1"/>
  <c r="O262" i="1"/>
  <c r="O3821" i="1"/>
  <c r="O88" i="1"/>
  <c r="O1516" i="1"/>
  <c r="O8" i="1"/>
  <c r="O2554" i="1"/>
  <c r="O2113" i="1"/>
  <c r="O2831" i="1"/>
  <c r="O2111" i="1"/>
  <c r="O3421" i="1"/>
  <c r="O3376" i="1"/>
  <c r="O322" i="1"/>
  <c r="O1761" i="1"/>
  <c r="O17" i="1"/>
  <c r="O1891" i="1"/>
  <c r="O333" i="1"/>
  <c r="O351" i="1"/>
  <c r="O2309" i="1"/>
  <c r="O398" i="1"/>
  <c r="O375" i="1"/>
  <c r="O3051" i="1"/>
  <c r="O2311" i="1"/>
  <c r="O3309" i="1"/>
  <c r="O292" i="1"/>
  <c r="O3032" i="1"/>
  <c r="O2490" i="1"/>
  <c r="O3778" i="1"/>
  <c r="O343" i="1"/>
  <c r="O259" i="1"/>
  <c r="O257" i="1"/>
  <c r="O1188" i="1"/>
  <c r="O740" i="1"/>
  <c r="O2308" i="1"/>
  <c r="O3166" i="1"/>
  <c r="O2664" i="1"/>
  <c r="O3617" i="1"/>
  <c r="O401" i="1"/>
  <c r="O1523" i="1"/>
  <c r="O2965" i="1"/>
  <c r="O3497" i="1"/>
  <c r="O1934" i="1"/>
  <c r="O817" i="1"/>
  <c r="O830" i="1"/>
  <c r="O2543" i="1"/>
  <c r="O2108" i="1"/>
  <c r="O649" i="1"/>
  <c r="O1373" i="1"/>
  <c r="O1383" i="1"/>
  <c r="O3409" i="1"/>
  <c r="O2182" i="1"/>
  <c r="O3186" i="1"/>
  <c r="O2250" i="1"/>
  <c r="O2470" i="1"/>
  <c r="O2942" i="1"/>
  <c r="O2530" i="1"/>
  <c r="O82" i="1"/>
  <c r="O3819" i="1"/>
  <c r="O2294" i="1"/>
  <c r="O58" i="1"/>
  <c r="O1398" i="1"/>
  <c r="O2110" i="1"/>
  <c r="O2557" i="1"/>
  <c r="O1850" i="1"/>
  <c r="O263" i="1"/>
  <c r="O1033" i="1"/>
  <c r="O3275" i="1"/>
  <c r="O742" i="1"/>
  <c r="O2291" i="1"/>
  <c r="O3323" i="1"/>
  <c r="O107" i="1"/>
  <c r="O2607" i="1"/>
  <c r="O3696" i="1"/>
  <c r="O3042" i="1"/>
  <c r="O2450" i="1"/>
  <c r="O3354" i="1"/>
  <c r="O67" i="1"/>
  <c r="O799" i="1"/>
  <c r="O2735" i="1"/>
  <c r="O3505" i="1"/>
  <c r="O2794" i="1"/>
  <c r="O49" i="1"/>
  <c r="O242" i="1"/>
  <c r="O3380" i="1"/>
  <c r="O1037" i="1"/>
  <c r="O3770" i="1"/>
  <c r="O407" i="1"/>
  <c r="O2321" i="1"/>
  <c r="O408" i="1"/>
  <c r="O3598" i="1"/>
  <c r="O2109" i="1"/>
  <c r="O2816" i="1"/>
  <c r="O3008" i="1"/>
  <c r="O2828" i="1"/>
  <c r="O275" i="1"/>
  <c r="O1191" i="1"/>
  <c r="O2838" i="1"/>
  <c r="O532" i="1"/>
  <c r="O3449" i="1"/>
  <c r="O832" i="1"/>
  <c r="O3231" i="1"/>
  <c r="O2314" i="1"/>
  <c r="O1468" i="1"/>
  <c r="O2443" i="1"/>
  <c r="O1505" i="1"/>
  <c r="O324" i="1"/>
  <c r="O2063" i="1"/>
  <c r="O50" i="1"/>
  <c r="O1755" i="1"/>
  <c r="O2451" i="1"/>
  <c r="O2936" i="1"/>
  <c r="O3699" i="1"/>
  <c r="O1665" i="1"/>
  <c r="O3135" i="1"/>
  <c r="O3321" i="1"/>
  <c r="O3826" i="1"/>
  <c r="O397" i="1"/>
  <c r="O341" i="1"/>
  <c r="O2223" i="1"/>
  <c r="O3428" i="1"/>
  <c r="O3775" i="1"/>
  <c r="O2812" i="1"/>
  <c r="O3448" i="1"/>
  <c r="O2046" i="1"/>
  <c r="O2295" i="1"/>
  <c r="O1603" i="1"/>
  <c r="O3711" i="1"/>
  <c r="O2835" i="1"/>
  <c r="O2086" i="1"/>
  <c r="O1288" i="1"/>
  <c r="O277" i="1"/>
  <c r="O1937" i="1"/>
  <c r="O74" i="1"/>
  <c r="O1471" i="1"/>
  <c r="O3562" i="1"/>
  <c r="O2228" i="1"/>
  <c r="O1034" i="1"/>
  <c r="O3412" i="1"/>
  <c r="O3585" i="1"/>
  <c r="O3004" i="1"/>
  <c r="O3759" i="1"/>
  <c r="O1464" i="1"/>
  <c r="O3432" i="1"/>
  <c r="O1292" i="1"/>
  <c r="O3279" i="1"/>
  <c r="O2446" i="1"/>
  <c r="O3130" i="1"/>
  <c r="O355" i="1"/>
  <c r="O1271" i="1"/>
  <c r="O1518" i="1"/>
  <c r="O2322" i="1"/>
  <c r="O526" i="1"/>
  <c r="O3499" i="1"/>
  <c r="O3041" i="1"/>
  <c r="O1860" i="1"/>
  <c r="O1744" i="1"/>
  <c r="O821" i="1"/>
  <c r="O3037" i="1"/>
  <c r="O3569" i="1"/>
  <c r="O26" i="1"/>
  <c r="O3173" i="1"/>
  <c r="O2721" i="1"/>
  <c r="O2560" i="1"/>
  <c r="O1842" i="1"/>
  <c r="O300" i="1"/>
  <c r="O3185" i="1"/>
  <c r="O2967" i="1"/>
  <c r="O3183" i="1"/>
  <c r="O3836" i="1"/>
  <c r="O1193" i="1"/>
  <c r="O3424" i="1"/>
  <c r="O1364" i="1"/>
  <c r="O1392" i="1"/>
  <c r="O1686" i="1"/>
  <c r="O23" i="1"/>
  <c r="O288" i="1"/>
  <c r="O1404" i="1"/>
  <c r="O2982" i="1"/>
  <c r="O3690" i="1"/>
  <c r="O3704" i="1"/>
  <c r="O3262" i="1"/>
  <c r="O3046" i="1"/>
  <c r="O2305" i="1"/>
  <c r="O1902" i="1"/>
  <c r="O3666" i="1"/>
  <c r="O725" i="1"/>
  <c r="O791" i="1"/>
  <c r="O3588" i="1"/>
  <c r="O2523" i="1"/>
  <c r="O1646" i="1"/>
  <c r="O3225" i="1"/>
  <c r="O1299" i="1"/>
  <c r="O3672" i="1"/>
  <c r="O2205" i="1"/>
  <c r="O3814" i="1"/>
  <c r="O3177" i="1"/>
  <c r="O2963" i="1"/>
  <c r="O55" i="1"/>
  <c r="O3434" i="1"/>
  <c r="O3783" i="1"/>
  <c r="O2188" i="1"/>
  <c r="O3031" i="1"/>
  <c r="O1400" i="1"/>
  <c r="O3623" i="1"/>
  <c r="O3450" i="1"/>
  <c r="O3404" i="1"/>
  <c r="O7" i="1"/>
  <c r="O3313" i="1"/>
  <c r="O3232" i="1"/>
  <c r="O1027" i="1"/>
  <c r="O3317" i="1"/>
  <c r="O1294" i="1"/>
  <c r="O3348" i="1"/>
  <c r="O2539" i="1"/>
  <c r="O1614" i="1"/>
  <c r="O3516" i="1"/>
  <c r="O2807" i="1"/>
  <c r="O3045" i="1"/>
  <c r="O3824" i="1"/>
  <c r="O40" i="1"/>
  <c r="O3520" i="1"/>
  <c r="O2608" i="1"/>
  <c r="O3681" i="1"/>
  <c r="O3600" i="1"/>
  <c r="O340" i="1"/>
  <c r="O371" i="1"/>
  <c r="O366" i="1"/>
  <c r="O2460" i="1"/>
  <c r="O3774" i="1"/>
  <c r="O3339" i="1"/>
  <c r="O1648" i="1"/>
  <c r="O1393" i="1"/>
  <c r="O3761" i="1"/>
  <c r="O1927" i="1"/>
  <c r="O2630" i="1"/>
  <c r="O279" i="1"/>
  <c r="O2989" i="1"/>
  <c r="O1387" i="1"/>
  <c r="O1529" i="1"/>
  <c r="O395" i="1"/>
  <c r="O3043" i="1"/>
  <c r="O3700" i="1"/>
  <c r="O1756" i="1"/>
  <c r="O2795" i="1"/>
  <c r="O95" i="1"/>
  <c r="O3595" i="1"/>
  <c r="O2339" i="1"/>
  <c r="O2535" i="1"/>
  <c r="O2833" i="1"/>
  <c r="O2669" i="1"/>
  <c r="O1941" i="1"/>
  <c r="O1370" i="1"/>
  <c r="O2464" i="1"/>
  <c r="O1283" i="1"/>
  <c r="O744" i="1"/>
  <c r="O2074" i="1"/>
  <c r="O2084" i="1"/>
  <c r="O3253" i="1"/>
  <c r="O3659" i="1"/>
  <c r="O1510" i="1"/>
  <c r="O1281" i="1"/>
  <c r="O1647" i="1"/>
  <c r="O1743" i="1"/>
  <c r="O3685" i="1"/>
  <c r="O1282" i="1"/>
  <c r="O71" i="1"/>
  <c r="O3788" i="1"/>
  <c r="O3663" i="1"/>
  <c r="O3570" i="1"/>
  <c r="O3400" i="1"/>
  <c r="O363" i="1"/>
  <c r="O748" i="1"/>
  <c r="O267" i="1"/>
  <c r="O2466" i="1"/>
  <c r="O3165" i="1"/>
  <c r="O1889" i="1"/>
  <c r="O3724" i="1"/>
  <c r="O3248" i="1"/>
  <c r="O2561" i="1"/>
  <c r="O1479" i="1"/>
  <c r="O309" i="1"/>
  <c r="O270" i="1"/>
  <c r="O1508" i="1"/>
  <c r="O1223" i="1"/>
  <c r="O2212" i="1"/>
  <c r="O2841" i="1"/>
  <c r="O803" i="1"/>
  <c r="O349" i="1"/>
  <c r="O1381" i="1"/>
  <c r="O1679" i="1"/>
  <c r="O1360" i="1"/>
  <c r="O754" i="1"/>
  <c r="O2548" i="1"/>
  <c r="O3385" i="1"/>
  <c r="O29" i="1"/>
  <c r="O1031" i="1"/>
  <c r="O380" i="1"/>
  <c r="O797" i="1"/>
  <c r="O1513" i="1"/>
  <c r="O314" i="1"/>
  <c r="O1397" i="1"/>
  <c r="O396" i="1"/>
  <c r="O3683" i="1"/>
  <c r="O1311" i="1"/>
  <c r="O2628" i="1"/>
  <c r="O3437" i="1"/>
  <c r="O3399" i="1"/>
  <c r="O2808" i="1"/>
  <c r="O3287" i="1"/>
  <c r="O386" i="1"/>
  <c r="O1225" i="1"/>
  <c r="O3265" i="1"/>
  <c r="O3172" i="1"/>
  <c r="O2164" i="1"/>
  <c r="O1476" i="1"/>
  <c r="O2708" i="1"/>
  <c r="O402" i="1"/>
  <c r="O3240" i="1"/>
  <c r="O1038" i="1"/>
  <c r="O652" i="1"/>
  <c r="O3838" i="1"/>
  <c r="O3327" i="1"/>
  <c r="O3036" i="1"/>
  <c r="O243" i="1"/>
  <c r="O321" i="1"/>
  <c r="O2255" i="1"/>
  <c r="O3491" i="1"/>
  <c r="O3682" i="1"/>
  <c r="O2499" i="1"/>
  <c r="O1661" i="1"/>
  <c r="O3006" i="1"/>
  <c r="O3606" i="1"/>
  <c r="O3480" i="1"/>
  <c r="O2483" i="1"/>
  <c r="O251" i="1"/>
  <c r="O3156" i="1"/>
  <c r="O328" i="1"/>
  <c r="O76" i="1"/>
  <c r="O1674" i="1"/>
  <c r="O2528" i="1"/>
  <c r="O1622" i="1"/>
  <c r="O3621" i="1"/>
  <c r="O3754" i="1"/>
  <c r="O2017" i="1"/>
  <c r="O334" i="1"/>
  <c r="O2540" i="1"/>
  <c r="O120" i="1"/>
  <c r="O3016" i="1"/>
  <c r="O2103" i="1"/>
  <c r="O2814" i="1"/>
  <c r="O2085" i="1"/>
  <c r="O2502" i="1"/>
  <c r="O3477" i="1"/>
  <c r="O3471" i="1"/>
  <c r="O3556" i="1"/>
  <c r="O3767" i="1"/>
  <c r="O3363" i="1"/>
  <c r="O244" i="1"/>
  <c r="O65" i="1"/>
  <c r="O2979" i="1"/>
  <c r="O2056" i="1"/>
  <c r="O3675" i="1"/>
  <c r="O2968" i="1"/>
  <c r="O1394" i="1"/>
  <c r="O3525" i="1"/>
  <c r="O118" i="1"/>
  <c r="O1262" i="1"/>
  <c r="O2471" i="1"/>
  <c r="O2485" i="1"/>
  <c r="O246" i="1"/>
  <c r="O318" i="1"/>
  <c r="O2198" i="1"/>
  <c r="O1399" i="1"/>
  <c r="O3582" i="1"/>
  <c r="O2969" i="1"/>
  <c r="O3160" i="1"/>
  <c r="O2625" i="1"/>
  <c r="O528" i="1"/>
  <c r="O3293" i="1"/>
  <c r="O3713" i="1"/>
  <c r="O1747" i="1"/>
  <c r="O1617" i="1"/>
  <c r="O3181" i="1"/>
  <c r="O789" i="1"/>
  <c r="O373" i="1"/>
  <c r="O3486" i="1"/>
  <c r="O1369" i="1"/>
  <c r="O285" i="1"/>
  <c r="O3281" i="1"/>
  <c r="O3572" i="1"/>
  <c r="O2214" i="1"/>
  <c r="O379" i="1"/>
  <c r="O1926" i="1"/>
  <c r="O737" i="1"/>
  <c r="O3549" i="1"/>
  <c r="O3391" i="1"/>
  <c r="O1896" i="1"/>
  <c r="O2785" i="1"/>
  <c r="O2618" i="1"/>
  <c r="O2083" i="1"/>
  <c r="O2633" i="1"/>
  <c r="O524" i="1"/>
  <c r="O98" i="1"/>
  <c r="O1760" i="1"/>
  <c r="O2834" i="1"/>
  <c r="O1272" i="1"/>
  <c r="O352" i="1"/>
  <c r="O3178" i="1"/>
  <c r="O800" i="1"/>
  <c r="O1024" i="1"/>
  <c r="O1981" i="1"/>
  <c r="O2064" i="1"/>
  <c r="O3174" i="1"/>
  <c r="O2806" i="1"/>
  <c r="O3786" i="1"/>
  <c r="O1208" i="1"/>
  <c r="O2092" i="1"/>
  <c r="O91" i="1"/>
  <c r="O1469" i="1"/>
  <c r="O818" i="1"/>
  <c r="O3667" i="1"/>
  <c r="O3243" i="1"/>
  <c r="O1678" i="1"/>
  <c r="O3479" i="1"/>
  <c r="O77" i="1"/>
  <c r="O2453" i="1"/>
  <c r="O3586" i="1"/>
  <c r="O2798" i="1"/>
  <c r="O2079" i="1"/>
  <c r="O2090" i="1"/>
  <c r="O2265" i="1"/>
  <c r="O1924" i="1"/>
  <c r="O530" i="1"/>
  <c r="O2009" i="1"/>
  <c r="O2163" i="1"/>
  <c r="O1361" i="1"/>
  <c r="O1825" i="1"/>
  <c r="O3305" i="1"/>
  <c r="O1940" i="1"/>
  <c r="O1759" i="1"/>
  <c r="O2538" i="1"/>
  <c r="O3023" i="1"/>
  <c r="O3219" i="1"/>
  <c r="O3315" i="1"/>
  <c r="O381" i="1"/>
  <c r="O1379" i="1"/>
  <c r="O3169" i="1"/>
  <c r="O3301" i="1"/>
  <c r="O54" i="1"/>
  <c r="O69" i="1"/>
  <c r="O2465" i="1"/>
  <c r="O357" i="1"/>
  <c r="O3657" i="1"/>
  <c r="O3189" i="1"/>
  <c r="O1887" i="1"/>
  <c r="O2716" i="1"/>
  <c r="O1938" i="1"/>
  <c r="O354" i="1"/>
  <c r="O841" i="1"/>
  <c r="O2801" i="1"/>
  <c r="O1270" i="1"/>
  <c r="O3835" i="1"/>
  <c r="O3769" i="1"/>
  <c r="O3331" i="1"/>
  <c r="O338" i="1"/>
  <c r="O3278" i="1"/>
  <c r="O3389" i="1"/>
  <c r="O3529" i="1"/>
  <c r="O2826" i="1"/>
  <c r="O256" i="1"/>
  <c r="O1854" i="1"/>
  <c r="O1248" i="1"/>
  <c r="O1629" i="1"/>
  <c r="O1482" i="1"/>
  <c r="O2010" i="1"/>
  <c r="O3014" i="1"/>
  <c r="O24" i="1"/>
  <c r="O837" i="1"/>
  <c r="O1030" i="1"/>
  <c r="O3179" i="1"/>
  <c r="O1682" i="1"/>
  <c r="O3149" i="1"/>
  <c r="O758" i="1"/>
  <c r="O3372" i="1"/>
  <c r="O2788" i="1"/>
  <c r="O1542" i="1"/>
  <c r="O1962" i="1"/>
  <c r="O1258" i="1"/>
  <c r="O1626" i="1"/>
  <c r="O1836" i="1"/>
  <c r="O265" i="1"/>
  <c r="O2722" i="1"/>
  <c r="O266" i="1"/>
  <c r="O856" i="1"/>
  <c r="O2734" i="1"/>
  <c r="O538" i="1"/>
  <c r="O3691" i="1"/>
  <c r="O1611" i="1"/>
  <c r="O3296" i="1"/>
  <c r="O3515" i="1"/>
  <c r="O1680" i="1"/>
  <c r="O2559" i="1"/>
  <c r="O1746" i="1"/>
  <c r="O753" i="1"/>
  <c r="O3597" i="1"/>
  <c r="O25" i="1"/>
  <c r="O2469" i="1"/>
  <c r="O68" i="1"/>
  <c r="O1026" i="1"/>
  <c r="O1366" i="1"/>
  <c r="O3369" i="1"/>
  <c r="O298" i="1"/>
  <c r="O303" i="1"/>
  <c r="O3483" i="1"/>
  <c r="O3235" i="1"/>
  <c r="O3001" i="1"/>
  <c r="O3619" i="1"/>
  <c r="O311" i="1"/>
  <c r="O3534" i="1"/>
  <c r="O2786" i="1"/>
  <c r="O1265" i="1"/>
  <c r="O3587" i="1"/>
  <c r="O1267" i="1"/>
  <c r="O643" i="1"/>
  <c r="O824" i="1"/>
  <c r="O3828" i="1"/>
  <c r="O3818" i="1"/>
  <c r="O2486" i="1"/>
  <c r="O3211" i="1"/>
  <c r="O3349" i="1"/>
  <c r="O1667" i="1"/>
  <c r="O3418" i="1"/>
  <c r="O2276" i="1"/>
  <c r="O3541" i="1"/>
  <c r="O2789" i="1"/>
  <c r="O2193" i="1"/>
  <c r="O3213" i="1"/>
  <c r="O3182" i="1"/>
  <c r="O3011" i="1"/>
  <c r="O2549" i="1"/>
  <c r="O851" i="1"/>
  <c r="O1656" i="1"/>
  <c r="O2289" i="1"/>
  <c r="O2718" i="1"/>
  <c r="O47" i="1"/>
  <c r="O93" i="1"/>
  <c r="O3625" i="1"/>
  <c r="O3756" i="1"/>
  <c r="O3782" i="1"/>
  <c r="O3692" i="1"/>
  <c r="O2784" i="1"/>
  <c r="O106" i="1"/>
  <c r="O377" i="1"/>
  <c r="O2169" i="1"/>
  <c r="O1757" i="1"/>
  <c r="O293" i="1"/>
  <c r="O2719" i="1"/>
  <c r="O2051" i="1"/>
  <c r="O418" i="1"/>
  <c r="O2029" i="1"/>
  <c r="O1247" i="1"/>
  <c r="O2829" i="1"/>
  <c r="O2840" i="1"/>
  <c r="O1528" i="1"/>
  <c r="O2197" i="1"/>
  <c r="O2033" i="1"/>
  <c r="O847" i="1"/>
  <c r="O2091" i="1"/>
  <c r="O842" i="1"/>
  <c r="O2093" i="1"/>
  <c r="O735" i="1"/>
  <c r="O3007" i="1"/>
  <c r="O13" i="1"/>
  <c r="O539" i="1"/>
  <c r="O1475" i="1"/>
  <c r="O2096" i="1"/>
  <c r="O283" i="1"/>
  <c r="O525" i="1"/>
  <c r="O1933" i="1"/>
  <c r="O1849" i="1"/>
  <c r="O2320" i="1"/>
  <c r="O2048" i="1"/>
  <c r="O1623" i="1"/>
  <c r="O3490" i="1"/>
  <c r="O3292" i="1"/>
  <c r="O3702" i="1"/>
  <c r="O3021" i="1"/>
  <c r="O3708" i="1"/>
  <c r="O2287" i="1"/>
  <c r="O2492" i="1"/>
  <c r="O2170" i="1"/>
  <c r="O3283" i="1"/>
  <c r="O2987" i="1"/>
  <c r="O3812" i="1"/>
  <c r="O3470" i="1"/>
  <c r="O839" i="1"/>
  <c r="O2964" i="1"/>
  <c r="O1296" i="1"/>
  <c r="O3406" i="1"/>
  <c r="O848" i="1"/>
  <c r="O372" i="1"/>
  <c r="O3573" i="1"/>
  <c r="O1606" i="1"/>
  <c r="O723" i="1"/>
  <c r="O1396" i="1"/>
  <c r="O1249" i="1"/>
  <c r="O3310" i="1"/>
  <c r="O739" i="1"/>
  <c r="O1666" i="1"/>
  <c r="O1357" i="1"/>
  <c r="O2556" i="1"/>
  <c r="O2220" i="1"/>
  <c r="O2738" i="1"/>
  <c r="O6" i="1"/>
  <c r="O3542" i="1"/>
  <c r="O325" i="1"/>
  <c r="O2667" i="1"/>
  <c r="O534" i="1"/>
  <c r="O805" i="1"/>
  <c r="O347" i="1"/>
  <c r="O31" i="1"/>
  <c r="O3705" i="1"/>
  <c r="O1751" i="1"/>
  <c r="O2044" i="1"/>
  <c r="O2087" i="1"/>
  <c r="O3411" i="1"/>
  <c r="O1284" i="1"/>
  <c r="O1936" i="1"/>
  <c r="O1511" i="1"/>
  <c r="O3013" i="1"/>
  <c r="O2007" i="1"/>
  <c r="O73" i="1"/>
  <c r="O1898" i="1"/>
  <c r="O1301" i="1"/>
  <c r="O1374" i="1"/>
  <c r="O2825" i="1"/>
  <c r="O1845" i="1"/>
  <c r="O1386" i="1"/>
  <c r="O364" i="1"/>
  <c r="O3170" i="1"/>
  <c r="O3460" i="1"/>
  <c r="O3498" i="1"/>
  <c r="O1645" i="1"/>
  <c r="O3224" i="1"/>
  <c r="O3618" i="1"/>
  <c r="O1525" i="1"/>
  <c r="O2928" i="1"/>
  <c r="O3229" i="1"/>
  <c r="O2494" i="1"/>
  <c r="O1347" i="1"/>
  <c r="O342" i="1"/>
  <c r="O1291" i="1"/>
  <c r="O2019" i="1"/>
  <c r="O1613" i="1"/>
  <c r="O2671" i="1"/>
  <c r="O1472" i="1"/>
  <c r="O2024" i="1"/>
  <c r="O400" i="1"/>
  <c r="O335" i="1"/>
  <c r="O1844" i="1"/>
  <c r="O2297" i="1"/>
  <c r="O1650" i="1"/>
  <c r="O1359" i="1"/>
  <c r="O1637" i="1"/>
  <c r="O374" i="1"/>
  <c r="O1264" i="1"/>
  <c r="O87" i="1"/>
  <c r="O736" i="1"/>
  <c r="O253" i="1"/>
  <c r="O3320" i="1"/>
  <c r="O1202" i="1"/>
  <c r="O659" i="1"/>
  <c r="O3212" i="1"/>
  <c r="O3325" i="1"/>
  <c r="O3596" i="1"/>
  <c r="O2444" i="1"/>
  <c r="O2232" i="1"/>
  <c r="O1363" i="1"/>
  <c r="O11" i="1"/>
  <c r="O733" i="1"/>
  <c r="O2809" i="1"/>
  <c r="O3694" i="1"/>
  <c r="O2178" i="1"/>
  <c r="O1943" i="1"/>
  <c r="O2534" i="1"/>
  <c r="O1401" i="1"/>
  <c r="O390" i="1"/>
  <c r="O2030" i="1"/>
  <c r="O3461" i="1"/>
  <c r="O3535" i="1"/>
  <c r="O3214" i="1"/>
  <c r="O3357" i="1"/>
  <c r="O1368" i="1"/>
  <c r="O3589" i="1"/>
  <c r="O3038" i="1"/>
  <c r="O650" i="1"/>
  <c r="O414" i="1"/>
  <c r="O1669" i="1"/>
  <c r="O2069" i="1"/>
  <c r="O1965" i="1"/>
  <c r="O2175" i="1"/>
  <c r="O81" i="1"/>
  <c r="O1932" i="1"/>
  <c r="O3727" i="1"/>
  <c r="O3468" i="1"/>
  <c r="O3164" i="1"/>
  <c r="O70" i="1"/>
  <c r="O3034" i="1"/>
  <c r="O72" i="1"/>
  <c r="O3594" i="1"/>
  <c r="O816" i="1"/>
  <c r="O3244" i="1"/>
  <c r="O353" i="1"/>
  <c r="O2480" i="1"/>
  <c r="O3591" i="1"/>
  <c r="O3492" i="1"/>
  <c r="O2497" i="1"/>
  <c r="O2815" i="1"/>
  <c r="O2631" i="1"/>
  <c r="O104" i="1"/>
  <c r="O3489" i="1"/>
  <c r="O3138" i="1"/>
  <c r="O3254" i="1"/>
  <c r="O3481" i="1"/>
  <c r="O2805" i="1"/>
  <c r="O3693" i="1"/>
  <c r="O755" i="1"/>
  <c r="O3270" i="1"/>
  <c r="O3044" i="1"/>
  <c r="O2938" i="1"/>
  <c r="O3533" i="1"/>
  <c r="O2473" i="1"/>
  <c r="O53" i="1"/>
  <c r="O2241" i="1"/>
  <c r="O3258" i="1"/>
  <c r="O1675" i="1"/>
  <c r="O1041" i="1"/>
  <c r="O412" i="1"/>
  <c r="O3455" i="1"/>
  <c r="O2071" i="1"/>
  <c r="O3540" i="1"/>
  <c r="O2495" i="1"/>
  <c r="O3678" i="1"/>
  <c r="O3785" i="1"/>
  <c r="O2983" i="1"/>
  <c r="O57" i="1"/>
  <c r="O2923" i="1"/>
  <c r="O1214" i="1"/>
  <c r="O3695" i="1"/>
  <c r="O2980" i="1"/>
  <c r="O2106" i="1"/>
  <c r="O3757" i="1"/>
  <c r="O1750" i="1"/>
  <c r="O3273" i="1"/>
  <c r="O2819" i="1"/>
  <c r="O3579" i="1"/>
  <c r="O3347" i="1"/>
  <c r="O3415" i="1"/>
  <c r="O3431" i="1"/>
  <c r="O3602" i="1"/>
  <c r="O1036" i="1"/>
  <c r="O1356" i="1"/>
  <c r="O1305" i="1"/>
  <c r="O3608" i="1"/>
  <c r="O307" i="1"/>
  <c r="O2053" i="1"/>
  <c r="O531" i="1"/>
  <c r="O853" i="1"/>
  <c r="O36" i="1"/>
  <c r="O3567" i="1"/>
  <c r="O376" i="1"/>
  <c r="O731" i="1"/>
  <c r="O112" i="1"/>
  <c r="O2929" i="1"/>
  <c r="O41" i="1"/>
  <c r="O836" i="1"/>
  <c r="O3150" i="1"/>
  <c r="O2624" i="1"/>
  <c r="O3234" i="1"/>
  <c r="O2080" i="1"/>
  <c r="O3268" i="1"/>
  <c r="O2714" i="1"/>
  <c r="O97" i="1"/>
  <c r="O3029" i="1"/>
  <c r="O269" i="1"/>
  <c r="O2038" i="1"/>
  <c r="O1216" i="1"/>
  <c r="O1861" i="1"/>
  <c r="O648" i="1"/>
  <c r="O261" i="1"/>
  <c r="O3531" i="1"/>
  <c r="O724" i="1"/>
  <c r="O732" i="1"/>
  <c r="O2165" i="1"/>
  <c r="O1660" i="1"/>
  <c r="O2101" i="1"/>
  <c r="O1537" i="1"/>
  <c r="O3753" i="1"/>
  <c r="O3047" i="1"/>
  <c r="O2206" i="1"/>
  <c r="O2200" i="1"/>
  <c r="O2802" i="1"/>
  <c r="O3291" i="1"/>
  <c r="O297" i="1"/>
  <c r="O783" i="1"/>
  <c r="O2803" i="1"/>
  <c r="O1621" i="1"/>
  <c r="O2939" i="1"/>
  <c r="O1901" i="1"/>
  <c r="O27" i="1"/>
  <c r="O2481" i="1"/>
  <c r="O3303" i="1"/>
  <c r="O1862" i="1"/>
  <c r="O3161" i="1"/>
  <c r="O2028" i="1"/>
  <c r="O2454" i="1"/>
  <c r="O1355" i="1"/>
  <c r="O2303" i="1"/>
  <c r="O2491" i="1"/>
  <c r="O822" i="1"/>
  <c r="O249" i="1"/>
  <c r="O826" i="1"/>
  <c r="O2253" i="1"/>
  <c r="O2120" i="1"/>
  <c r="O3441" i="1"/>
  <c r="O1390" i="1"/>
  <c r="O1532" i="1"/>
  <c r="O1823" i="1"/>
  <c r="O1197" i="1"/>
  <c r="O1302" i="1"/>
  <c r="O1192" i="1"/>
  <c r="O1886" i="1"/>
  <c r="O2474" i="1"/>
  <c r="O1541" i="1"/>
  <c r="O3613" i="1"/>
  <c r="O2104" i="1"/>
  <c r="O2822" i="1"/>
  <c r="O1354" i="1"/>
  <c r="O3302" i="1"/>
  <c r="O2041" i="1"/>
  <c r="O3706" i="1"/>
  <c r="O329" i="1"/>
  <c r="O1894" i="1"/>
  <c r="O1389" i="1"/>
  <c r="O2102" i="1"/>
  <c r="O1923" i="1"/>
  <c r="O411" i="1"/>
  <c r="O2" i="1"/>
  <c r="O2634" i="1"/>
  <c r="O819" i="1"/>
  <c r="O1481" i="1"/>
  <c r="O2240" i="1"/>
  <c r="O1677" i="1"/>
  <c r="O305" i="1"/>
  <c r="O3407" i="1"/>
  <c r="O1254" i="1"/>
  <c r="O1848" i="1"/>
  <c r="O3422" i="1"/>
  <c r="O3342" i="1"/>
  <c r="O3671" i="1"/>
  <c r="O3484" i="1"/>
  <c r="O1944" i="1"/>
  <c r="O3373" i="1"/>
  <c r="O3336" i="1"/>
  <c r="O2180" i="1"/>
  <c r="O2167" i="1"/>
  <c r="O1474" i="1"/>
  <c r="O1524" i="1"/>
  <c r="O3463" i="1"/>
  <c r="O3686" i="1"/>
  <c r="O258" i="1"/>
  <c r="O3684" i="1"/>
  <c r="O1671" i="1"/>
  <c r="O651" i="1"/>
  <c r="O3425" i="1"/>
  <c r="O3677" i="1"/>
  <c r="O2725" i="1"/>
  <c r="O3816" i="1"/>
  <c r="O3459" i="1"/>
  <c r="O117" i="1"/>
  <c r="O115" i="1"/>
  <c r="O2279" i="1"/>
  <c r="O3712" i="1"/>
  <c r="O1298" i="1"/>
  <c r="O2612" i="1"/>
  <c r="O655" i="1"/>
  <c r="O382" i="1"/>
  <c r="O1652" i="1"/>
  <c r="O2818" i="1"/>
  <c r="O404" i="1"/>
  <c r="O44" i="1"/>
  <c r="O38" i="1"/>
  <c r="O3396" i="1"/>
  <c r="O3" i="1"/>
  <c r="O3482" i="1"/>
  <c r="O788" i="1"/>
  <c r="O1834" i="1"/>
  <c r="O1657" i="1"/>
  <c r="O3779" i="1"/>
  <c r="O3028" i="1"/>
  <c r="O3822" i="1"/>
  <c r="O2061" i="1"/>
  <c r="O2622" i="1"/>
  <c r="O722" i="1"/>
  <c r="O3560" i="1"/>
  <c r="O860" i="1"/>
  <c r="O3298" i="1"/>
  <c r="O642" i="1"/>
  <c r="O2333" i="1"/>
  <c r="O792" i="1"/>
  <c r="O3614" i="1"/>
  <c r="O1900" i="1"/>
  <c r="O2727" i="1"/>
  <c r="O1892" i="1"/>
  <c r="O1609" i="1"/>
  <c r="O1535" i="1"/>
  <c r="O21" i="1"/>
  <c r="O1040" i="1"/>
  <c r="O840" i="1"/>
  <c r="O1391" i="1"/>
  <c r="O268" i="1"/>
  <c r="O1218" i="1"/>
  <c r="O1293" i="1"/>
  <c r="O1619" i="1"/>
  <c r="O2623" i="1"/>
  <c r="O3773" i="1"/>
  <c r="O2296" i="1"/>
  <c r="O2105" i="1"/>
  <c r="O3330" i="1"/>
  <c r="O2260" i="1"/>
  <c r="O3035" i="1"/>
  <c r="O2985" i="1"/>
  <c r="O2168" i="1"/>
  <c r="O657" i="1"/>
  <c r="O2201" i="1"/>
  <c r="O271" i="1"/>
  <c r="O1348" i="1"/>
  <c r="O278" i="1"/>
  <c r="O1465" i="1"/>
  <c r="O2119" i="1"/>
  <c r="O2740" i="1"/>
  <c r="O745" i="1"/>
  <c r="O2065" i="1"/>
  <c r="O1748" i="1"/>
  <c r="O785" i="1"/>
  <c r="O63" i="1"/>
  <c r="O2050" i="1"/>
  <c r="O3564" i="1"/>
  <c r="O3049" i="1"/>
  <c r="O2298" i="1"/>
  <c r="O1948" i="1"/>
  <c r="O3472" i="1"/>
  <c r="O2796" i="1"/>
  <c r="O1515" i="1"/>
  <c r="O280" i="1"/>
  <c r="O3787" i="1"/>
  <c r="O2211" i="1"/>
  <c r="O1250" i="1"/>
  <c r="O814" i="1"/>
  <c r="O2207" i="1"/>
  <c r="O3452" i="1"/>
  <c r="O802" i="1"/>
  <c r="O2075" i="1"/>
  <c r="O272" i="1"/>
  <c r="O3829" i="1"/>
  <c r="O2183" i="1"/>
  <c r="O3454" i="1"/>
  <c r="O2237" i="1"/>
  <c r="O3611" i="1"/>
  <c r="O78" i="1"/>
  <c r="O3538" i="1"/>
  <c r="O3351" i="1"/>
  <c r="O2058" i="1"/>
  <c r="O3714" i="1"/>
  <c r="O2281" i="1"/>
  <c r="O2712" i="1"/>
  <c r="O1857" i="1"/>
  <c r="O2264" i="1"/>
  <c r="O3274" i="1"/>
  <c r="O113" i="1"/>
  <c r="O2455" i="1"/>
  <c r="O64" i="1"/>
  <c r="O1280" i="1"/>
  <c r="O1276" i="1"/>
  <c r="O3698" i="1"/>
  <c r="O1763" i="1"/>
  <c r="O852" i="1"/>
  <c r="O3488" i="1"/>
  <c r="O28" i="1"/>
  <c r="O1210" i="1"/>
  <c r="O1627" i="1"/>
  <c r="O729" i="1"/>
  <c r="O2555" i="1"/>
  <c r="O820" i="1"/>
  <c r="O3718" i="1"/>
  <c r="O1633" i="1"/>
  <c r="O276" i="1"/>
  <c r="O282" i="1"/>
  <c r="O3536" i="1"/>
  <c r="O2217" i="1"/>
  <c r="O2545" i="1"/>
  <c r="O2525" i="1"/>
  <c r="O1961" i="1"/>
  <c r="O3015" i="1"/>
  <c r="O2316" i="1"/>
  <c r="O1517" i="1"/>
  <c r="O281" i="1"/>
  <c r="O2229" i="1"/>
  <c r="O2632" i="1"/>
  <c r="O3012" i="1"/>
  <c r="O3493" i="1"/>
  <c r="O741" i="1"/>
  <c r="O1221" i="1"/>
  <c r="O2668" i="1"/>
  <c r="O3311" i="1"/>
  <c r="O3485" i="1"/>
  <c r="O15" i="1"/>
  <c r="O815" i="1"/>
  <c r="O3837" i="1"/>
  <c r="O734" i="1"/>
  <c r="O3168" i="1"/>
  <c r="O1190" i="1"/>
  <c r="O1668" i="1"/>
  <c r="O3233" i="1"/>
  <c r="O2181" i="1"/>
  <c r="O2025" i="1"/>
  <c r="O1519" i="1"/>
  <c r="O1277" i="1"/>
  <c r="O3612" i="1"/>
  <c r="O2971" i="1"/>
  <c r="O2224" i="1"/>
  <c r="O3167" i="1"/>
  <c r="O1466" i="1"/>
  <c r="O3267" i="1"/>
  <c r="O2641" i="1"/>
  <c r="O14" i="1"/>
  <c r="O1762" i="1"/>
  <c r="O1890" i="1"/>
  <c r="O2639" i="1"/>
  <c r="O1503" i="1"/>
  <c r="O3050" i="1"/>
  <c r="O1266" i="1"/>
  <c r="O37" i="1"/>
  <c r="O1831" i="1"/>
  <c r="O2057" i="1"/>
  <c r="O1402" i="1"/>
  <c r="O1959" i="1"/>
  <c r="O2448" i="1"/>
  <c r="O3030" i="1"/>
  <c r="O2060" i="1"/>
  <c r="O2251" i="1"/>
  <c r="O3523" i="1"/>
  <c r="O2617" i="1"/>
  <c r="O1642" i="1"/>
  <c r="O2836" i="1"/>
  <c r="O348" i="1"/>
  <c r="O2732" i="1"/>
  <c r="O3295" i="1"/>
  <c r="O3451" i="1"/>
  <c r="O2304" i="1"/>
  <c r="O3605" i="1"/>
  <c r="O2670" i="1"/>
  <c r="O1942" i="1"/>
  <c r="O2231" i="1"/>
  <c r="O1377" i="1"/>
  <c r="O2479" i="1"/>
  <c r="O3345" i="1"/>
  <c r="O2978" i="1"/>
  <c r="O3180" i="1"/>
  <c r="O2614" i="1"/>
  <c r="O2998" i="1"/>
  <c r="O1220" i="1"/>
  <c r="O1935" i="1"/>
  <c r="O1883" i="1"/>
  <c r="O2447" i="1"/>
  <c r="O2293" i="1"/>
  <c r="O1362" i="1"/>
  <c r="O66" i="1"/>
  <c r="O359" i="1"/>
  <c r="O1527" i="1"/>
  <c r="O1655" i="1"/>
  <c r="O3656" i="1"/>
  <c r="O2975" i="1"/>
  <c r="O1681" i="1"/>
  <c r="O3593" i="1"/>
  <c r="O3257" i="1"/>
  <c r="O3308" i="1"/>
  <c r="O2315" i="1"/>
  <c r="O1533" i="1"/>
  <c r="O289" i="1"/>
  <c r="O2991" i="1"/>
  <c r="O274" i="1"/>
  <c r="O2035" i="1"/>
  <c r="O301" i="1"/>
  <c r="O747" i="1"/>
  <c r="O825" i="1"/>
  <c r="O1539" i="1"/>
  <c r="O3009" i="1"/>
  <c r="O3510" i="1"/>
  <c r="O2266" i="1"/>
  <c r="O2467" i="1"/>
  <c r="O3539" i="1"/>
  <c r="O787" i="1"/>
  <c r="O2172" i="1"/>
  <c r="O2458" i="1"/>
  <c r="O391" i="1"/>
  <c r="O2043" i="1"/>
  <c r="O2457" i="1"/>
  <c r="O1358" i="1"/>
  <c r="O39" i="1"/>
  <c r="O3397" i="1"/>
  <c r="O3607" i="1"/>
  <c r="O254" i="1"/>
  <c r="O2192" i="1"/>
  <c r="O2283" i="1"/>
  <c r="O2284" i="1"/>
  <c r="O3445" i="1"/>
  <c r="O3709" i="1"/>
  <c r="O2837" i="1"/>
  <c r="O1939" i="1"/>
  <c r="O2638" i="1"/>
  <c r="O2621" i="1"/>
  <c r="O3157" i="1"/>
  <c r="O1477" i="1"/>
  <c r="O1376" i="1"/>
  <c r="O3462" i="1"/>
  <c r="O3048" i="1"/>
  <c r="O260" i="1"/>
  <c r="O2066" i="1"/>
  <c r="O3458" i="1"/>
  <c r="O2022" i="1"/>
  <c r="O1964" i="1"/>
  <c r="O846" i="1"/>
  <c r="O2547" i="1"/>
  <c r="O1928" i="1"/>
  <c r="O2213" i="1"/>
  <c r="O2062" i="1"/>
  <c r="O83" i="1"/>
  <c r="O1954" i="1"/>
  <c r="O1256" i="1"/>
  <c r="O2067" i="1"/>
  <c r="O1204" i="1"/>
  <c r="O2215" i="1"/>
  <c r="O1252" i="1"/>
  <c r="O1838" i="1"/>
  <c r="O1952" i="1"/>
  <c r="O2027" i="1"/>
  <c r="O1752" i="1"/>
  <c r="O1676" i="1"/>
  <c r="O2730" i="1"/>
  <c r="O3601" i="1"/>
  <c r="O3464" i="1"/>
  <c r="O2059" i="1"/>
  <c r="O1257" i="1"/>
  <c r="O2445" i="1"/>
  <c r="O2501" i="1"/>
  <c r="O1380" i="1"/>
  <c r="O790" i="1"/>
  <c r="O1351" i="1"/>
  <c r="O1841" i="1"/>
  <c r="O1520" i="1"/>
  <c r="O1022" i="1"/>
  <c r="O385" i="1"/>
  <c r="O1968" i="1"/>
  <c r="O1526" i="1"/>
  <c r="O1977" i="1"/>
  <c r="O3721" i="1"/>
  <c r="O3316" i="1"/>
  <c r="O3410" i="1"/>
  <c r="O2037" i="1"/>
  <c r="O1285" i="1"/>
  <c r="O2335" i="1"/>
  <c r="O1385" i="1"/>
  <c r="O1953" i="1"/>
  <c r="O1260" i="1"/>
  <c r="O3039" i="1"/>
  <c r="O658" i="1"/>
  <c r="O389" i="1"/>
  <c r="O3473" i="1"/>
  <c r="O1509" i="1"/>
  <c r="O2004" i="1"/>
  <c r="O3364" i="1"/>
  <c r="O858" i="1"/>
  <c r="O2068" i="1"/>
  <c r="O1388" i="1"/>
  <c r="O111" i="1"/>
  <c r="O2275" i="1"/>
  <c r="O3368" i="1"/>
  <c r="O2258" i="1"/>
  <c r="O3393" i="1"/>
  <c r="O2610" i="1"/>
  <c r="O3832" i="1"/>
  <c r="O2117" i="1"/>
  <c r="O1955" i="1"/>
  <c r="O2032" i="1"/>
  <c r="O3820" i="1"/>
  <c r="O287" i="1"/>
  <c r="O306" i="1"/>
  <c r="O2710" i="1"/>
  <c r="O833" i="1"/>
  <c r="O2006" i="1"/>
  <c r="O2014" i="1"/>
  <c r="O1025" i="1"/>
  <c r="O759" i="1"/>
  <c r="O3720" i="1"/>
  <c r="O264" i="1"/>
  <c r="O1925" i="1"/>
  <c r="O1289" i="1"/>
  <c r="O2817" i="1"/>
  <c r="O2226" i="1"/>
  <c r="O2739" i="1"/>
  <c r="O3026" i="1"/>
  <c r="O110" i="1"/>
  <c r="O2008" i="1"/>
  <c r="O2042" i="1"/>
  <c r="O2177" i="1"/>
  <c r="O1538" i="1"/>
  <c r="O3654" i="1"/>
  <c r="O1378" i="1"/>
  <c r="O2724" i="1"/>
  <c r="O1199" i="1"/>
  <c r="O2107" i="1"/>
  <c r="O1212" i="1"/>
  <c r="O2330" i="1"/>
  <c r="O384" i="1"/>
  <c r="O1975" i="1"/>
  <c r="O1966" i="1"/>
  <c r="O1754" i="1"/>
  <c r="O1200" i="1"/>
  <c r="O1967" i="1"/>
  <c r="O1835" i="1"/>
  <c r="O1973" i="1"/>
  <c r="O2717" i="1"/>
  <c r="O1632" i="1"/>
  <c r="O2488" i="1"/>
  <c r="O845" i="1"/>
  <c r="O656" i="1"/>
  <c r="O1198" i="1"/>
  <c r="O2242" i="1"/>
  <c r="O2280" i="1"/>
  <c r="O1612" i="1"/>
  <c r="O2254" i="1"/>
  <c r="O1506" i="1"/>
  <c r="O647" i="1"/>
  <c r="O1224" i="1"/>
  <c r="O2073" i="1"/>
  <c r="O2023" i="1"/>
  <c r="O1530" i="1"/>
  <c r="O2273" i="1"/>
  <c r="O320" i="1"/>
  <c r="O2186" i="1"/>
  <c r="O1970" i="1"/>
  <c r="O3294" i="1"/>
  <c r="O2257" i="1"/>
  <c r="O3584" i="1"/>
  <c r="O2081" i="1"/>
  <c r="O3446" i="1"/>
  <c r="O1194" i="1"/>
  <c r="O2216" i="1"/>
  <c r="O308" i="1"/>
  <c r="O1958" i="1"/>
  <c r="O2341" i="1"/>
  <c r="O1259" i="1"/>
  <c r="O2726" i="1"/>
  <c r="O2267" i="1"/>
  <c r="O3710" i="1"/>
  <c r="O646" i="1"/>
  <c r="O2039" i="1"/>
  <c r="O3027" i="1"/>
  <c r="O540" i="1"/>
  <c r="O2611" i="1"/>
  <c r="O2034" i="1"/>
  <c r="O2011" i="1"/>
  <c r="O248" i="1"/>
  <c r="O1839" i="1"/>
  <c r="O45" i="1"/>
  <c r="O2005" i="1"/>
  <c r="O3355" i="1"/>
  <c r="O738" i="1"/>
  <c r="O2072" i="1"/>
  <c r="O3003" i="1"/>
  <c r="O2012" i="1"/>
  <c r="O2268" i="1"/>
  <c r="O1196" i="1"/>
  <c r="O2604" i="1"/>
  <c r="O2262" i="1"/>
  <c r="O3813" i="1"/>
  <c r="O2235" i="1"/>
  <c r="O3155" i="1"/>
  <c r="O3728" i="1"/>
  <c r="O1032" i="1"/>
  <c r="O1978" i="1"/>
  <c r="O1947" i="1"/>
  <c r="O2301" i="1"/>
  <c r="O2709" i="1"/>
  <c r="O1023" i="1"/>
  <c r="O2239" i="1"/>
  <c r="O2054" i="1"/>
  <c r="O2635" i="1"/>
  <c r="O1982" i="1"/>
  <c r="O2031" i="1"/>
  <c r="O1969" i="1"/>
  <c r="O1976" i="1"/>
  <c r="O2246" i="1"/>
  <c r="O1346" i="1"/>
  <c r="O2269" i="1"/>
  <c r="O2003" i="1"/>
  <c r="O2203" i="1"/>
  <c r="O2741" i="1"/>
  <c r="O316" i="1"/>
  <c r="O2036" i="1"/>
  <c r="O79" i="1"/>
  <c r="O1957" i="1"/>
  <c r="O1979" i="1"/>
  <c r="O2282" i="1"/>
  <c r="O2609" i="1"/>
  <c r="O2277" i="1"/>
  <c r="O2190" i="1"/>
  <c r="O1536" i="1"/>
  <c r="O2040" i="1"/>
  <c r="O1382" i="1"/>
  <c r="O2449" i="1"/>
  <c r="O2312" i="1"/>
  <c r="O2195" i="1"/>
  <c r="O1467" i="1"/>
  <c r="O2996" i="1"/>
  <c r="O2256" i="1"/>
  <c r="O2052" i="1"/>
  <c r="O1534" i="1"/>
  <c r="O2021" i="1"/>
  <c r="O2185" i="1"/>
  <c r="O2729" i="1"/>
  <c r="O2015" i="1"/>
  <c r="O2234" i="1"/>
  <c r="O1403" i="1"/>
  <c r="O2191" i="1"/>
  <c r="O2045" i="1"/>
  <c r="O2082" i="1"/>
  <c r="O2338" i="1"/>
  <c r="O2184" i="1"/>
  <c r="O2329" i="1"/>
  <c r="O2238" i="1"/>
  <c r="O2196" i="1"/>
  <c r="O2202" i="1"/>
  <c r="O2078" i="1"/>
  <c r="O1514" i="1"/>
  <c r="O1971" i="1"/>
  <c r="O2026" i="1"/>
  <c r="O2259" i="1"/>
  <c r="O2629" i="1"/>
  <c r="O2603" i="1"/>
  <c r="O1478" i="1"/>
  <c r="O1974" i="1"/>
  <c r="O1956" i="1"/>
  <c r="O2204" i="1"/>
  <c r="O2272" i="1"/>
  <c r="O2263" i="1"/>
  <c r="O1217" i="1"/>
  <c r="O1946" i="1"/>
  <c r="O1950" i="1"/>
  <c r="O2243" i="1"/>
  <c r="O2047" i="1"/>
  <c r="O2013" i="1"/>
  <c r="O2619" i="1"/>
  <c r="O1764" i="1"/>
  <c r="O2018" i="1"/>
  <c r="O2227" i="1"/>
  <c r="O2199" i="1"/>
  <c r="O2627" i="1"/>
  <c r="O2252" i="1"/>
  <c r="O2737" i="1"/>
  <c r="O2189" i="1"/>
  <c r="O1980" i="1"/>
  <c r="O2194" i="1"/>
  <c r="O1963" i="1"/>
  <c r="O1972" i="1"/>
  <c r="O2236" i="1"/>
  <c r="O2230" i="1"/>
  <c r="O1480" i="1"/>
  <c r="O2233" i="1"/>
  <c r="O1662" i="1"/>
  <c r="O2274" i="1"/>
  <c r="O2244" i="1"/>
  <c r="O2626" i="1"/>
  <c r="O1960" i="1"/>
  <c r="O644" i="1"/>
  <c r="O2723" i="1"/>
  <c r="O2077" i="1"/>
  <c r="O1945" i="1"/>
  <c r="O2271" i="1"/>
  <c r="O2187" i="1"/>
  <c r="O2261" i="1"/>
  <c r="O2247" i="1"/>
  <c r="O80" i="1"/>
  <c r="O2613" i="1"/>
  <c r="O3842" i="1"/>
  <c r="O2016" i="1"/>
  <c r="O1014" i="1"/>
  <c r="O1255" i="1"/>
  <c r="O2245" i="1"/>
  <c r="O2736" i="1"/>
  <c r="O124" i="1"/>
  <c r="E2" i="10" l="1"/>
  <c r="E3" i="10"/>
  <c r="E4" i="10"/>
  <c r="H4" i="10" s="1"/>
  <c r="E5" i="10"/>
  <c r="F5" i="10" s="1"/>
  <c r="E7" i="10"/>
  <c r="E8" i="10"/>
  <c r="E9" i="10"/>
  <c r="F9" i="10" s="1"/>
  <c r="E10" i="10"/>
  <c r="G10" i="10" s="1"/>
  <c r="E11" i="10"/>
  <c r="G11" i="10" s="1"/>
  <c r="E12" i="10"/>
  <c r="G12" i="10" s="1"/>
  <c r="E13" i="10"/>
  <c r="G13" i="10" s="1"/>
  <c r="F8" i="10"/>
  <c r="H6" i="10"/>
  <c r="H7" i="10"/>
  <c r="G2" i="10"/>
  <c r="H3" i="10"/>
  <c r="G7" i="10" l="1"/>
  <c r="F7" i="10"/>
  <c r="G9" i="10"/>
  <c r="G8" i="10"/>
  <c r="H8" i="10"/>
  <c r="H5" i="10"/>
  <c r="H9" i="10"/>
  <c r="G5" i="10"/>
  <c r="F6" i="10"/>
  <c r="G4" i="10"/>
  <c r="F4" i="10"/>
  <c r="G6" i="10"/>
  <c r="G3" i="10"/>
  <c r="H13" i="10"/>
  <c r="F2" i="10"/>
  <c r="H2" i="10"/>
  <c r="H12" i="10"/>
  <c r="F3" i="10"/>
  <c r="F12" i="10"/>
  <c r="H11" i="10"/>
  <c r="F11" i="10"/>
  <c r="F13" i="10"/>
  <c r="H10" i="10"/>
  <c r="F10" i="10"/>
</calcChain>
</file>

<file path=xl/sharedStrings.xml><?xml version="1.0" encoding="utf-8"?>
<sst xmlns="http://schemas.openxmlformats.org/spreadsheetml/2006/main" count="38383" uniqueCount="8417">
  <si>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</si>
  <si>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</si>
  <si>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</si>
  <si>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</si>
  <si>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</si>
  <si>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</si>
  <si>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</si>
  <si>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</si>
  <si>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</si>
  <si>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</si>
  <si>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</si>
  <si>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</si>
  <si>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</si>
  <si>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</si>
  <si>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</si>
  <si>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</si>
  <si>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</si>
  <si>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</si>
  <si>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</si>
  <si>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</si>
  <si>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</si>
  <si>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</si>
  <si>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</si>
  <si>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</si>
  <si>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</si>
  <si>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</si>
  <si>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</si>
  <si>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</si>
  <si>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</si>
  <si>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</si>
  <si>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</si>
  <si>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</si>
  <si>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</si>
  <si>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</si>
  <si>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</si>
  <si>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</si>
  <si>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</si>
  <si>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</si>
  <si>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</si>
  <si>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</si>
  <si>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</si>
  <si>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</si>
  <si>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</si>
  <si>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</si>
  <si>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</si>
  <si>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</si>
  <si>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</si>
  <si>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</si>
  <si>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</si>
  <si>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</si>
  <si>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</si>
  <si>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</si>
  <si>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</si>
  <si>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</si>
  <si>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</si>
  <si>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</si>
  <si>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</si>
  <si>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</si>
  <si>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</si>
  <si>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</si>
  <si>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</si>
  <si>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</si>
  <si>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</si>
  <si>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</si>
  <si>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</si>
  <si>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</si>
  <si>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</si>
  <si>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</si>
  <si>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</si>
  <si>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</si>
  <si>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</si>
  <si>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</si>
  <si>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</si>
  <si>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</si>
  <si>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</si>
  <si>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</si>
  <si>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</si>
  <si>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</si>
  <si>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</si>
  <si>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</si>
  <si>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</si>
  <si>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</si>
  <si>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</si>
  <si>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</si>
  <si>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</si>
  <si>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</si>
  <si>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</si>
  <si>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</si>
  <si>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</si>
  <si>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</si>
  <si>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</si>
  <si>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</si>
  <si>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</si>
  <si>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</si>
  <si>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</si>
  <si>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</si>
  <si>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</si>
  <si>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</si>
  <si>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</si>
  <si>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</si>
  <si>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</si>
  <si>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</si>
  <si>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</si>
  <si>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</si>
  <si>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</si>
  <si>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</si>
  <si>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</si>
  <si>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</si>
  <si>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</si>
  <si>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</si>
  <si>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</si>
  <si>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</si>
  <si>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</si>
  <si>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</si>
  <si>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</si>
  <si>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</si>
  <si>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</si>
  <si>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</si>
  <si>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</si>
  <si>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</si>
  <si>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</si>
  <si>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</si>
  <si>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</si>
  <si>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</si>
  <si>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</si>
  <si>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</si>
  <si>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</si>
  <si>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</si>
  <si>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</si>
  <si>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</si>
  <si>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</si>
  <si>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</si>
  <si>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</si>
  <si>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</si>
  <si>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</si>
  <si>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</si>
  <si>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</si>
  <si>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</si>
  <si>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</si>
  <si>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</si>
  <si>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</si>
  <si>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</si>
  <si>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</si>
  <si>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</si>
  <si>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</si>
  <si>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</si>
  <si>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</si>
  <si>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</si>
  <si>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</si>
  <si>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</si>
  <si>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</si>
  <si>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</si>
  <si>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</si>
  <si>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</si>
  <si>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</si>
  <si>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</si>
  <si>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</si>
  <si>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</si>
  <si>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</si>
  <si>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</si>
  <si>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</si>
  <si>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</si>
  <si>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</si>
  <si>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</si>
  <si>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</si>
  <si>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</si>
  <si>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</si>
  <si>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</si>
  <si>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</si>
  <si>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</si>
  <si>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</si>
  <si>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</si>
  <si>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</si>
  <si>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</si>
  <si>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</si>
  <si>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</si>
  <si>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</si>
  <si>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</si>
  <si>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</si>
  <si>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</si>
  <si>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</si>
  <si>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</si>
  <si>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</si>
  <si>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</si>
  <si>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</si>
  <si>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</si>
  <si>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</si>
  <si>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</si>
  <si>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</si>
  <si>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</si>
  <si>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</si>
  <si>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</si>
  <si>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</si>
  <si>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</si>
  <si>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</si>
  <si>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</si>
  <si>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</si>
  <si>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</si>
  <si>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</si>
  <si>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</si>
  <si>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</si>
  <si>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</si>
  <si>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</si>
  <si>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</si>
  <si>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</si>
  <si>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</si>
  <si>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</si>
  <si>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</si>
  <si>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</si>
  <si>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</si>
  <si>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</si>
  <si>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</si>
  <si>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</si>
  <si>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</si>
  <si>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</si>
  <si>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</si>
  <si>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</si>
  <si>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</si>
  <si>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</si>
  <si>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</si>
  <si>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</si>
  <si>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</si>
  <si>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</si>
  <si>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</si>
  <si>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</si>
  <si>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</si>
  <si>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</si>
  <si>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</si>
  <si>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</si>
  <si>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</si>
  <si>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</si>
  <si>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</si>
  <si>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</si>
  <si>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</si>
  <si>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</si>
  <si>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</si>
  <si>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</si>
  <si>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</si>
  <si>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</si>
  <si>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</si>
  <si>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</si>
  <si>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</si>
  <si>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</si>
  <si>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</si>
  <si>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</si>
  <si>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</si>
  <si>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</si>
  <si>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</si>
  <si>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</si>
  <si>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</si>
  <si>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</si>
  <si>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</si>
  <si>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</si>
  <si>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</si>
  <si>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</si>
  <si>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</si>
  <si>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</si>
  <si>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</si>
  <si>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</si>
  <si>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</si>
  <si>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</si>
  <si>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</si>
  <si>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</si>
  <si>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</si>
  <si>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</si>
  <si>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</si>
  <si>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</si>
  <si>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</si>
  <si>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</si>
  <si>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</si>
  <si>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</si>
  <si>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</si>
  <si>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</si>
  <si>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</si>
  <si>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</si>
  <si>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</si>
  <si>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</si>
  <si>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</si>
  <si>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</si>
  <si>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</si>
  <si>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</si>
  <si>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</si>
  <si>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</si>
  <si>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</si>
  <si>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</si>
  <si>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</si>
  <si>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</si>
  <si>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</si>
  <si>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</si>
  <si>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</si>
  <si>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</si>
  <si>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</si>
  <si>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</si>
  <si>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</si>
  <si>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</si>
  <si>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</si>
  <si>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</si>
  <si>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</si>
  <si>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</si>
  <si>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</si>
  <si>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</si>
  <si>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</si>
  <si>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</si>
  <si>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</si>
  <si>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</si>
  <si>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</si>
  <si>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</si>
  <si>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</si>
  <si>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</si>
  <si>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</si>
  <si>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</si>
  <si>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</si>
  <si>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</si>
  <si>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</si>
  <si>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</si>
  <si>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</si>
  <si>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</si>
  <si>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</si>
  <si>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</si>
  <si>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</si>
  <si>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</si>
  <si>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</si>
  <si>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</si>
  <si>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</si>
  <si>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</si>
  <si>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</si>
  <si>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</si>
  <si>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</si>
  <si>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</si>
  <si>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</si>
  <si>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</si>
  <si>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</si>
  <si>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</si>
  <si>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</si>
  <si>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</si>
  <si>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</si>
  <si>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</si>
  <si>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</si>
  <si>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</si>
  <si>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</si>
  <si>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</si>
  <si>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</si>
  <si>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</si>
  <si>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</si>
  <si>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</si>
  <si>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</si>
  <si>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</si>
  <si>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</si>
  <si>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</si>
  <si>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</si>
  <si>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</si>
  <si>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</si>
  <si>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</si>
  <si>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</si>
  <si>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</si>
  <si>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</si>
  <si>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</si>
  <si>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</si>
  <si>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</si>
  <si>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</si>
  <si>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</si>
  <si>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</si>
  <si>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</si>
  <si>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</si>
  <si>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</si>
  <si>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</si>
  <si>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</si>
  <si>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</si>
  <si>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</si>
  <si>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</si>
  <si>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</si>
  <si>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</si>
  <si>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</si>
  <si>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</si>
  <si>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</si>
  <si>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</si>
  <si>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</si>
  <si>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</si>
  <si>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</si>
  <si>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</si>
  <si>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</si>
  <si>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</si>
  <si>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</si>
  <si>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</si>
  <si>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</si>
  <si>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</si>
  <si>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</si>
  <si>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</si>
  <si>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</si>
  <si>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</si>
  <si>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</si>
  <si>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</si>
  <si>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</si>
  <si>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</si>
  <si>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</si>
  <si>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</si>
  <si>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</si>
  <si>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</si>
  <si>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</si>
  <si>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</si>
  <si>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</si>
  <si>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</si>
  <si>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</si>
  <si>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</si>
  <si>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</si>
  <si>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</si>
  <si>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</si>
  <si>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</si>
  <si>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</si>
  <si>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</si>
  <si>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</si>
  <si>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</si>
  <si>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</si>
  <si>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</si>
  <si>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</si>
  <si>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</si>
  <si>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</si>
  <si>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</si>
  <si>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</si>
  <si>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</si>
  <si>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</si>
  <si>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</si>
  <si>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</si>
  <si>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</si>
  <si>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</si>
  <si>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</si>
  <si>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</si>
  <si>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</si>
  <si>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</si>
  <si>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</si>
  <si>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</si>
  <si>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</si>
  <si>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</si>
  <si>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</si>
  <si>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</si>
  <si>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</si>
  <si>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</si>
  <si>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</si>
  <si>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</si>
  <si>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</si>
  <si>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</si>
  <si>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</si>
  <si>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</si>
  <si>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</si>
  <si>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</si>
  <si>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</si>
  <si>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</si>
  <si>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</si>
  <si>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</si>
  <si>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</si>
  <si>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</si>
  <si>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</si>
  <si>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</si>
  <si>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</si>
  <si>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</si>
  <si>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</si>
  <si>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</si>
  <si>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</si>
  <si>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</si>
  <si>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</si>
  <si>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</si>
  <si>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</si>
  <si>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</si>
  <si>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</si>
  <si>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</si>
  <si>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</si>
  <si>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</si>
  <si>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</si>
  <si>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</si>
  <si>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</si>
  <si>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</si>
  <si>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</si>
  <si>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</si>
  <si>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</si>
  <si>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</si>
  <si>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</si>
  <si>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</si>
  <si>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</si>
  <si>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</si>
  <si>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</si>
  <si>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</si>
  <si>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</si>
  <si>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</si>
  <si>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</si>
  <si>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</si>
  <si>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</si>
  <si>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</si>
  <si>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</si>
  <si>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</si>
  <si>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</si>
  <si>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</si>
  <si>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</si>
  <si>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</si>
  <si>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</si>
  <si>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</si>
  <si>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</si>
  <si>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</si>
  <si>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</si>
  <si>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</si>
  <si>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</si>
  <si>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</si>
  <si>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</si>
  <si>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</si>
  <si>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</si>
  <si>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</si>
  <si>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</si>
  <si>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</si>
  <si>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</si>
  <si>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</si>
  <si>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</si>
  <si>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</si>
  <si>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</si>
  <si>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</si>
  <si>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</si>
  <si>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</si>
  <si>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</si>
  <si>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</si>
  <si>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</si>
  <si>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</si>
  <si>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</si>
  <si>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</si>
  <si>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</si>
  <si>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</si>
  <si>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</si>
  <si>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</si>
  <si>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</si>
  <si>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</si>
  <si>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</si>
  <si>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</si>
  <si>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</si>
  <si>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</si>
  <si>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</si>
  <si>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</si>
  <si>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</si>
  <si>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</si>
  <si>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</si>
  <si>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</si>
  <si>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</si>
  <si>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</si>
  <si>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</si>
  <si>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</si>
  <si>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</si>
  <si>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</si>
  <si>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</si>
  <si>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</si>
  <si>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</si>
  <si>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</si>
  <si>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</si>
  <si>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</si>
  <si>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</si>
  <si>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</si>
  <si>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</si>
  <si>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</si>
  <si>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</si>
  <si>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</si>
  <si>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</si>
  <si>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</si>
  <si>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</si>
  <si>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</si>
  <si>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</si>
  <si>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</si>
  <si>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</si>
  <si>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</si>
  <si>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</si>
  <si>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</si>
  <si>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</si>
  <si>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</si>
  <si>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</si>
  <si>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</si>
  <si>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</si>
  <si>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</si>
  <si>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</si>
  <si>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</si>
  <si>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</si>
  <si>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</si>
  <si>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</si>
  <si>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</si>
  <si>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</si>
  <si>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</si>
  <si>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</si>
  <si>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</si>
  <si>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</si>
  <si>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</si>
  <si>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</si>
  <si>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</si>
  <si>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</si>
  <si>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</si>
  <si>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</si>
  <si>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</si>
  <si>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</si>
  <si>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</si>
  <si>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</si>
  <si>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</si>
  <si>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</si>
  <si>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</si>
  <si>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</si>
  <si>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</si>
  <si>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</si>
  <si>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</si>
  <si>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</si>
  <si>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</si>
  <si>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</si>
  <si>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</si>
  <si>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</si>
  <si>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</si>
  <si>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</si>
  <si>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</si>
  <si>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</si>
  <si>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</si>
  <si>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</si>
  <si>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</si>
  <si>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</si>
  <si>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</si>
  <si>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</si>
  <si>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</si>
  <si>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</si>
  <si>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</si>
  <si>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</si>
  <si>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</si>
  <si>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</si>
  <si>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</si>
  <si>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</si>
  <si>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</si>
  <si>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</si>
  <si>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</si>
  <si>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</si>
  <si>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</si>
  <si>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</si>
  <si>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</si>
  <si>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</si>
  <si>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</si>
  <si>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</si>
  <si>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</si>
  <si>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</si>
  <si>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</si>
  <si>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</si>
  <si>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</si>
  <si>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</si>
  <si>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</si>
  <si>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</si>
  <si>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</si>
  <si>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</si>
  <si>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</si>
  <si>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</si>
  <si>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</si>
  <si>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</si>
  <si>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</si>
  <si>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</si>
  <si>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</si>
  <si>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</si>
  <si>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</si>
  <si>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</si>
  <si>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</si>
  <si>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</si>
  <si>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</si>
  <si>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</si>
  <si>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</si>
  <si>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</si>
  <si>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</si>
  <si>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</si>
  <si>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</si>
  <si>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</si>
  <si>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</si>
  <si>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</si>
  <si>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</si>
  <si>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</si>
  <si>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</si>
  <si>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</si>
  <si>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</si>
  <si>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</si>
  <si>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</si>
  <si>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</si>
  <si>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</si>
  <si>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</si>
  <si>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</si>
  <si>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</si>
  <si>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</si>
  <si>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</si>
  <si>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</si>
  <si>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</si>
  <si>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</si>
  <si>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</si>
  <si>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</si>
  <si>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</si>
  <si>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</si>
  <si>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</si>
  <si>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</si>
  <si>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</si>
  <si>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</si>
  <si>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</si>
  <si>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</si>
  <si>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</si>
  <si>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</si>
  <si>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</si>
  <si>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</si>
  <si>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</si>
  <si>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</si>
  <si>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</si>
  <si>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</si>
  <si>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</si>
  <si>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</si>
  <si>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</si>
  <si>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</si>
  <si>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</si>
  <si>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</si>
  <si>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</si>
  <si>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</si>
  <si>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</si>
  <si>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</si>
  <si>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</si>
  <si>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</si>
  <si>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</si>
  <si>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</si>
  <si>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</si>
  <si>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</si>
  <si>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</si>
  <si>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</si>
  <si>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</si>
  <si>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</si>
  <si>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</si>
  <si>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</si>
  <si>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</si>
  <si>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</si>
  <si>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</si>
  <si>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</si>
  <si>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</si>
  <si>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</si>
  <si>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</si>
  <si>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</si>
  <si>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</si>
  <si>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</si>
  <si>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</si>
  <si>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</si>
  <si>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</si>
  <si>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</si>
  <si>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</si>
  <si>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</si>
  <si>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</si>
  <si>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</si>
  <si>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</si>
  <si>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</si>
  <si>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</si>
  <si>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</si>
  <si>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</si>
  <si>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</si>
  <si>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</si>
  <si>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</si>
  <si>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</si>
  <si>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</si>
  <si>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</si>
  <si>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</si>
  <si>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</si>
  <si>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</si>
  <si>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</si>
  <si>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</si>
  <si>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</si>
  <si>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</si>
  <si>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</si>
  <si>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</si>
  <si>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</si>
  <si>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</si>
  <si>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</si>
  <si>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</si>
  <si>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</si>
  <si>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</si>
  <si>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</si>
  <si>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</si>
  <si>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</si>
  <si>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</si>
  <si>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</si>
  <si>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</si>
  <si>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</si>
  <si>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</si>
  <si>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</si>
  <si>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</si>
  <si>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</si>
  <si>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</si>
  <si>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</si>
  <si>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</si>
  <si>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</si>
  <si>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</si>
  <si>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</si>
  <si>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</si>
  <si>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</si>
  <si>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</si>
  <si>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</si>
  <si>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</si>
  <si>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</si>
  <si>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</si>
  <si>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</si>
  <si>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</si>
  <si>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</si>
  <si>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</si>
  <si>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</si>
  <si>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</si>
  <si>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</si>
  <si>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</si>
  <si>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</si>
  <si>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</si>
  <si>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</si>
  <si>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</si>
  <si>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</si>
  <si>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</si>
  <si>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</si>
  <si>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</si>
  <si>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</si>
  <si>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</si>
  <si>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</si>
  <si>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</si>
  <si>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</si>
  <si>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</si>
  <si>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</si>
  <si>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</si>
  <si>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</si>
  <si>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</si>
  <si>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</si>
  <si>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</si>
  <si>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</si>
  <si>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</si>
  <si>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</si>
  <si>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</si>
  <si>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</si>
  <si>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</si>
  <si>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</si>
  <si>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</si>
  <si>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</si>
  <si>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</si>
  <si>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</si>
  <si>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</si>
  <si>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</si>
  <si>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</si>
  <si>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</si>
  <si>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</si>
  <si>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</si>
  <si>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</si>
  <si>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</si>
  <si>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</si>
  <si>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</si>
  <si>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</si>
  <si>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</si>
  <si>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</si>
  <si>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</si>
  <si>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</si>
  <si>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</si>
  <si>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</si>
  <si>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</si>
  <si>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</si>
  <si>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</si>
  <si>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</si>
  <si>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</si>
  <si>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</si>
  <si>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</si>
  <si>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</si>
  <si>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</si>
  <si>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</si>
  <si>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</si>
  <si>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</si>
  <si>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</si>
  <si>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</si>
  <si>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</si>
  <si>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</si>
  <si>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</si>
  <si>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</si>
  <si>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</si>
  <si>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</si>
  <si>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</si>
  <si>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</si>
  <si>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</si>
  <si>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</si>
  <si>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</si>
  <si>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</si>
  <si>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</si>
  <si>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</si>
  <si>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</si>
  <si>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</si>
  <si>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</si>
  <si>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</si>
  <si>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</si>
  <si>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</si>
  <si>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</si>
  <si>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</si>
  <si>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</si>
  <si>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</si>
  <si>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</si>
  <si>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</si>
  <si>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</si>
  <si>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</si>
  <si>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</si>
  <si>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</si>
  <si>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</si>
  <si>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</si>
  <si>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</si>
  <si>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</si>
  <si>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</si>
  <si>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</si>
  <si>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</si>
  <si>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</si>
  <si>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</si>
  <si>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</si>
  <si>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</si>
  <si>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</si>
  <si>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</si>
  <si>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</si>
  <si>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</si>
  <si>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</si>
  <si>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</si>
  <si>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</si>
  <si>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</si>
  <si>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</si>
  <si>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</si>
  <si>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</si>
  <si>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</si>
  <si>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</si>
  <si>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</si>
  <si>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</si>
  <si>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</si>
  <si>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</si>
  <si>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</si>
  <si>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</si>
  <si>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</si>
  <si>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</si>
  <si>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</si>
  <si>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</si>
  <si>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</si>
  <si>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</si>
  <si>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</si>
  <si>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</si>
  <si>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</si>
  <si>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</si>
  <si>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</si>
  <si>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</si>
  <si>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</si>
  <si>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</si>
  <si>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</si>
  <si>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</si>
  <si>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</si>
  <si>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</si>
  <si>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</si>
  <si>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</si>
  <si>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</si>
  <si>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</si>
  <si>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</si>
  <si>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</si>
  <si>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</si>
  <si>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</si>
  <si>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</si>
  <si>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</si>
  <si>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</si>
  <si>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</si>
  <si>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</si>
  <si>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</si>
  <si>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</si>
  <si>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</si>
  <si>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</si>
  <si>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</si>
  <si>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</si>
  <si>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</si>
  <si>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</si>
  <si>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</si>
  <si>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</si>
  <si>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</si>
  <si>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</si>
  <si>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</si>
  <si>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</si>
  <si>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</si>
  <si>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</si>
  <si>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</si>
  <si>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</si>
  <si>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</si>
  <si>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</si>
  <si>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</si>
  <si>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</si>
  <si>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</si>
  <si>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</si>
  <si>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</si>
  <si>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</si>
  <si>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</si>
  <si>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</si>
  <si>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</si>
  <si>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</si>
  <si>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</si>
  <si>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</si>
  <si>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</si>
  <si>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</si>
  <si>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</si>
  <si>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</si>
  <si>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</si>
  <si>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</si>
  <si>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</si>
  <si>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</si>
  <si>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</si>
  <si>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</si>
  <si>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</si>
  <si>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</si>
  <si>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</si>
  <si>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</si>
  <si>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</si>
  <si>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</si>
  <si>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</si>
  <si>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</si>
  <si>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</si>
  <si>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</si>
  <si>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</si>
  <si>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</si>
  <si>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</si>
  <si>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</si>
  <si>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</si>
  <si>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</si>
  <si>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</si>
  <si>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</si>
  <si>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</si>
  <si>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</si>
  <si>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</si>
  <si>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</si>
  <si>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</si>
  <si>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</si>
  <si>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</si>
  <si>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</si>
  <si>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</si>
  <si>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</si>
  <si>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</si>
  <si>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</si>
  <si>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</si>
  <si>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</si>
  <si>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</si>
  <si>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</si>
  <si>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</si>
  <si>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</si>
  <si>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</si>
  <si>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</si>
  <si>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</si>
  <si>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</si>
  <si>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</si>
  <si>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</si>
  <si>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</si>
  <si>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</si>
  <si>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</si>
  <si>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</si>
  <si>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</si>
  <si>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</si>
  <si>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</si>
  <si>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</si>
  <si>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</si>
  <si>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</si>
  <si>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</si>
  <si>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</si>
  <si>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</si>
  <si>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</si>
  <si>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</si>
  <si>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</si>
  <si>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</si>
  <si>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</si>
  <si>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</si>
  <si>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</si>
  <si>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</si>
  <si>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</si>
  <si>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</si>
  <si>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</si>
  <si>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</si>
  <si>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</si>
  <si>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</si>
  <si>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</si>
  <si>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</si>
  <si>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</si>
  <si>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</si>
  <si>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</si>
  <si>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</si>
  <si>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</si>
  <si>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</si>
  <si>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</si>
  <si>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</si>
  <si>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</si>
  <si>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</si>
  <si>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</si>
  <si>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</si>
  <si>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</si>
  <si>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</si>
  <si>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</si>
  <si>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</si>
  <si>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</si>
  <si>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</si>
  <si>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</si>
  <si>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</si>
  <si>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</si>
  <si>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</si>
  <si>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</si>
  <si>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</si>
  <si>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</si>
  <si>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</si>
  <si>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</si>
  <si>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</si>
  <si>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</si>
  <si>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</si>
  <si>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</si>
  <si>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</si>
  <si>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</si>
  <si>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</si>
  <si>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</si>
  <si>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</si>
  <si>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</si>
  <si>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</si>
  <si>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</si>
  <si>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</si>
  <si>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</si>
  <si>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</si>
  <si>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</si>
  <si>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</si>
  <si>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</si>
  <si>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</si>
  <si>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</si>
  <si>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</si>
  <si>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</si>
  <si>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</si>
  <si>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</si>
  <si>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</si>
  <si>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</si>
  <si>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</si>
  <si>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</si>
  <si>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</si>
  <si>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</si>
  <si>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</si>
  <si>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</si>
  <si>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</si>
  <si>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</si>
  <si>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</si>
  <si>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</si>
  <si>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</si>
  <si>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</si>
  <si>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</si>
  <si>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</si>
  <si>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</si>
  <si>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</si>
  <si>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</si>
  <si>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</si>
  <si>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</si>
  <si>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</si>
  <si>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</si>
  <si>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</si>
  <si>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</si>
  <si>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</si>
  <si>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</si>
  <si>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</si>
  <si>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</si>
  <si>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</si>
  <si>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</si>
  <si>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</si>
  <si>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</si>
  <si>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</si>
  <si>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</si>
  <si>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</si>
  <si>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</si>
  <si>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</si>
  <si>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</si>
  <si>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</si>
  <si>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</si>
  <si>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</si>
  <si>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</si>
  <si>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</si>
  <si>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</si>
  <si>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</si>
  <si>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</si>
  <si>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</si>
  <si>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</si>
  <si>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</si>
  <si>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</si>
  <si>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</si>
  <si>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</si>
  <si>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</si>
  <si>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</si>
  <si>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</si>
  <si>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</si>
  <si>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</si>
  <si>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</si>
  <si>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</si>
  <si>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</si>
  <si>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</si>
  <si>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</si>
  <si>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</si>
  <si>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</si>
  <si>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</si>
  <si>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</si>
  <si>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</si>
  <si>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</si>
  <si>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</si>
  <si>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</si>
  <si>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</si>
  <si>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</si>
  <si>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</si>
  <si>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</si>
  <si>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</si>
  <si>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</si>
  <si>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</si>
  <si>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</si>
  <si>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</si>
  <si>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</si>
  <si>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</si>
  <si>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</si>
  <si>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</si>
  <si>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</si>
  <si>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</si>
  <si>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</si>
  <si>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</si>
  <si>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</si>
  <si>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</si>
  <si>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</si>
  <si>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</si>
  <si>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</si>
  <si>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</si>
  <si>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</si>
  <si>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</si>
  <si>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</si>
  <si>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</si>
  <si>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</si>
  <si>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</si>
  <si>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</si>
  <si>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</si>
  <si>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</si>
  <si>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</si>
  <si>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</si>
  <si>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</si>
  <si>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</si>
  <si>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</si>
  <si>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</si>
  <si>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</si>
  <si>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</si>
  <si>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</si>
  <si>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</si>
  <si>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</si>
  <si>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</si>
  <si>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</si>
  <si>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</si>
  <si>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</si>
  <si>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</si>
  <si>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</si>
  <si>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</si>
  <si>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</si>
  <si>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</si>
  <si>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</si>
  <si>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</si>
  <si>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</si>
  <si>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</si>
  <si>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</si>
  <si>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</si>
  <si>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</si>
  <si>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</si>
  <si>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</si>
  <si>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</si>
  <si>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</si>
  <si>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</si>
  <si>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</si>
  <si>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</si>
  <si>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</si>
  <si>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</si>
  <si>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</si>
  <si>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</si>
  <si>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</si>
  <si>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</si>
  <si>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</si>
  <si>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</si>
  <si>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</si>
  <si>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</si>
  <si>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</si>
  <si>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</si>
  <si>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</si>
  <si>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</si>
  <si>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</si>
  <si>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</si>
  <si>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</si>
  <si>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</si>
  <si>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</si>
  <si>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</si>
  <si>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</si>
  <si>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</si>
  <si>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</si>
  <si>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</si>
  <si>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</si>
  <si>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</si>
  <si>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</si>
  <si>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</si>
  <si>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</si>
  <si>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</si>
  <si>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</si>
  <si>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</si>
  <si>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</si>
  <si>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</si>
  <si>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</si>
  <si>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</si>
  <si>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</si>
  <si>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</si>
  <si>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</si>
  <si>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</si>
  <si>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</si>
  <si>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</si>
  <si>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</si>
  <si>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</si>
  <si>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</si>
  <si>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</si>
  <si>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</si>
  <si>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</si>
  <si>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</si>
  <si>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</si>
  <si>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</si>
  <si>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</si>
  <si>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</si>
  <si>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</si>
  <si>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</si>
  <si>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</si>
  <si>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</si>
  <si>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</si>
  <si>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</si>
  <si>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</si>
  <si>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</si>
  <si>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</si>
  <si>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</si>
  <si>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</si>
  <si>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</si>
  <si>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</si>
  <si>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</si>
  <si>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</si>
  <si>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</si>
  <si>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</si>
  <si>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</si>
  <si>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</si>
  <si>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</si>
  <si>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</si>
  <si>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</si>
  <si>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</si>
  <si>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</si>
  <si>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</si>
  <si>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</si>
  <si>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</si>
  <si>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</si>
  <si>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</si>
  <si>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</si>
  <si>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</si>
  <si>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</si>
  <si>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</si>
  <si>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</si>
  <si>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</si>
  <si>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</si>
  <si>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</si>
  <si>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</si>
  <si>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</si>
  <si>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</si>
  <si>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</si>
  <si>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</si>
  <si>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</si>
  <si>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</si>
  <si>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</si>
  <si>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</si>
  <si>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</si>
  <si>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</si>
  <si>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</si>
  <si>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</si>
  <si>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</si>
  <si>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</si>
  <si>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</si>
  <si>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</si>
  <si>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</si>
  <si>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</si>
  <si>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</si>
  <si>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</si>
  <si>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</si>
  <si>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</si>
  <si>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</si>
  <si>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</si>
  <si>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</si>
  <si>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</si>
  <si>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</si>
  <si>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</si>
  <si>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</si>
  <si>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</si>
  <si>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</si>
  <si>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</si>
  <si>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</si>
  <si>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</si>
  <si>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</si>
  <si>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</si>
  <si>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</si>
  <si>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</si>
  <si>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</si>
  <si>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</si>
  <si>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</si>
  <si>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</si>
  <si>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</si>
  <si>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</si>
  <si>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</si>
  <si>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</si>
  <si>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</si>
  <si>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</si>
  <si>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</si>
  <si>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</si>
  <si>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</si>
  <si>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</si>
  <si>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</si>
  <si>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</si>
  <si>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</si>
  <si>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</si>
  <si>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</si>
  <si>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</si>
  <si>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</si>
  <si>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</si>
  <si>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</si>
  <si>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</si>
  <si>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</si>
  <si>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</si>
  <si>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</si>
  <si>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</si>
  <si>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</si>
  <si>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</si>
  <si>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</si>
  <si>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</si>
  <si>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</si>
  <si>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</si>
  <si>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</si>
  <si>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</si>
  <si>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</si>
  <si>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</si>
  <si>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</si>
  <si>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</si>
  <si>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</si>
  <si>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</si>
  <si>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</si>
  <si>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</si>
  <si>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</si>
  <si>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</si>
  <si>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</si>
  <si>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</si>
  <si>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</si>
  <si>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</si>
  <si>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</si>
  <si>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</si>
  <si>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</si>
  <si>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</si>
  <si>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</si>
  <si>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</si>
  <si>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</si>
  <si>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</si>
  <si>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</si>
  <si>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</si>
  <si>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</si>
  <si>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</si>
  <si>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</si>
  <si>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</si>
  <si>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</si>
  <si>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</si>
  <si>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</si>
  <si>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</si>
  <si>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</si>
  <si>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</si>
  <si>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</si>
  <si>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</si>
  <si>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</si>
  <si>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</si>
  <si>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</si>
  <si>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</si>
  <si>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</si>
  <si>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</si>
  <si>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</si>
  <si>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</si>
  <si>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</si>
  <si>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</si>
  <si>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</si>
  <si>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</si>
  <si>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</si>
  <si>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</si>
  <si>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</si>
  <si>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</si>
  <si>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</si>
  <si>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</si>
  <si>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</si>
  <si>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</si>
  <si>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</si>
  <si>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</si>
  <si>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</si>
  <si>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</si>
  <si>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</si>
  <si>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</si>
  <si>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</si>
  <si>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</si>
  <si>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</si>
  <si>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</si>
  <si>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</si>
  <si>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</si>
  <si>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</si>
  <si>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</si>
  <si>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</si>
  <si>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</si>
  <si>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</si>
  <si>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</si>
  <si>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</si>
  <si>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</si>
  <si>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</si>
  <si>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</si>
  <si>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</si>
  <si>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</si>
  <si>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</si>
  <si>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</si>
  <si>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</si>
  <si>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</si>
  <si>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</si>
  <si>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</si>
  <si>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</si>
  <si>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</si>
  <si>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</si>
  <si>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</si>
  <si>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</si>
  <si>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</si>
  <si>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</si>
  <si>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</si>
  <si>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</si>
  <si>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</si>
  <si>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</si>
  <si>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</si>
  <si>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</si>
  <si>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</si>
  <si>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</si>
  <si>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</si>
  <si>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</si>
  <si>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</si>
  <si>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</si>
  <si>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</si>
  <si>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</si>
  <si>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</si>
  <si>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</si>
  <si>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</si>
  <si>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</si>
  <si>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</si>
  <si>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</si>
  <si>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</si>
  <si>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</si>
  <si>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</si>
  <si>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</si>
  <si>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</si>
  <si>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</si>
  <si>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</si>
  <si>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</si>
  <si>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</si>
  <si>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</si>
  <si>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</si>
  <si>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</si>
  <si>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</si>
  <si>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</si>
  <si>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</si>
  <si>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</si>
  <si>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</si>
  <si>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</si>
  <si>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</si>
  <si>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</si>
  <si>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</si>
  <si>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</si>
  <si>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</si>
  <si>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</si>
  <si>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</si>
  <si>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</si>
  <si>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</si>
  <si>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</si>
  <si>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</si>
  <si>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</si>
  <si>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</si>
  <si>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</si>
  <si>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</si>
  <si>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</si>
  <si>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</si>
  <si>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</si>
  <si>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</si>
  <si>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</si>
  <si>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</si>
  <si>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</si>
  <si>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</si>
  <si>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</si>
  <si>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</si>
  <si>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</si>
  <si>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</si>
  <si>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</si>
  <si>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</si>
  <si>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</si>
  <si>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</si>
  <si>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</si>
  <si>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</si>
  <si>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</si>
  <si>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</si>
  <si>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</si>
  <si>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</si>
  <si>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</si>
  <si>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</si>
  <si>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</si>
  <si>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</si>
  <si>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</si>
  <si>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</si>
  <si>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</si>
  <si>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</si>
  <si>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</si>
  <si>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</si>
  <si>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</si>
  <si>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</si>
  <si>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</si>
  <si>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</si>
  <si>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</si>
  <si>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</si>
  <si>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</si>
  <si>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</si>
  <si>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</si>
  <si>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</si>
  <si>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</si>
  <si>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</si>
  <si>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</si>
  <si>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</si>
  <si>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</si>
  <si>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</si>
  <si>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</si>
  <si>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</si>
  <si>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</si>
  <si>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</si>
  <si>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</si>
  <si>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</si>
  <si>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</si>
  <si>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</si>
  <si>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</si>
  <si>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</si>
  <si>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</si>
  <si>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</si>
  <si>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</si>
  <si>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</si>
  <si>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</si>
  <si>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</si>
  <si>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</si>
  <si>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</si>
  <si>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</si>
  <si>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</si>
  <si>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</si>
  <si>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</si>
  <si>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</si>
  <si>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</si>
  <si>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</si>
  <si>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</si>
  <si>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</si>
  <si>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</si>
  <si>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</si>
  <si>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</si>
  <si>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</si>
  <si>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</si>
  <si>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</si>
  <si>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</si>
  <si>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</si>
  <si>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</si>
  <si>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</si>
  <si>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</si>
  <si>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</si>
  <si>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</si>
  <si>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</si>
  <si>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</si>
  <si>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</si>
  <si>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</si>
  <si>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</si>
  <si>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</si>
  <si>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</si>
  <si>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</si>
  <si>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</si>
  <si>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</si>
  <si>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</si>
  <si>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</si>
  <si>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</si>
  <si>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</si>
  <si>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</si>
  <si>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</si>
  <si>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</si>
  <si>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</si>
  <si>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</si>
  <si>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</si>
  <si>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</si>
  <si>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</si>
  <si>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</si>
  <si>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</si>
  <si>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</si>
  <si>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</si>
  <si>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</si>
  <si>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</si>
  <si>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</si>
  <si>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</si>
  <si>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</si>
  <si>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</si>
  <si>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</si>
  <si>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</si>
  <si>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</si>
  <si>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</si>
  <si>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</si>
  <si>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</si>
  <si>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</si>
  <si>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</si>
  <si>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</si>
  <si>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</si>
  <si>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</si>
  <si>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</si>
  <si>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</si>
  <si>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</si>
  <si>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</si>
  <si>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</si>
  <si>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</si>
  <si>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</si>
  <si>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</si>
  <si>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</si>
  <si>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</si>
  <si>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</si>
  <si>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</si>
  <si>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</si>
  <si>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</si>
  <si>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</si>
  <si>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</si>
  <si>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</si>
  <si>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</si>
  <si>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</si>
  <si>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</si>
  <si>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</si>
  <si>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</si>
  <si>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</si>
  <si>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</si>
  <si>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</si>
  <si>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</si>
  <si>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</si>
  <si>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</si>
  <si>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</si>
  <si>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</si>
  <si>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</si>
  <si>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</si>
  <si>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</si>
  <si>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</si>
  <si>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</si>
  <si>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</si>
  <si>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</si>
  <si>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</si>
  <si>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</si>
  <si>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</si>
  <si>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</si>
  <si>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</si>
  <si>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</si>
  <si>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</si>
  <si>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</si>
  <si>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</si>
  <si>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</si>
  <si>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</si>
  <si>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</si>
  <si>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</si>
  <si>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</si>
  <si>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</si>
  <si>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</si>
  <si>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</si>
  <si>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</si>
  <si>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</si>
  <si>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</si>
  <si>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</si>
  <si>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</si>
  <si>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</si>
  <si>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</si>
  <si>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</si>
  <si>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</si>
  <si>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</si>
  <si>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</si>
  <si>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</si>
  <si>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</si>
  <si>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</si>
  <si>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</si>
  <si>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</si>
  <si>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</si>
  <si>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</si>
  <si>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</si>
  <si>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</si>
  <si>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</si>
  <si>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</si>
  <si>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</si>
  <si>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</si>
  <si>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</si>
  <si>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</si>
  <si>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</si>
  <si>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</si>
  <si>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</si>
  <si>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</si>
  <si>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</si>
  <si>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</si>
  <si>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</si>
  <si>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</si>
  <si>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</si>
  <si>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</si>
  <si>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</si>
  <si>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</si>
  <si>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</si>
  <si>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</si>
  <si>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</si>
  <si>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</si>
  <si>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</si>
  <si>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</si>
  <si>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</si>
  <si>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</si>
  <si>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</si>
  <si>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</si>
  <si>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</si>
  <si>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</si>
  <si>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</si>
  <si>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</si>
  <si>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</si>
  <si>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</si>
  <si>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</si>
  <si>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</si>
  <si>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</si>
  <si>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</si>
  <si>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</si>
  <si>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</si>
  <si>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</si>
  <si>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</si>
  <si>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</si>
  <si>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</si>
  <si>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</si>
  <si>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</si>
  <si>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</si>
  <si>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</si>
  <si>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</si>
  <si>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</si>
  <si>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</si>
  <si>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</si>
  <si>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</si>
  <si>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</si>
  <si>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</si>
  <si>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</si>
  <si>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</si>
  <si>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</si>
  <si>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</si>
  <si>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</si>
  <si>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</si>
  <si>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</si>
  <si>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</si>
  <si>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</si>
  <si>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</si>
  <si>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</si>
  <si>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</si>
  <si>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</si>
  <si>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</si>
  <si>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</si>
  <si>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</si>
  <si>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</si>
  <si>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</si>
  <si>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</si>
  <si>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</si>
  <si>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</si>
  <si>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</si>
  <si>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</si>
  <si>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</si>
  <si>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</si>
  <si>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</si>
  <si>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</si>
  <si>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</si>
  <si>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</si>
  <si>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</si>
  <si>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</si>
  <si>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</si>
  <si>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</si>
  <si>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</si>
  <si>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</si>
  <si>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</si>
  <si>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</si>
  <si>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</si>
  <si>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</si>
  <si>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</si>
  <si>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</si>
  <si>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</si>
  <si>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</si>
  <si>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</si>
  <si>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</si>
  <si>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</si>
  <si>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</si>
  <si>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</si>
  <si>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</si>
  <si>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</si>
  <si>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</si>
  <si>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</si>
  <si>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</si>
  <si>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</si>
  <si>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</si>
  <si>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</si>
  <si>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</si>
  <si>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</si>
  <si>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</si>
  <si>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</si>
  <si>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</si>
  <si>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</si>
  <si>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</si>
  <si>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</si>
  <si>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</si>
  <si>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</si>
  <si>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</si>
  <si>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</si>
  <si>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</si>
  <si>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</si>
  <si>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</si>
  <si>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</si>
  <si>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</si>
  <si>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</si>
  <si>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</si>
  <si>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</si>
  <si>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</si>
  <si>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</si>
  <si>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</si>
  <si>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</si>
  <si>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</si>
  <si>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</si>
  <si>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</si>
  <si>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</si>
  <si>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</si>
  <si>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</si>
  <si>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</si>
  <si>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</si>
  <si>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</si>
  <si>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</si>
  <si>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</si>
  <si>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</si>
  <si>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</si>
  <si>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</si>
  <si>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</si>
  <si>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</si>
  <si>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</si>
  <si>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</si>
  <si>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</si>
  <si>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</si>
  <si>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</si>
  <si>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</si>
  <si>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</si>
  <si>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</si>
  <si>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</si>
  <si>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</si>
  <si>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</si>
  <si>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</si>
  <si>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</si>
  <si>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</si>
  <si>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</si>
  <si>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</si>
  <si>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</si>
  <si>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</si>
  <si>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</si>
  <si>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</si>
  <si>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</si>
  <si>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</si>
  <si>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</si>
  <si>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</si>
  <si>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</si>
  <si>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</si>
  <si>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</si>
  <si>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</si>
  <si>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</si>
  <si>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</si>
  <si>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</si>
  <si>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</si>
  <si>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</si>
  <si>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</si>
  <si>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</si>
  <si>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</si>
  <si>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</si>
  <si>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</si>
  <si>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</si>
  <si>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</si>
  <si>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</si>
  <si>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</si>
  <si>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</si>
  <si>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</si>
  <si>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</si>
  <si>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</si>
  <si>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</si>
  <si>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</si>
  <si>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</si>
  <si>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</si>
  <si>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</si>
  <si>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</si>
  <si>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</si>
  <si>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</si>
  <si>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</si>
  <si>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</si>
  <si>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</si>
  <si>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</si>
  <si>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</si>
  <si>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</si>
  <si>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</si>
  <si>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</si>
  <si>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</si>
  <si>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</si>
  <si>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</si>
  <si>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</si>
  <si>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</si>
  <si>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</si>
  <si>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</si>
  <si>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</si>
  <si>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</si>
  <si>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</si>
  <si>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</si>
  <si>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</si>
  <si>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</si>
  <si>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</si>
  <si>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</si>
  <si>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</si>
  <si>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</si>
  <si>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</si>
  <si>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</si>
  <si>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</si>
  <si>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</si>
  <si>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</si>
  <si>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</si>
  <si>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</si>
  <si>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</si>
  <si>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</si>
  <si>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</si>
  <si>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</si>
  <si>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</si>
  <si>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</si>
  <si>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</si>
  <si>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</si>
  <si>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</si>
  <si>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</si>
  <si>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</si>
  <si>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</si>
  <si>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</si>
  <si>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</si>
  <si>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</si>
  <si>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</si>
  <si>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</si>
  <si>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</si>
  <si>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</si>
  <si>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</si>
  <si>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</si>
  <si>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</si>
  <si>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</si>
  <si>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</si>
  <si>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</si>
  <si>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</si>
  <si>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</si>
  <si>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</si>
  <si>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</si>
  <si>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</si>
  <si>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</si>
  <si>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</si>
  <si>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</si>
  <si>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</si>
  <si>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</si>
  <si>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</si>
  <si>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</si>
  <si>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</si>
  <si>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</si>
  <si>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</si>
  <si>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</si>
  <si>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</si>
  <si>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</si>
  <si>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</si>
  <si>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</si>
  <si>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</si>
  <si>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</si>
  <si>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</si>
  <si>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</si>
  <si>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</si>
  <si>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</si>
  <si>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</si>
  <si>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</si>
  <si>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</si>
  <si>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</si>
  <si>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</si>
  <si>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</si>
  <si>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</si>
  <si>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</si>
  <si>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</si>
  <si>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</si>
  <si>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</si>
  <si>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</si>
  <si>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</si>
  <si>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</si>
  <si>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</si>
  <si>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</si>
  <si>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</si>
  <si>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</si>
  <si>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</si>
  <si>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</si>
  <si>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</si>
  <si>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</si>
  <si>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</si>
  <si>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</si>
  <si>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</si>
  <si>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</si>
  <si>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</si>
  <si>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</si>
  <si>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</si>
  <si>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</si>
  <si>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</si>
  <si>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</si>
  <si>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</si>
  <si>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</si>
  <si>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</si>
  <si>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</si>
  <si>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</si>
  <si>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</si>
  <si>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</si>
  <si>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</si>
  <si>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</si>
  <si>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</si>
  <si>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</si>
  <si>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</si>
  <si>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</si>
  <si>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</si>
  <si>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</si>
  <si>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</si>
  <si>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</si>
  <si>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</si>
  <si>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</si>
  <si>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</si>
  <si>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</si>
  <si>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</si>
  <si>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</si>
  <si>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</si>
  <si>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</si>
  <si>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</si>
  <si>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</si>
  <si>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</si>
  <si>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</si>
  <si>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</si>
  <si>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</si>
  <si>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</si>
  <si>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</si>
  <si>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</si>
  <si>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</si>
  <si>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</si>
  <si>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</si>
  <si>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</si>
  <si>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</si>
  <si>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</si>
  <si>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</si>
  <si>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</si>
  <si>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</si>
  <si>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</si>
  <si>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</si>
  <si>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</si>
  <si>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</si>
  <si>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</si>
  <si>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</si>
  <si>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</si>
  <si>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</si>
  <si>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</si>
  <si>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</si>
  <si>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</si>
  <si>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</si>
  <si>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</si>
  <si>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</si>
  <si>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</si>
  <si>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</si>
  <si>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</si>
  <si>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</si>
  <si>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</si>
  <si>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</si>
  <si>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</si>
  <si>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</si>
  <si>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</si>
  <si>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</si>
  <si>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</si>
  <si>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</si>
  <si>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</si>
  <si>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</si>
  <si>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</si>
  <si>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</si>
  <si>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</si>
  <si>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</si>
  <si>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</si>
  <si>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</si>
  <si>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</si>
  <si>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</si>
  <si>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</si>
  <si>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</si>
  <si>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</si>
  <si>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</si>
  <si>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</si>
  <si>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</si>
  <si>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</si>
  <si>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</si>
  <si>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</si>
  <si>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</si>
  <si>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</si>
  <si>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</si>
  <si>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</si>
  <si>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</si>
  <si>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</si>
  <si>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</si>
  <si>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</si>
  <si>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</si>
  <si>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</si>
  <si>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</si>
  <si>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</si>
  <si>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</si>
  <si>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</si>
  <si>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</si>
  <si>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</si>
  <si>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</si>
  <si>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</si>
  <si>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</si>
  <si>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</si>
  <si>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</si>
  <si>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</si>
  <si>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</si>
  <si>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</si>
  <si>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</si>
  <si>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</si>
  <si>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</si>
  <si>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</si>
  <si>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</si>
  <si>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</si>
  <si>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</si>
  <si>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</si>
  <si>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</si>
  <si>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</si>
  <si>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</si>
  <si>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</si>
  <si>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</si>
  <si>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</si>
  <si>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</si>
  <si>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</si>
  <si>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</si>
  <si>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</si>
  <si>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</si>
  <si>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</si>
  <si>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</si>
  <si>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</si>
  <si>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</si>
  <si>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</si>
  <si>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</si>
  <si>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</si>
  <si>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</si>
  <si>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</si>
  <si>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</si>
  <si>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</si>
  <si>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</si>
  <si>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</si>
  <si>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</si>
  <si>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</si>
  <si>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</si>
  <si>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</si>
  <si>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</si>
  <si>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</si>
  <si>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</si>
  <si>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</si>
  <si>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</si>
  <si>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</si>
  <si>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</si>
  <si>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</si>
  <si>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</si>
  <si>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</si>
  <si>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</si>
  <si>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</si>
  <si>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</si>
  <si>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</si>
  <si>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</si>
  <si>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</si>
  <si>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</si>
  <si>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</si>
  <si>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</si>
  <si>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</si>
  <si>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</si>
  <si>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</si>
  <si>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</si>
  <si>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</si>
  <si>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</si>
  <si>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</si>
  <si>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</si>
  <si>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</si>
  <si>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</si>
  <si>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</si>
  <si>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</si>
  <si>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</si>
  <si>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</si>
  <si>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</si>
  <si>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</si>
  <si>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</si>
  <si>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</si>
  <si>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</si>
  <si>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</si>
  <si>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</si>
  <si>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</si>
  <si>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</si>
  <si>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</si>
  <si>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</si>
  <si>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</si>
  <si>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</si>
  <si>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</si>
  <si>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</si>
  <si>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</si>
  <si>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</si>
  <si>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</si>
  <si>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</si>
  <si>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</si>
  <si>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</si>
  <si>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</si>
  <si>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</si>
  <si>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</si>
  <si>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</si>
  <si>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</si>
  <si>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</si>
  <si>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</si>
  <si>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</si>
  <si>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</si>
  <si>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</si>
  <si>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</si>
  <si>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</si>
  <si>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</si>
  <si>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</si>
  <si>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</si>
  <si>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</si>
  <si>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</si>
  <si>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</si>
  <si>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</si>
  <si>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</si>
  <si>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</si>
  <si>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</si>
  <si>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</si>
  <si>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</si>
  <si>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</si>
  <si>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</si>
  <si>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</si>
  <si>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</si>
  <si>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</si>
  <si>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</si>
  <si>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</si>
  <si>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</si>
  <si>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</si>
  <si>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</si>
  <si>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</si>
  <si>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</si>
  <si>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</si>
  <si>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</si>
  <si>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</si>
  <si>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</si>
  <si>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</si>
  <si>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</si>
  <si>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</si>
  <si>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</si>
  <si>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</si>
  <si>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</si>
  <si>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</si>
  <si>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</si>
  <si>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</si>
  <si>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</si>
  <si>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</si>
  <si>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</si>
  <si>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</si>
  <si>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</si>
  <si>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</si>
  <si>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</si>
  <si>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</si>
  <si>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</si>
  <si>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</si>
  <si>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</si>
  <si>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</si>
  <si>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</si>
  <si>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</si>
  <si>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</si>
  <si>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</si>
  <si>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</si>
  <si>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</si>
  <si>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</si>
  <si>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</si>
  <si>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</si>
  <si>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</si>
  <si>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</si>
  <si>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</si>
  <si>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</si>
  <si>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</si>
  <si>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</si>
  <si>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</si>
  <si>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</si>
  <si>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</si>
  <si>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</si>
  <si>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</si>
  <si>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</si>
  <si>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</si>
  <si>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</si>
  <si>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</si>
  <si>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</si>
  <si>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</si>
  <si>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</si>
  <si>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</si>
  <si>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</si>
  <si>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</si>
  <si>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</si>
  <si>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</si>
  <si>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</si>
  <si>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</si>
  <si>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</si>
  <si>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</si>
  <si>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</si>
  <si>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</si>
  <si>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</si>
  <si>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</si>
  <si>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</si>
  <si>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</si>
  <si>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</si>
  <si>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</si>
  <si>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</si>
  <si>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</si>
  <si>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</si>
  <si>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</si>
  <si>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</si>
  <si>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</si>
  <si>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</si>
  <si>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</si>
  <si>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</si>
  <si>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</si>
  <si>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</si>
  <si>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</si>
  <si>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</si>
  <si>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</si>
  <si>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</si>
  <si>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</si>
  <si>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</si>
  <si>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</si>
  <si>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</si>
  <si>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</si>
  <si>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</si>
  <si>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</si>
  <si>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</si>
  <si>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</si>
  <si>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</si>
  <si>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</si>
  <si>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</si>
  <si>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</si>
  <si>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</si>
  <si>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</si>
  <si>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</si>
  <si>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</si>
  <si>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</si>
  <si>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</si>
  <si>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</si>
  <si>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</si>
  <si>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</si>
  <si>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</si>
  <si>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</si>
  <si>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</si>
  <si>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</si>
  <si>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</si>
  <si>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</si>
  <si>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</si>
  <si>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</si>
  <si>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</si>
  <si>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</si>
  <si>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</si>
  <si>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</si>
  <si>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</si>
  <si>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</si>
  <si>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</si>
  <si>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</si>
  <si>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</si>
  <si>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</si>
  <si>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</si>
  <si>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</si>
  <si>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</si>
  <si>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</si>
  <si>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</si>
  <si>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</si>
  <si>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</si>
  <si>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</si>
  <si>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</si>
  <si>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</si>
  <si>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</si>
  <si>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</si>
  <si>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</si>
  <si>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</si>
  <si>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</si>
  <si>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</si>
  <si>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</si>
  <si>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</si>
  <si>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</si>
  <si>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</si>
  <si>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</si>
  <si>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</si>
  <si>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</si>
  <si>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</si>
  <si>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</si>
  <si>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</si>
  <si>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</si>
  <si>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</si>
  <si>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</si>
  <si>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</si>
  <si>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</si>
  <si>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</si>
  <si>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</si>
  <si>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</si>
  <si>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</si>
  <si>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</si>
  <si>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</si>
  <si>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</si>
  <si>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</si>
  <si>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</si>
  <si>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</si>
  <si>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</si>
  <si>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</si>
  <si>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</si>
  <si>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</si>
  <si>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</si>
  <si>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</si>
  <si>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</si>
  <si>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</si>
  <si>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</si>
  <si>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</si>
  <si>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</si>
  <si>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</si>
  <si>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</si>
  <si>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</si>
  <si>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</si>
  <si>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</si>
  <si>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</si>
  <si>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</si>
  <si>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</si>
  <si>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</si>
  <si>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</si>
  <si>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</si>
  <si>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</si>
  <si>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</si>
  <si>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</si>
  <si>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</si>
  <si>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</si>
  <si>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</si>
  <si>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</si>
  <si>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</si>
  <si>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</si>
  <si>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</si>
  <si>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</si>
  <si>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</si>
  <si>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</si>
  <si>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</si>
  <si>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</si>
  <si>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</si>
  <si>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</si>
  <si>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</si>
  <si>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</si>
  <si>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</si>
  <si>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</si>
  <si>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</si>
  <si>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</si>
  <si>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</si>
  <si>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</si>
  <si>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</si>
  <si>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</si>
  <si>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</si>
  <si>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</si>
  <si>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</si>
  <si>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</si>
  <si>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</si>
  <si>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</si>
  <si>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</si>
  <si>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</si>
  <si>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</si>
  <si>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</si>
  <si>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</si>
  <si>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</si>
  <si>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</si>
  <si>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</si>
  <si>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</si>
  <si>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</si>
  <si>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</si>
  <si>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</si>
  <si>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</si>
  <si>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</si>
  <si>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</si>
  <si>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</si>
  <si>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</si>
  <si>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</si>
  <si>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</si>
  <si>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</si>
  <si>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</si>
  <si>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</si>
  <si>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</si>
  <si>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</si>
  <si>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</si>
  <si>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</si>
  <si>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</si>
  <si>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</si>
  <si>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</si>
  <si>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</si>
  <si>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</si>
  <si>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</si>
  <si>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</si>
  <si>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</si>
  <si>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</si>
  <si>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</si>
  <si>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</si>
  <si>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</si>
  <si>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</si>
  <si>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</si>
  <si>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</si>
  <si>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</si>
  <si>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</si>
  <si>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</si>
  <si>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</si>
  <si>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</si>
  <si>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</si>
  <si>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</si>
  <si>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</si>
  <si>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</si>
  <si>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</si>
  <si>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</si>
  <si>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</si>
  <si>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</si>
  <si>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</si>
  <si>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</si>
  <si>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</si>
  <si>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</si>
  <si>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</si>
  <si>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</si>
  <si>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</si>
  <si>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</si>
  <si>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</si>
  <si>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</si>
  <si>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</si>
  <si>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</si>
  <si>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</si>
  <si>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</si>
  <si>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</si>
  <si>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</si>
  <si>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</si>
  <si>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</si>
  <si>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</si>
  <si>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</si>
  <si>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</si>
  <si>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</si>
  <si>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</si>
  <si>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</si>
  <si>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</si>
  <si>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</si>
  <si>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</si>
  <si>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</si>
  <si>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</si>
  <si>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</si>
  <si>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</si>
  <si>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</si>
  <si>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</si>
  <si>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</si>
  <si>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</si>
  <si>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</si>
  <si>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</si>
  <si>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</si>
  <si>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</si>
  <si>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</si>
  <si>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</si>
  <si>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</si>
  <si>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</si>
  <si>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</si>
  <si>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</si>
  <si>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</si>
  <si>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</si>
  <si>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</si>
  <si>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</si>
  <si>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</si>
  <si>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</si>
  <si>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</si>
  <si>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</si>
  <si>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</si>
  <si>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</si>
  <si>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</si>
  <si>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</si>
  <si>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</si>
  <si>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</si>
  <si>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</si>
  <si>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</si>
  <si>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</si>
  <si>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</si>
  <si>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</si>
  <si>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</si>
  <si>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</si>
  <si>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</si>
  <si>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</si>
  <si>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</si>
  <si>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</si>
  <si>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</si>
  <si>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</si>
  <si>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</si>
  <si>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</si>
  <si>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</si>
  <si>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</si>
  <si>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</si>
  <si>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</si>
  <si>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</si>
  <si>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</si>
  <si>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</si>
  <si>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</si>
  <si>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</si>
  <si>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</si>
  <si>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</si>
  <si>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</si>
  <si>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</si>
  <si>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</si>
  <si>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</si>
  <si>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</si>
  <si>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</si>
  <si>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</si>
  <si>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</si>
  <si>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</si>
  <si>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</si>
  <si>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</si>
  <si>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</si>
  <si>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</si>
  <si>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</si>
  <si>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</si>
  <si>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</si>
  <si>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</si>
  <si>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</si>
  <si>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</si>
  <si>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</si>
  <si>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</si>
  <si>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</si>
  <si>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</si>
  <si>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</si>
  <si>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</si>
  <si>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</si>
  <si>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</si>
  <si>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</si>
  <si>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</si>
  <si>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</si>
  <si>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</si>
  <si>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</si>
  <si>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</si>
  <si>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</si>
  <si>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</si>
  <si>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</si>
  <si>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</si>
  <si>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</si>
  <si>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</si>
  <si>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</si>
  <si>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</si>
  <si>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</si>
  <si>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</si>
  <si>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</si>
  <si>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</si>
  <si>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</si>
  <si>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</si>
  <si>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</si>
  <si>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</si>
  <si>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</si>
  <si>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</si>
  <si>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</si>
  <si>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</si>
  <si>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</si>
  <si>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</si>
  <si>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</si>
  <si>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</si>
  <si>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</si>
  <si>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</si>
  <si>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</si>
  <si>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</si>
  <si>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</si>
  <si>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</si>
  <si>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</si>
  <si>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</si>
  <si>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</si>
  <si>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</si>
  <si>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</si>
  <si>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</si>
  <si>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</si>
  <si>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</si>
  <si>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</si>
  <si>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</si>
  <si>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</si>
  <si>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</si>
  <si>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</si>
  <si>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</si>
  <si>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</si>
  <si>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</si>
  <si>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</si>
  <si>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</si>
  <si>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</si>
  <si>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</si>
  <si>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</si>
  <si>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</si>
  <si>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</si>
  <si>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</si>
  <si>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</si>
  <si>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</si>
  <si>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</si>
  <si>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</si>
  <si>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</si>
  <si>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</si>
  <si>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</si>
  <si>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</si>
  <si>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</si>
  <si>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</si>
  <si>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</si>
  <si>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</si>
  <si>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</si>
  <si>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</si>
  <si>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</si>
  <si>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</si>
  <si>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</si>
  <si>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</si>
  <si>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</si>
  <si>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</si>
  <si>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</si>
  <si>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</si>
  <si>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</si>
  <si>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</si>
  <si>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</si>
  <si>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</si>
  <si>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</si>
  <si>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</si>
  <si>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</si>
  <si>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</si>
  <si>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</si>
  <si>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</si>
  <si>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</si>
  <si>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</si>
  <si>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</si>
  <si>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</si>
  <si>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</si>
  <si>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</si>
  <si>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</si>
  <si>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</si>
  <si>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</si>
  <si>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</si>
  <si>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</si>
  <si>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</si>
  <si>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</si>
  <si>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</si>
  <si>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</si>
  <si>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</si>
  <si>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</si>
  <si>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</si>
  <si>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</si>
  <si>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</si>
  <si>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</si>
  <si>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</si>
  <si>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</si>
  <si>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</si>
  <si>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</si>
  <si>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</si>
  <si>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</si>
  <si>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</si>
  <si>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</si>
  <si>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</si>
  <si>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</si>
  <si>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</si>
  <si>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</si>
  <si>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</si>
  <si>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</si>
  <si>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</si>
  <si>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</si>
  <si>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</si>
  <si>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</si>
  <si>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</si>
  <si>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</si>
  <si>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</si>
  <si>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</si>
  <si>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</si>
  <si>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</si>
  <si>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</si>
  <si>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</si>
  <si>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</si>
  <si>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</si>
  <si>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</si>
  <si>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</si>
  <si>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</si>
  <si>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</si>
  <si>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</si>
  <si>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</si>
  <si>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</si>
  <si>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</si>
  <si>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</si>
  <si>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</si>
  <si>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</si>
  <si>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</si>
  <si>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</si>
  <si>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</si>
  <si>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</si>
  <si>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</si>
  <si>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</si>
  <si>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</si>
  <si>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</si>
  <si>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</si>
  <si>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</si>
  <si>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</si>
  <si>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</si>
  <si>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</si>
  <si>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</si>
  <si>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</si>
  <si>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</si>
  <si>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</si>
  <si>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</si>
  <si>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</si>
  <si>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</si>
  <si>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</si>
  <si>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</si>
  <si>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</si>
  <si>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</si>
  <si>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</si>
  <si>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</si>
  <si>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</si>
  <si>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</si>
  <si>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</si>
  <si>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</si>
  <si>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</si>
  <si>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</si>
  <si>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</si>
  <si>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</si>
  <si>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</si>
  <si>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</si>
  <si>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</si>
  <si>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</si>
  <si>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</si>
  <si>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</si>
  <si>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</si>
  <si>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</si>
  <si>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</si>
  <si>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</si>
  <si>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</si>
  <si>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</si>
  <si>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</si>
  <si>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</si>
  <si>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</si>
  <si>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</si>
  <si>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</si>
  <si>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</si>
  <si>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</si>
  <si>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</si>
  <si>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</si>
  <si>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</si>
  <si>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</si>
  <si>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</si>
  <si>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</si>
  <si>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</si>
  <si>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</si>
  <si>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</si>
  <si>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</si>
  <si>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</si>
  <si>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</si>
  <si>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</si>
  <si>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</si>
  <si>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</si>
  <si>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</si>
  <si>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</si>
  <si>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</si>
  <si>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</si>
  <si>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</si>
  <si>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</si>
  <si>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</si>
  <si>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</si>
  <si>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</si>
  <si>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</si>
  <si>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</si>
  <si>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</si>
  <si>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</si>
  <si>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</si>
  <si>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</si>
  <si>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</si>
  <si>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</si>
  <si>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</si>
  <si>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</si>
  <si>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</si>
  <si>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</si>
  <si>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</si>
  <si>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</si>
  <si>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</si>
  <si>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</si>
  <si>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</si>
  <si>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</si>
  <si>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</si>
  <si>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</si>
  <si>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</si>
  <si>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</si>
  <si>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</si>
  <si>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</si>
  <si>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</si>
  <si>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</si>
  <si>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</si>
  <si>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</si>
  <si>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</si>
  <si>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</si>
  <si>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</si>
  <si>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</si>
  <si>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</si>
  <si>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</si>
  <si>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</si>
  <si>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</si>
  <si>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</si>
  <si>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</si>
  <si>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</si>
  <si>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</si>
  <si>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</si>
  <si>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</si>
  <si>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</si>
  <si>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</si>
  <si>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</si>
  <si>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</si>
  <si>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</si>
  <si>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</si>
  <si>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</si>
  <si>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</si>
  <si>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</si>
  <si>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</si>
  <si>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</si>
  <si>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</si>
  <si>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</si>
  <si>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</si>
  <si>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</si>
  <si>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</si>
  <si>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</si>
  <si>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</si>
  <si>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</si>
  <si>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</si>
  <si>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</si>
  <si>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</si>
  <si>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</si>
  <si>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</si>
  <si>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</si>
  <si>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</si>
  <si>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</si>
  <si>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</si>
  <si>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</si>
  <si>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</si>
  <si>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</si>
  <si>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</si>
  <si>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</si>
  <si>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</si>
  <si>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</si>
  <si>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</si>
  <si>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</si>
  <si>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</si>
  <si>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</si>
  <si>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</si>
  <si>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</si>
  <si>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</si>
  <si>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</si>
  <si>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</si>
  <si>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</si>
  <si>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</si>
  <si>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</si>
  <si>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</si>
  <si>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</si>
  <si>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</si>
  <si>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</si>
  <si>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</si>
  <si>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</si>
  <si>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</si>
  <si>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</si>
  <si>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</si>
  <si>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</si>
  <si>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</si>
  <si>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</si>
  <si>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</si>
  <si>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</si>
  <si>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</si>
  <si>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</si>
  <si>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</si>
  <si>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</si>
  <si>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</si>
  <si>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</si>
  <si>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</si>
  <si>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</si>
  <si>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</si>
  <si>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</si>
  <si>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</si>
  <si>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</si>
  <si>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</si>
  <si>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</si>
  <si>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</si>
  <si>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</si>
  <si>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</si>
  <si>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</si>
  <si>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</si>
  <si>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</si>
  <si>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</si>
  <si>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</si>
  <si>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</si>
  <si>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</si>
  <si>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</si>
  <si>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</si>
  <si>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</si>
  <si>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</si>
  <si>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</si>
  <si>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</si>
  <si>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</si>
  <si>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</si>
  <si>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</si>
  <si>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</si>
  <si>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</si>
  <si>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</si>
  <si>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</si>
  <si>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</si>
  <si>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</si>
  <si>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</si>
  <si>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</si>
  <si>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</si>
  <si>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</si>
  <si>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</si>
  <si>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</si>
  <si>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</si>
  <si>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</si>
  <si>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</si>
  <si>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</si>
  <si>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</si>
  <si>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</si>
  <si>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</si>
  <si>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</si>
  <si>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</si>
  <si>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</si>
  <si>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</si>
  <si>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</si>
  <si>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</si>
  <si>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</si>
  <si>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</si>
  <si>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</si>
  <si>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</si>
  <si>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</si>
  <si>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</si>
  <si>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</si>
  <si>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</si>
  <si>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</si>
  <si>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</si>
  <si>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</si>
  <si>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</si>
  <si>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</si>
  <si>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</si>
  <si>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</si>
  <si>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</si>
  <si>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</si>
  <si>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</si>
  <si>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</si>
  <si>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</si>
  <si>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</si>
  <si>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</si>
  <si>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</si>
  <si>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</si>
  <si>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</si>
  <si>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</si>
  <si>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</si>
  <si>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</si>
  <si>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</si>
  <si>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</si>
  <si>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</si>
  <si>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</si>
  <si>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</si>
  <si>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</si>
  <si>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</si>
  <si>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</si>
  <si>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</si>
  <si>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</si>
  <si>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</si>
  <si>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</si>
  <si>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</si>
  <si>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</si>
  <si>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</si>
  <si>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</si>
  <si>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</si>
  <si>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</si>
  <si>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</si>
  <si>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</si>
  <si>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</si>
  <si>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</si>
  <si>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</si>
  <si>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</si>
  <si>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</si>
  <si>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</si>
  <si>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</si>
  <si>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</si>
  <si>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</si>
  <si>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</si>
  <si>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</si>
  <si>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</si>
  <si>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</si>
  <si>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</si>
  <si>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</si>
  <si>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</si>
  <si>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</si>
  <si>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</si>
  <si>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</si>
  <si>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</si>
  <si>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</si>
  <si>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</si>
  <si>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</si>
  <si>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</si>
  <si>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</si>
  <si>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</si>
  <si>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</si>
  <si>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</si>
  <si>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</si>
  <si>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</si>
  <si>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</si>
  <si>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</si>
  <si>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</si>
  <si>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</si>
  <si>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</si>
  <si>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</si>
  <si>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</si>
  <si>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</si>
  <si>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</si>
  <si>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</si>
  <si>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</si>
  <si>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</si>
  <si>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</si>
  <si>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</si>
  <si>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</si>
  <si>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</si>
  <si>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</si>
  <si>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</si>
  <si>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</si>
  <si>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</si>
  <si>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</si>
  <si>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</si>
  <si>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</si>
  <si>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</si>
  <si>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</si>
  <si>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</si>
  <si>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</si>
  <si>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</si>
  <si>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</si>
  <si>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</si>
  <si>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</si>
  <si>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</si>
  <si>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</si>
  <si>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</si>
  <si>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</si>
  <si>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</si>
  <si>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</si>
  <si>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</si>
  <si>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</si>
  <si>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</si>
  <si>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</si>
  <si>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</si>
  <si>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</si>
  <si>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</si>
  <si>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</si>
  <si>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</si>
  <si>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</si>
  <si>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</si>
  <si>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</si>
  <si>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</si>
  <si>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</si>
  <si>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</si>
  <si>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</si>
  <si>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</si>
  <si>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</si>
  <si>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</si>
  <si>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</si>
  <si>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</si>
  <si>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</si>
  <si>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</si>
  <si>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</si>
  <si>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</si>
  <si>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</si>
  <si>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</si>
  <si>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</si>
  <si>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</si>
  <si>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</si>
  <si>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</si>
  <si>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</si>
  <si>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</si>
  <si>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</si>
  <si>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</si>
  <si>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</si>
  <si>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</si>
  <si>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</si>
  <si>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</si>
  <si>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</si>
  <si>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</si>
  <si>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</si>
  <si>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</si>
  <si>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</si>
  <si>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</si>
  <si>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</si>
  <si>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</si>
  <si>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</si>
  <si>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</si>
  <si>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</si>
  <si>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</si>
  <si>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</si>
  <si>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</si>
  <si>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</si>
  <si>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</si>
  <si>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</si>
  <si>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</si>
  <si>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</si>
  <si>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</si>
  <si>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</si>
  <si>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</si>
  <si>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</si>
  <si>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</si>
  <si>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</si>
  <si>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</si>
  <si>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</si>
  <si>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</si>
  <si>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</si>
  <si>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</si>
  <si>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</si>
  <si>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</si>
  <si>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</si>
  <si>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</si>
  <si>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</si>
  <si>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</si>
  <si>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</si>
  <si>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</si>
  <si>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</si>
  <si>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</si>
  <si>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</si>
  <si>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</si>
  <si>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</si>
  <si>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</si>
  <si>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</si>
  <si>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</si>
  <si>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</si>
  <si>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</si>
  <si>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</si>
  <si>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</si>
  <si>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</si>
  <si>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</si>
  <si>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</si>
  <si>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</si>
  <si>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</si>
  <si>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</si>
  <si>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</si>
  <si>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</si>
  <si>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</si>
  <si>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</si>
  <si>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</si>
  <si>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</si>
  <si>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</si>
  <si>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</si>
  <si>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</si>
  <si>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</si>
  <si>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</si>
  <si>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</si>
  <si>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</si>
  <si>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</si>
  <si>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</si>
  <si>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</si>
  <si>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</si>
  <si>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</si>
  <si>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</si>
  <si>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</si>
  <si>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</si>
  <si>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</si>
  <si>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</si>
  <si>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</si>
  <si>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</si>
  <si>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</si>
  <si>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</si>
  <si>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</si>
  <si>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</si>
  <si>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</si>
  <si>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</si>
  <si>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</si>
  <si>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</si>
  <si>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</si>
  <si>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</si>
  <si>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</si>
  <si>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</si>
  <si>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</si>
  <si>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</si>
  <si>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</si>
  <si>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</si>
  <si>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</si>
  <si>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</si>
  <si>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</si>
  <si>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</si>
  <si>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</si>
  <si>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</si>
  <si>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</si>
  <si>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</si>
  <si>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</si>
  <si>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</si>
  <si>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</si>
  <si>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</si>
  <si>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</si>
  <si>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</si>
  <si>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</si>
  <si>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</si>
  <si>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</si>
  <si>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</si>
  <si>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</si>
  <si>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</si>
  <si>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</si>
  <si>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</si>
  <si>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</si>
  <si>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</si>
  <si>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</si>
  <si>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</si>
  <si>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</si>
  <si>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</si>
  <si>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</si>
  <si>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</si>
  <si>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</si>
  <si>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</si>
  <si>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</si>
  <si>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</si>
  <si>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</si>
  <si>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</si>
  <si>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</si>
  <si>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</si>
  <si>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</si>
  <si>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</si>
  <si>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</si>
  <si>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</si>
  <si>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</si>
  <si>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</si>
  <si>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</si>
  <si>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</si>
  <si>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</si>
  <si>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</si>
  <si>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</si>
  <si>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</si>
  <si>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</si>
  <si>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</si>
  <si>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</si>
  <si>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</si>
  <si>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</si>
  <si>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</si>
  <si>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</si>
  <si>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</si>
  <si>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</si>
  <si>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</si>
  <si>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</si>
  <si>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</si>
  <si>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</si>
  <si>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</si>
  <si>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</si>
  <si>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</si>
  <si>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</si>
  <si>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</si>
  <si>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</si>
  <si>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</si>
  <si>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</si>
  <si>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</si>
  <si>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</si>
  <si>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</si>
  <si>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</si>
  <si>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</si>
  <si>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</si>
  <si>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</si>
  <si>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</si>
  <si>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</si>
  <si>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</si>
  <si>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</si>
  <si>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</si>
  <si>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</si>
  <si>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</si>
  <si>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</si>
  <si>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</si>
  <si>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</si>
  <si>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</si>
  <si>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</si>
  <si>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</si>
  <si>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</si>
  <si>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</si>
  <si>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</si>
  <si>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</si>
  <si>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</si>
  <si>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</si>
  <si>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</si>
  <si>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</si>
  <si>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</si>
  <si>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</si>
  <si>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</si>
  <si>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</si>
  <si>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</si>
  <si>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</si>
  <si>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</si>
  <si>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</si>
  <si>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</si>
  <si>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</si>
  <si>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</si>
  <si>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</si>
  <si>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</si>
  <si>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</si>
  <si>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</si>
  <si>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</si>
  <si>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</si>
  <si>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</si>
  <si>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</si>
  <si>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</si>
  <si>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</si>
  <si>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</si>
  <si>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</si>
  <si>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</si>
  <si>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</si>
  <si>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</si>
  <si>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</si>
  <si>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</si>
  <si>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</si>
  <si>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</si>
  <si>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</si>
  <si>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</si>
  <si>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</si>
  <si>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</si>
  <si>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</si>
  <si>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</si>
  <si>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</si>
  <si>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</si>
  <si>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</si>
  <si>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</si>
  <si>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</si>
  <si>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</si>
  <si>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</si>
  <si>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</si>
  <si>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</si>
  <si>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</si>
  <si>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</si>
  <si>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</si>
  <si>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</si>
  <si>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</si>
  <si>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</si>
  <si>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</si>
  <si>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</si>
  <si>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</si>
  <si>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</si>
  <si>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</si>
  <si>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</si>
  <si>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</si>
  <si>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</si>
  <si>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</si>
  <si>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</si>
  <si>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</si>
  <si>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</si>
  <si>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</si>
  <si>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</si>
  <si>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</si>
  <si>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</si>
  <si>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</si>
  <si>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</si>
  <si>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</si>
  <si>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</si>
  <si>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</si>
  <si>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</si>
  <si>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</si>
  <si>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</si>
  <si>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</si>
  <si>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</si>
  <si>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</si>
  <si>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</si>
  <si>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</si>
  <si>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</si>
  <si>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</si>
  <si>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</si>
  <si>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</si>
  <si>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</si>
  <si>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</si>
  <si>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</si>
  <si>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</si>
  <si>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</si>
  <si>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</si>
  <si>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</si>
  <si>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</si>
  <si>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</si>
  <si>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</si>
  <si>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</si>
  <si>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</si>
  <si>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</si>
  <si>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</si>
  <si>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</si>
  <si>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</si>
  <si>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</si>
  <si>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</si>
  <si>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</si>
  <si>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</si>
  <si>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</si>
  <si>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</si>
  <si>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</si>
  <si>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</si>
  <si>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</si>
  <si>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</si>
  <si>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</si>
  <si>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</si>
  <si>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</si>
  <si>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</si>
  <si>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</si>
  <si>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</si>
  <si>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</si>
  <si>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</si>
  <si>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</si>
  <si>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</si>
  <si>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</si>
  <si>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</si>
  <si>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</si>
  <si>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</si>
  <si>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</si>
  <si>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</si>
  <si>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</si>
  <si>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</si>
  <si>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</si>
  <si>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</si>
  <si>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</si>
  <si>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</si>
  <si>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</si>
  <si>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</si>
  <si>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</si>
  <si>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</si>
  <si>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</si>
  <si>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</si>
  <si>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</si>
  <si>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</si>
  <si>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</si>
  <si>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</si>
  <si>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</si>
  <si>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</si>
  <si>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</si>
  <si>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</si>
  <si>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</si>
  <si>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</si>
  <si>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</si>
  <si>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</si>
  <si>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</si>
  <si>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</si>
  <si>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</si>
  <si>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</si>
  <si>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</si>
  <si>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</si>
  <si>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</si>
  <si>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</si>
  <si>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</si>
  <si>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</si>
  <si>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</si>
  <si>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</si>
  <si>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</si>
  <si>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</si>
  <si>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</si>
  <si>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</si>
  <si>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</si>
  <si>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</si>
  <si>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</si>
  <si>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</si>
  <si>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</si>
  <si>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</si>
  <si>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</si>
  <si>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</si>
  <si>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</si>
  <si>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</si>
  <si>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</si>
  <si>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</si>
  <si>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</si>
  <si>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</si>
  <si>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</si>
  <si>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</si>
  <si>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</si>
  <si>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</si>
  <si>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</si>
  <si>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</si>
  <si>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</si>
  <si>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</si>
  <si>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</si>
  <si>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</si>
  <si>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</si>
  <si>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</si>
  <si>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</si>
  <si>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</si>
  <si>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</si>
  <si>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</si>
  <si>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</si>
  <si>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</si>
  <si>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</si>
  <si>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</si>
  <si>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</si>
  <si>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</si>
  <si>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</si>
  <si>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</si>
  <si>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</si>
  <si>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</si>
  <si>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</si>
  <si>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</si>
  <si>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</si>
  <si>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</si>
  <si>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</si>
  <si>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</si>
  <si>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</si>
  <si>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</si>
  <si>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</si>
  <si>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</si>
  <si>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</si>
  <si>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</si>
  <si>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</si>
  <si>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</si>
  <si>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</si>
  <si>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</si>
  <si>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</si>
  <si>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</si>
  <si>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</si>
  <si>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</si>
  <si>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</si>
  <si>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</si>
  <si>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</si>
  <si>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</si>
  <si>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</si>
  <si>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</si>
  <si>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</si>
  <si>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</si>
  <si>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</si>
  <si>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</si>
  <si>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</si>
  <si>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</si>
  <si>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</si>
  <si>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</si>
  <si>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</si>
  <si>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</si>
  <si>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</si>
  <si>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</si>
  <si>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</si>
  <si>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</si>
  <si>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</si>
  <si>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</si>
  <si>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</si>
  <si>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</si>
  <si>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</si>
  <si>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</si>
  <si>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</si>
  <si>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</si>
  <si>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</si>
  <si>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</si>
  <si>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</si>
  <si>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</si>
  <si>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</si>
  <si>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</si>
  <si>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</si>
  <si>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</si>
  <si>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</si>
  <si>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</si>
  <si>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</si>
  <si>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</si>
  <si>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</si>
  <si>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</si>
  <si>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</si>
  <si>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</si>
  <si>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</si>
  <si>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</si>
  <si>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</si>
  <si>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</si>
  <si>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</si>
  <si>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</si>
  <si>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</si>
  <si>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</si>
  <si>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</si>
  <si>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</si>
  <si>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</si>
  <si>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</si>
  <si>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</si>
  <si>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</si>
  <si>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</si>
  <si>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</si>
  <si>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</si>
  <si>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</si>
  <si>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</si>
  <si>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</si>
  <si>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</si>
  <si>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</si>
  <si>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</si>
  <si>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</si>
  <si>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</si>
  <si>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</si>
  <si>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</si>
  <si>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</si>
  <si>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</si>
  <si>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</si>
  <si>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</si>
  <si>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</si>
  <si>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</si>
  <si>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</si>
  <si>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</si>
  <si>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</si>
  <si>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</si>
  <si>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</si>
  <si>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</si>
  <si>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</si>
  <si>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</si>
  <si>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</si>
  <si>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</si>
  <si>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</si>
  <si>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</si>
  <si>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</si>
  <si>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</si>
  <si>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</si>
  <si>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</si>
  <si>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</si>
  <si>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</si>
  <si>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</si>
  <si>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</si>
  <si>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</si>
  <si>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</si>
  <si>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</si>
  <si>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</si>
  <si>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</si>
  <si>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</si>
  <si>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</si>
  <si>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</si>
  <si>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</si>
  <si>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</si>
  <si>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</si>
  <si>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</si>
  <si>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</si>
  <si>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</si>
  <si>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</si>
  <si>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</si>
  <si>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</si>
  <si>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</si>
  <si>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</si>
  <si>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</si>
  <si>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</si>
  <si>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</si>
  <si>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</si>
  <si>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</si>
  <si>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</si>
  <si>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</si>
  <si>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</si>
  <si>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</si>
  <si>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</si>
  <si>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</si>
  <si>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</si>
  <si>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</si>
  <si>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</si>
  <si>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</si>
  <si>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</si>
  <si>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</si>
  <si>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</si>
  <si>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</si>
  <si>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</si>
  <si>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</si>
  <si>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</si>
  <si>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</si>
  <si>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</si>
  <si>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</si>
  <si>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</si>
  <si>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</si>
  <si>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</si>
  <si>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</si>
  <si>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</si>
  <si>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</si>
  <si>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</si>
  <si>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</si>
  <si>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</si>
  <si>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</si>
  <si>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</si>
  <si>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</si>
  <si>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</si>
  <si>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</si>
  <si>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</si>
  <si>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</si>
  <si>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</si>
  <si>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</si>
  <si>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</si>
  <si>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</si>
  <si>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</si>
  <si>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</si>
  <si>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</si>
  <si>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</si>
  <si>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</si>
  <si>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</si>
  <si>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</si>
  <si>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</si>
  <si>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</si>
  <si>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</si>
  <si>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</si>
  <si>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</si>
  <si>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</si>
  <si>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</si>
  <si>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</si>
  <si>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</si>
  <si>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</si>
  <si>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</si>
  <si>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</si>
  <si>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</si>
  <si>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</si>
  <si>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</si>
  <si>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</si>
  <si>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</si>
  <si>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</si>
  <si>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</si>
  <si>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</si>
  <si>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</si>
  <si>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</si>
  <si>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</si>
  <si>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</si>
  <si>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</si>
  <si>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</si>
  <si>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</si>
  <si>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</si>
  <si>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</si>
  <si>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</si>
  <si>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</si>
  <si>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</si>
  <si>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</si>
  <si>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</si>
  <si>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</si>
  <si>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</si>
  <si>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</si>
  <si>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</si>
  <si>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</si>
  <si>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</si>
  <si>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</si>
  <si>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</si>
  <si>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</si>
  <si>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</si>
  <si>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</si>
  <si>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</si>
  <si>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</si>
  <si>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</si>
  <si>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</si>
  <si>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</si>
  <si>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</si>
  <si>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</si>
  <si>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</si>
  <si>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</si>
  <si>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</si>
  <si>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</si>
  <si>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</si>
  <si>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</si>
  <si>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</si>
  <si>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</si>
  <si>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</si>
  <si>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</si>
  <si>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</si>
  <si>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</si>
  <si>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</si>
  <si>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</si>
  <si>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</si>
  <si>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</si>
  <si>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</si>
  <si>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</si>
  <si>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</si>
  <si>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</si>
  <si>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</si>
  <si>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</si>
  <si>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</si>
  <si>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</si>
  <si>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</si>
  <si>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</si>
  <si>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</si>
  <si>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</si>
  <si>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</si>
  <si>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</si>
  <si>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</si>
  <si>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</si>
  <si>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</si>
  <si>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</si>
  <si>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</si>
  <si>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</si>
  <si>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</si>
  <si>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</si>
  <si>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</si>
  <si>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</si>
  <si>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</si>
  <si>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</si>
  <si>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</si>
  <si>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</si>
  <si>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</si>
  <si>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</si>
  <si>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</si>
  <si>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</si>
  <si>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</si>
  <si>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</si>
  <si>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</si>
  <si>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</si>
  <si>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</si>
  <si>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</si>
  <si>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</si>
  <si>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</si>
  <si>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</si>
  <si>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</si>
  <si>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</si>
  <si>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</si>
  <si>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</si>
  <si>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</si>
  <si>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</si>
  <si>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</si>
  <si>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</si>
  <si>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</si>
  <si>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</si>
  <si>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</si>
  <si>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</si>
  <si>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</si>
  <si>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</si>
  <si>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</si>
  <si>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</si>
  <si>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</si>
  <si>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</si>
  <si>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</si>
  <si>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</si>
  <si>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</si>
  <si>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</si>
  <si>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</si>
  <si>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</si>
  <si>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</si>
  <si>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</si>
  <si>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</si>
  <si>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</si>
  <si>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</si>
  <si>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</si>
  <si>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</si>
  <si>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</si>
  <si>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</si>
  <si>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</si>
  <si>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</si>
  <si>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</si>
  <si>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</si>
  <si>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</si>
  <si>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</si>
  <si>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</si>
  <si>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</si>
  <si>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</si>
  <si>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</si>
  <si>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</si>
  <si>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</si>
  <si>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</si>
  <si>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</si>
  <si>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</si>
  <si>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</si>
  <si>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</si>
  <si>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</si>
  <si>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</si>
  <si>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</si>
  <si>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</si>
  <si>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</si>
  <si>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</si>
  <si>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</si>
  <si>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</si>
  <si>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</si>
  <si>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</si>
  <si>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</si>
  <si>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</si>
  <si>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</si>
  <si>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</si>
  <si>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</si>
  <si>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</si>
  <si>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</si>
  <si>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</si>
  <si>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</si>
  <si>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</si>
  <si>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</si>
  <si>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</si>
  <si>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</si>
  <si>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</si>
  <si>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</si>
  <si>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</si>
  <si>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</si>
  <si>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</si>
  <si>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</si>
  <si>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</si>
  <si>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</si>
  <si>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</si>
  <si>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</si>
  <si>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</si>
  <si>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</si>
  <si>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</si>
  <si>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</si>
  <si>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</si>
  <si>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</si>
  <si>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</si>
  <si>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</si>
  <si>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</si>
  <si>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</si>
  <si>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</si>
  <si>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</si>
  <si>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</si>
  <si>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</si>
  <si>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</si>
  <si>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</si>
  <si>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</si>
  <si>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</si>
  <si>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</si>
  <si>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</si>
  <si>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</si>
  <si>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</si>
  <si>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</si>
  <si>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</si>
  <si>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</si>
  <si>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</si>
  <si>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</si>
  <si>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</si>
  <si>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</si>
  <si>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</si>
  <si>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</si>
  <si>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</si>
  <si>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</si>
  <si>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</si>
  <si>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</si>
  <si>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</si>
  <si>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</si>
  <si>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</si>
  <si>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</si>
  <si>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</si>
  <si>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</si>
  <si>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</si>
  <si>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</si>
  <si>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</si>
  <si>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</si>
  <si>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</si>
  <si>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</si>
  <si>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</si>
  <si>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</si>
  <si>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</si>
  <si>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</si>
  <si>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</si>
  <si>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</si>
  <si>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</si>
  <si>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</si>
  <si>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</si>
  <si>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</si>
  <si>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</si>
  <si>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</si>
  <si>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</si>
  <si>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</si>
  <si>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</si>
  <si>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</si>
  <si>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</si>
  <si>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</si>
  <si>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</si>
  <si>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</si>
  <si>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</si>
  <si>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</si>
  <si>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</si>
  <si>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</si>
  <si>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</si>
  <si>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</si>
  <si>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</si>
  <si>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</si>
  <si>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</si>
  <si>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</si>
  <si>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</si>
  <si>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</si>
  <si>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</si>
  <si>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</si>
  <si>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</si>
  <si>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</si>
  <si>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</si>
  <si>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</si>
  <si>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</si>
  <si>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</si>
  <si>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</si>
  <si>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</si>
  <si>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</si>
  <si>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</si>
  <si>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</si>
  <si>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</si>
  <si>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</si>
  <si>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</si>
  <si>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</si>
  <si>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</si>
  <si>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</si>
  <si>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</si>
  <si>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</si>
  <si>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</si>
  <si>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</si>
  <si>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</si>
  <si>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</si>
  <si>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</si>
  <si>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</si>
  <si>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</si>
  <si>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</si>
  <si>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</si>
  <si>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</si>
  <si>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</si>
  <si>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</si>
  <si>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</si>
  <si>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</si>
  <si>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</si>
  <si>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</si>
  <si>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</si>
  <si>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</si>
  <si>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</si>
  <si>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</si>
  <si>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</si>
  <si>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</si>
  <si>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</si>
  <si>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</si>
  <si>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</si>
  <si>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</si>
  <si>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</si>
  <si>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</si>
  <si>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</si>
  <si>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</si>
  <si>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</si>
  <si>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</si>
  <si>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</si>
  <si>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</si>
  <si>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</si>
  <si>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</si>
  <si>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</si>
  <si>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</si>
  <si>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</si>
  <si>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</si>
  <si>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</si>
  <si>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</si>
  <si>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</si>
  <si>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</si>
  <si>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</si>
  <si>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</si>
  <si>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</si>
  <si>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</si>
  <si>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</si>
  <si>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</si>
  <si>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</si>
  <si>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</si>
  <si>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</si>
  <si>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</si>
  <si>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</si>
  <si>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</si>
  <si>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</si>
  <si>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</si>
  <si>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</si>
  <si>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</si>
  <si>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</si>
  <si>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</si>
  <si>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</si>
  <si>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</si>
  <si>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</si>
  <si>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</si>
  <si>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</si>
  <si>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</si>
  <si>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</si>
  <si>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</si>
  <si>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</si>
  <si>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</si>
  <si>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</si>
  <si>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</si>
  <si>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</si>
  <si>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</si>
  <si>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</si>
  <si>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</si>
  <si>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</si>
  <si>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</si>
  <si>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</si>
  <si>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</si>
  <si>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</si>
  <si>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</si>
  <si>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</si>
  <si>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</si>
  <si>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</si>
  <si>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</si>
  <si>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</si>
  <si>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</si>
  <si>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</si>
  <si>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</si>
  <si>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</si>
  <si>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</si>
  <si>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</si>
  <si>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</si>
  <si>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</si>
  <si>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</si>
  <si>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</si>
  <si>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</si>
  <si>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</si>
  <si>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</si>
  <si>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</si>
  <si>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</si>
  <si>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</si>
  <si>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</si>
  <si>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</si>
  <si>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</si>
  <si>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</si>
  <si>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</si>
  <si>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</si>
  <si>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</si>
  <si>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</si>
  <si>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</si>
  <si>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</si>
  <si>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</si>
  <si>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</si>
  <si>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</si>
  <si>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</si>
  <si>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</si>
  <si>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</si>
  <si>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</si>
  <si>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</si>
  <si>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</si>
  <si>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</si>
  <si>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</si>
  <si>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</si>
  <si>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</si>
  <si>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</si>
  <si>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</si>
  <si>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</si>
  <si>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</si>
  <si>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</si>
  <si>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</si>
  <si>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</si>
  <si>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</si>
  <si>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</si>
  <si>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</si>
  <si>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</si>
  <si>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</si>
  <si>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</si>
  <si>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</si>
  <si>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</si>
  <si>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</si>
  <si>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</si>
  <si>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</si>
  <si>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</si>
  <si>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</si>
  <si>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</si>
  <si>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</si>
  <si>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</si>
  <si>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</si>
  <si>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</si>
  <si>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</si>
  <si>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</si>
  <si>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</si>
  <si>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</si>
  <si>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</si>
  <si>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</si>
  <si>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</si>
  <si>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</si>
  <si>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</si>
  <si>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</si>
  <si>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</si>
  <si>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</si>
  <si>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</si>
  <si>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</si>
  <si>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</si>
  <si>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</si>
  <si>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</si>
  <si>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</si>
  <si>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</si>
  <si>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</si>
  <si>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</si>
  <si>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</si>
  <si>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</si>
  <si>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</si>
  <si>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</si>
  <si>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</si>
  <si>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</si>
  <si>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</si>
  <si>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</si>
  <si>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</si>
  <si>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</si>
  <si>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</si>
  <si>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</si>
  <si>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</si>
  <si>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</si>
  <si>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</si>
  <si>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</si>
  <si>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</si>
  <si>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</si>
  <si>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</si>
  <si>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</si>
  <si>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</si>
  <si>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</si>
  <si>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</si>
  <si>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</si>
  <si>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</si>
  <si>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</si>
  <si>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</si>
  <si>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</si>
  <si>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</si>
  <si>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</si>
  <si>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</si>
  <si>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</si>
  <si>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</si>
  <si>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</si>
  <si>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</si>
  <si>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</si>
  <si>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</si>
  <si>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</si>
  <si>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</si>
  <si>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</si>
  <si>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</si>
  <si>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</si>
  <si>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</si>
  <si>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</si>
  <si>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</si>
  <si>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</si>
  <si>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</si>
  <si>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</si>
  <si>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</si>
  <si>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</si>
  <si>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</si>
  <si>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</si>
  <si>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</si>
  <si>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</si>
  <si>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</si>
  <si>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</si>
  <si>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</si>
  <si>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</si>
  <si>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</si>
  <si>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</si>
  <si>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</si>
  <si>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</si>
  <si>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</si>
  <si>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</si>
  <si>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</si>
  <si>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</si>
  <si>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</si>
  <si>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</si>
  <si>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</si>
  <si>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</si>
  <si>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</si>
  <si>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</si>
  <si>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</si>
  <si>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</si>
  <si>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</si>
  <si>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</si>
  <si>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</si>
  <si>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</si>
  <si>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</si>
  <si>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</si>
  <si>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</si>
  <si>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</si>
  <si>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</si>
  <si>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</si>
  <si>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</si>
  <si>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</si>
  <si>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</si>
  <si>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</si>
  <si>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</si>
  <si>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</si>
  <si>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</si>
  <si>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</si>
  <si>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</si>
  <si>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</si>
  <si>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</si>
  <si>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</si>
  <si>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</si>
  <si>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</si>
  <si>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</si>
  <si>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</si>
  <si>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</si>
  <si>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</si>
  <si>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</si>
  <si>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</si>
  <si>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</si>
  <si>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</si>
  <si>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</si>
  <si>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</si>
  <si>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</si>
  <si>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</si>
  <si>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</si>
  <si>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</si>
  <si>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</si>
  <si>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</si>
  <si>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</si>
  <si>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</si>
  <si>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</si>
  <si>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</si>
  <si>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</si>
  <si>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</si>
  <si>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</si>
  <si>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</si>
  <si>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</si>
  <si>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</si>
  <si>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</si>
  <si>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</si>
  <si>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</si>
  <si>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</si>
  <si>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</si>
  <si>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</si>
  <si>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</si>
  <si>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</si>
  <si>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</si>
  <si>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</si>
  <si>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</si>
  <si>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</si>
  <si>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</si>
  <si>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</si>
  <si>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</si>
  <si>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</si>
  <si>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</si>
  <si>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</si>
  <si>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</si>
  <si>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</si>
  <si>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</si>
  <si>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</si>
  <si>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</si>
  <si>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</si>
  <si>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</si>
  <si>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</si>
  <si>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</si>
  <si>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</si>
  <si>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</si>
  <si>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</si>
  <si>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</si>
  <si>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</si>
  <si>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</si>
  <si>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</si>
  <si>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</si>
  <si>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</si>
  <si>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</si>
  <si>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</si>
  <si>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</si>
  <si>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</si>
  <si>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</si>
  <si>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</si>
  <si>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</si>
  <si>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</si>
  <si>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</si>
  <si>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</si>
  <si>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</si>
  <si>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</si>
  <si>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</si>
  <si>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</si>
  <si>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</si>
  <si>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</si>
  <si>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</si>
  <si>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</si>
  <si>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</si>
  <si>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</si>
  <si>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</si>
  <si>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</si>
  <si>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</si>
  <si>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</si>
  <si>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</si>
  <si>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</si>
  <si>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</si>
  <si>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</si>
  <si>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</si>
  <si>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</si>
  <si>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</si>
  <si>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</si>
  <si>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</si>
  <si>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</si>
  <si>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</si>
  <si>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</si>
  <si>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</si>
  <si>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</si>
  <si>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</si>
  <si>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</si>
  <si>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</si>
  <si>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</si>
  <si>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</si>
  <si>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</si>
  <si>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</si>
  <si>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</si>
  <si>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</si>
  <si>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</si>
  <si>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</si>
  <si>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</si>
  <si>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</si>
  <si>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</si>
  <si>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</si>
  <si>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</si>
  <si>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</si>
  <si>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</si>
  <si>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</si>
  <si>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</si>
  <si>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</si>
  <si>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</si>
  <si>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</si>
  <si>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</si>
  <si>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</si>
  <si>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</si>
  <si>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</si>
  <si>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</si>
  <si>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</si>
  <si>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</si>
  <si>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</si>
  <si>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</si>
  <si>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</si>
  <si>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</si>
  <si>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</si>
  <si>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</si>
  <si>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</si>
  <si>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</si>
  <si>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</si>
  <si>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</si>
  <si>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</si>
  <si>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</si>
  <si>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</si>
  <si>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</si>
  <si>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</si>
  <si>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</si>
  <si>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</si>
  <si>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</si>
  <si>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</si>
  <si>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</si>
  <si>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</si>
  <si>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</si>
  <si>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</si>
  <si>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</si>
  <si>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</si>
  <si>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</si>
  <si>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</si>
  <si>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</si>
  <si>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</si>
  <si>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</si>
  <si>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</si>
  <si>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</si>
  <si>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</si>
  <si>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</si>
  <si>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</si>
  <si>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</si>
  <si>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</si>
  <si>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</si>
  <si>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</si>
  <si>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</si>
  <si>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</si>
  <si>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</si>
  <si>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</si>
  <si>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</si>
  <si>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</si>
  <si>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</si>
  <si>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</si>
  <si>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</si>
  <si>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</si>
  <si>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</si>
  <si>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</si>
  <si>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</si>
  <si>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</si>
  <si>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</si>
  <si>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</si>
  <si>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</si>
  <si>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</si>
  <si>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</si>
  <si>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</si>
  <si>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</si>
  <si>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</si>
  <si>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</si>
  <si>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</si>
  <si>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</si>
  <si>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</si>
  <si>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</si>
  <si>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</si>
  <si>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</si>
  <si>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</si>
  <si>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</si>
  <si>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</si>
  <si>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</si>
  <si>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</si>
  <si>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</si>
  <si>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</si>
  <si>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</si>
  <si>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</si>
  <si>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</si>
  <si>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</si>
  <si>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</si>
  <si>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</si>
  <si>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</si>
  <si>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</si>
  <si>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</si>
  <si>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</si>
  <si>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</si>
  <si>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</si>
  <si>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</si>
  <si>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</si>
  <si>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</si>
  <si>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</si>
  <si>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</si>
  <si>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</si>
  <si>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</si>
  <si>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</si>
  <si>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</si>
  <si>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</si>
  <si>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</si>
  <si>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</si>
  <si>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</si>
  <si>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</si>
  <si>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</si>
  <si>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</si>
  <si>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</si>
  <si>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</si>
  <si>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</si>
  <si>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</si>
  <si>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</si>
  <si>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</si>
  <si>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</si>
  <si>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</si>
  <si>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</si>
  <si>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</si>
  <si>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</si>
  <si>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</si>
  <si>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</si>
  <si>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</si>
  <si>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</si>
  <si>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</si>
  <si>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</si>
  <si>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</si>
  <si>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</si>
  <si>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</si>
  <si>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</si>
  <si>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</si>
  <si>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</si>
  <si>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</si>
  <si>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</si>
  <si>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</si>
  <si>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</si>
  <si>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</si>
  <si>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</si>
  <si>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</si>
  <si>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</si>
  <si>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</si>
  <si>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</si>
  <si>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</si>
  <si>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</si>
  <si>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</si>
  <si>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</si>
  <si>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</si>
  <si>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</si>
  <si>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</si>
  <si>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</si>
  <si>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</si>
  <si>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</si>
  <si>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</si>
  <si>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</si>
  <si>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</si>
  <si>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</si>
  <si>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</si>
  <si>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</si>
  <si>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</si>
  <si>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</si>
  <si>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</si>
  <si>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</si>
  <si>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</si>
  <si>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</si>
  <si>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</si>
  <si>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</si>
  <si>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</si>
  <si>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</si>
  <si>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</si>
  <si>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</si>
  <si>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</si>
  <si>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</si>
  <si>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</si>
  <si>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</si>
  <si>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</si>
  <si>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</si>
  <si>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</si>
  <si>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</si>
  <si>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</si>
  <si>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</si>
  <si>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</si>
  <si>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</si>
  <si>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</si>
  <si>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</si>
  <si>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</si>
  <si>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</si>
  <si>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</si>
  <si>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</si>
  <si>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</si>
  <si>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</si>
  <si>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</si>
  <si>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</si>
  <si>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</si>
  <si>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</si>
  <si>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</si>
  <si>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</si>
  <si>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</si>
  <si>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</si>
  <si>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</si>
  <si>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</si>
  <si>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</si>
  <si>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</si>
  <si>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</si>
  <si>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</si>
  <si>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</si>
  <si>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</si>
  <si>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</si>
  <si>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</si>
  <si>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</si>
  <si>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</si>
  <si>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</si>
  <si>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</si>
  <si>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</si>
  <si>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</si>
  <si>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</si>
  <si>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</si>
  <si>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</si>
  <si>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</si>
  <si>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</si>
  <si>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</si>
  <si>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</si>
  <si>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</si>
  <si>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</si>
  <si>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</si>
  <si>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</si>
  <si>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</si>
  <si>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</si>
  <si>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</si>
  <si>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</si>
  <si>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</si>
  <si>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</si>
  <si>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</si>
  <si>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</si>
  <si>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</si>
  <si>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</si>
  <si>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</si>
  <si>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</si>
  <si>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</si>
  <si>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</si>
  <si>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</si>
  <si>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</si>
  <si>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</si>
  <si>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</si>
  <si>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</si>
  <si>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</si>
  <si>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</si>
  <si>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</si>
  <si>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</si>
  <si>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</si>
  <si>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</si>
  <si>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</si>
  <si>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</si>
  <si>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</si>
  <si>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</si>
  <si>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</si>
  <si>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</si>
  <si>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</si>
  <si>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</si>
  <si>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</si>
  <si>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</si>
  <si>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</si>
  <si>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</si>
  <si>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</si>
  <si>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</si>
  <si>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</si>
  <si>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</si>
  <si>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</si>
  <si>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</si>
  <si>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</si>
  <si>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</si>
  <si>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</si>
  <si>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</si>
  <si>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</si>
  <si>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</si>
  <si>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</si>
  <si>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</si>
  <si>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</si>
  <si>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</si>
  <si>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</si>
  <si>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</si>
  <si>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</si>
  <si>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</si>
  <si>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</si>
  <si>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</si>
  <si>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</si>
  <si>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</si>
  <si>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</si>
  <si>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</si>
  <si>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</si>
  <si>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</si>
  <si>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</si>
  <si>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</si>
  <si>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</si>
  <si>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</si>
  <si>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</si>
  <si>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</si>
  <si>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</si>
  <si>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</si>
  <si>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</si>
  <si>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</si>
  <si>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</si>
  <si>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</si>
  <si>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</si>
  <si>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</si>
  <si>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</si>
  <si>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</si>
  <si>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</si>
  <si>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</si>
  <si>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</si>
  <si>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</si>
  <si>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</si>
  <si>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</si>
  <si>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</si>
  <si>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</si>
  <si>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</si>
  <si>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</si>
  <si>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</si>
  <si>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</si>
  <si>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</si>
  <si>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</si>
  <si>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</si>
  <si>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</si>
  <si>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</si>
  <si>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</si>
  <si>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</si>
  <si>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</si>
  <si>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</si>
  <si>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</si>
  <si>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</si>
  <si>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</si>
  <si>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</si>
  <si>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</si>
  <si>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</si>
  <si>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</si>
  <si>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</si>
  <si>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</si>
  <si>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</si>
  <si>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</si>
  <si>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</si>
  <si>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</si>
  <si>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</si>
  <si>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</si>
  <si>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</si>
  <si>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</si>
  <si>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</si>
  <si>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</si>
  <si>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</si>
  <si>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</si>
  <si>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</si>
  <si>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</si>
  <si>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</si>
  <si>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</si>
  <si>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</si>
  <si>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</si>
  <si>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</si>
  <si>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</si>
  <si>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</si>
  <si>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</si>
  <si>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</si>
  <si>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</si>
  <si>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</si>
  <si>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</si>
  <si>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</si>
  <si>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</si>
  <si>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</si>
  <si>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</si>
  <si>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</si>
  <si>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</si>
  <si>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</si>
  <si>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</si>
  <si>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</si>
  <si>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</si>
  <si>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</si>
  <si>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</si>
  <si>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</si>
  <si>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</si>
  <si>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</si>
  <si>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</si>
  <si>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</si>
  <si>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</si>
  <si>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</si>
  <si>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</si>
  <si>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</si>
  <si>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</si>
  <si>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</si>
  <si>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</si>
  <si>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</si>
  <si>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</si>
  <si>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</si>
  <si>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</si>
  <si>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</si>
  <si>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</si>
  <si>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</si>
  <si>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</si>
  <si>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</si>
  <si>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</si>
  <si>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</si>
  <si>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</si>
  <si>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</si>
  <si>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</si>
  <si>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</si>
  <si>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</si>
  <si>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</si>
  <si>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</si>
  <si>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</si>
  <si>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</si>
  <si>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</si>
  <si>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</si>
  <si>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</si>
  <si>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</si>
  <si>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</si>
  <si>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</si>
  <si>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</si>
  <si>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</si>
  <si>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</si>
  <si>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</si>
  <si>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</si>
  <si>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</si>
  <si>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</si>
  <si>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</si>
  <si>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</si>
  <si>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</si>
  <si>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</si>
  <si>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</si>
  <si>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</si>
  <si>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</si>
  <si>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</si>
  <si>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</si>
  <si>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</si>
  <si>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</si>
  <si>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</si>
  <si>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</si>
  <si>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</si>
  <si>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</si>
  <si>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</si>
  <si>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</si>
  <si>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</si>
  <si>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</si>
  <si>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</si>
  <si>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</si>
  <si>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</si>
  <si>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</si>
  <si>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</si>
  <si>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</si>
  <si>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</si>
  <si>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</si>
  <si>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</si>
  <si>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</si>
  <si>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</si>
  <si>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</si>
  <si>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</si>
  <si>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</si>
  <si>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</si>
  <si>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</si>
  <si>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</si>
  <si>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</si>
  <si>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</si>
  <si>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</si>
  <si>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</si>
  <si>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</si>
  <si>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</si>
  <si>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</si>
  <si>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</si>
  <si>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</si>
  <si>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</si>
  <si>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</si>
  <si>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</si>
  <si>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</si>
  <si>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</si>
  <si>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</si>
  <si>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</si>
  <si>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</si>
  <si>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</si>
  <si>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</si>
  <si>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</si>
  <si>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</si>
  <si>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</si>
  <si>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</si>
  <si>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</si>
  <si>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</si>
  <si>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</si>
  <si>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</si>
  <si>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</si>
  <si>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</si>
  <si>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</si>
  <si>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</si>
  <si>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</si>
  <si>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</si>
  <si>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</si>
  <si>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</si>
  <si>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</si>
  <si>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</si>
  <si>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</si>
  <si>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</si>
  <si>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</si>
  <si>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</si>
  <si>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</si>
  <si>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</si>
  <si>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</si>
  <si>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</si>
  <si>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</si>
  <si>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</si>
  <si>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</si>
  <si>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</si>
  <si>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</si>
  <si>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</si>
  <si>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</si>
  <si>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</si>
  <si>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</si>
  <si>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</si>
  <si>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</si>
  <si>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</si>
  <si>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</si>
  <si>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</si>
  <si>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</si>
  <si>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</si>
  <si>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</si>
  <si>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</si>
  <si>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</si>
  <si>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</si>
  <si>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</si>
  <si>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</si>
  <si>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</si>
  <si>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</si>
  <si>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</si>
  <si>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</si>
  <si>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</si>
  <si>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</si>
  <si>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</si>
  <si>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</si>
  <si>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</si>
  <si>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</si>
  <si>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</si>
  <si>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</si>
  <si>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</si>
  <si>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</si>
  <si>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</si>
  <si>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</si>
  <si>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</si>
  <si>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</si>
  <si>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</si>
  <si>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</si>
  <si>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</si>
  <si>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</si>
  <si>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</si>
  <si>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</si>
  <si>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</si>
  <si>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</si>
  <si>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</si>
  <si>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</si>
  <si>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</si>
  <si>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</si>
  <si>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</si>
  <si>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</si>
  <si>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</si>
  <si>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</si>
  <si>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</si>
  <si>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</si>
  <si>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</si>
  <si>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</si>
  <si>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</si>
  <si>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</si>
  <si>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</si>
  <si>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</si>
  <si>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</si>
  <si>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</si>
  <si>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</si>
  <si>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</si>
  <si>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</si>
  <si>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</si>
  <si>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</si>
  <si>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</si>
  <si>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</si>
  <si>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</si>
  <si>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</si>
  <si>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</si>
  <si>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</si>
  <si>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</si>
  <si>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</si>
  <si>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</si>
  <si>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</si>
  <si>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</si>
  <si>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</si>
  <si>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</si>
  <si>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</si>
  <si>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</si>
  <si>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</si>
  <si>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</si>
  <si>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</si>
  <si>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</si>
  <si>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</si>
  <si>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</si>
  <si>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</si>
  <si>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</si>
  <si>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</si>
  <si>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</si>
  <si>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</si>
  <si>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</si>
  <si>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</si>
  <si>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</si>
  <si>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</si>
  <si>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</si>
  <si>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</si>
  <si>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</si>
  <si>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</si>
  <si>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</si>
  <si>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</si>
  <si>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</si>
  <si>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</si>
  <si>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</si>
  <si>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</si>
  <si>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</si>
  <si>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</si>
  <si>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</si>
  <si>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</si>
  <si>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</si>
  <si>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</si>
  <si>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</si>
  <si>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</si>
  <si>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</si>
  <si>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</si>
  <si>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</si>
  <si>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</si>
  <si>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</si>
  <si>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</si>
  <si>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</si>
  <si>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</si>
  <si>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</si>
  <si>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</si>
  <si>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</si>
  <si>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</si>
  <si>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</si>
  <si>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</si>
  <si>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</si>
  <si>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</si>
  <si>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</si>
  <si>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</si>
  <si>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</si>
  <si>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</si>
  <si>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</si>
  <si>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</si>
  <si>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</si>
  <si>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</si>
  <si>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</si>
  <si>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</si>
  <si>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</si>
  <si>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</si>
  <si>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</si>
  <si>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</si>
  <si>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</si>
  <si>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</si>
  <si>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</si>
  <si>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</si>
  <si>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</si>
  <si>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</si>
  <si>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</si>
  <si>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</si>
  <si>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</si>
  <si>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</si>
  <si>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</si>
  <si>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</si>
  <si>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</si>
  <si>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</si>
  <si>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</si>
  <si>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</si>
  <si>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</si>
  <si>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</si>
  <si>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</si>
  <si>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</si>
  <si>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</si>
  <si>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</si>
  <si>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</si>
  <si>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</si>
  <si>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</si>
  <si>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</si>
  <si>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</si>
  <si>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</si>
  <si>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</si>
  <si>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</si>
  <si>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</si>
  <si>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</si>
  <si>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</si>
  <si>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</si>
  <si>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</si>
  <si>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</si>
  <si>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</si>
  <si>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</si>
  <si>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</si>
  <si>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</si>
  <si>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</si>
  <si>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</si>
  <si>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</si>
  <si>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</si>
  <si>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</si>
  <si>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</si>
  <si>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</si>
  <si>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</si>
  <si>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</si>
  <si>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</si>
  <si>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</si>
  <si>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</si>
  <si>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</si>
  <si>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</si>
  <si>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</si>
  <si>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</si>
  <si>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</si>
  <si>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</si>
  <si>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</si>
  <si>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</si>
  <si>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</si>
  <si>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</si>
  <si>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</si>
  <si>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</si>
  <si>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</si>
  <si>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</si>
  <si>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</si>
  <si>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</si>
  <si>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</si>
  <si>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</si>
  <si>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</si>
  <si>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</si>
  <si>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</si>
  <si>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</si>
  <si>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</si>
  <si>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</si>
  <si>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</si>
  <si>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</si>
  <si>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</si>
  <si>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</si>
  <si>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</si>
  <si>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</si>
  <si>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</si>
  <si>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</si>
  <si>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</si>
  <si>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</si>
  <si>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</si>
  <si>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</si>
  <si>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</si>
  <si>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</si>
  <si>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</si>
  <si>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</si>
  <si>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</si>
  <si>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</si>
  <si>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</si>
  <si>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</si>
  <si>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</si>
  <si>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</si>
  <si>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</si>
  <si>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</si>
  <si>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</si>
  <si>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</si>
  <si>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</si>
  <si>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</si>
  <si>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</si>
  <si>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</si>
  <si>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</si>
  <si>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</si>
  <si>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</si>
  <si>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</si>
  <si>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</si>
  <si>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</si>
  <si>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</si>
  <si>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</si>
  <si>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</si>
  <si>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</si>
  <si>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</si>
  <si>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</si>
  <si>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</si>
  <si>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</si>
  <si>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</si>
  <si>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</si>
  <si>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</si>
  <si>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</si>
  <si>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</si>
  <si>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</si>
  <si>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</si>
  <si>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</si>
  <si>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</si>
  <si>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</si>
  <si>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</si>
  <si>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</si>
  <si>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</si>
  <si>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</si>
  <si>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</si>
  <si>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</si>
  <si>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</si>
  <si>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</si>
  <si>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</si>
  <si>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</si>
  <si>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</si>
  <si>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</si>
  <si>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</si>
  <si>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</si>
  <si>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</si>
  <si>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</si>
  <si>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</si>
  <si>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</si>
  <si>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</si>
  <si>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</si>
  <si>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</si>
  <si>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</si>
  <si>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</si>
  <si>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</si>
  <si>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</si>
  <si>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</si>
  <si>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</si>
  <si>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</si>
  <si>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</si>
  <si>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</si>
  <si>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</si>
  <si>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</si>
  <si>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</si>
  <si>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</si>
  <si>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</si>
  <si>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</si>
  <si>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</si>
  <si>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</si>
  <si>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</si>
  <si>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</si>
  <si>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</si>
  <si>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</si>
  <si>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</si>
  <si>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</si>
  <si>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</si>
  <si>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</si>
  <si>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</si>
  <si>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</si>
  <si>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</si>
  <si>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</si>
  <si>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</si>
  <si>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</si>
  <si>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</si>
  <si>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</si>
  <si>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</si>
  <si>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</si>
  <si>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</si>
  <si>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</si>
  <si>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</si>
  <si>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</si>
  <si>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</si>
  <si>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</si>
  <si>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</si>
  <si>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</si>
  <si>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</si>
  <si>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</si>
  <si>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</si>
  <si>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</si>
  <si>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</si>
  <si>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</si>
  <si>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</si>
  <si>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</si>
  <si>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</si>
  <si>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</si>
  <si>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</si>
  <si>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</si>
  <si>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</si>
  <si>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</si>
  <si>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</si>
  <si>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</si>
  <si>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</si>
  <si>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</si>
  <si>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</si>
  <si>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</si>
  <si>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</si>
  <si>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</si>
  <si>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</si>
  <si>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</si>
  <si>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</si>
  <si>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</si>
  <si>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</si>
  <si>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</si>
  <si>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</si>
  <si>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</si>
  <si>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</si>
  <si>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</si>
  <si>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</si>
  <si>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</si>
  <si>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</si>
  <si>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</si>
  <si>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</si>
  <si>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</si>
  <si>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</si>
  <si>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</si>
  <si>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</si>
  <si>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</si>
  <si>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</si>
  <si>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</si>
  <si>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</si>
  <si>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</si>
  <si>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</si>
  <si>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</si>
  <si>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</si>
  <si>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</si>
  <si>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</si>
  <si>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</si>
  <si>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</si>
  <si>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</si>
  <si>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</si>
  <si>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</si>
  <si>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</si>
  <si>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</si>
  <si>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</si>
  <si>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</si>
  <si>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</si>
  <si>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</si>
  <si>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</si>
  <si>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</si>
  <si>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</si>
  <si>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</si>
  <si>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</si>
  <si>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</si>
  <si>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</si>
  <si>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</si>
  <si>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</si>
  <si>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</si>
  <si>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</si>
  <si>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</si>
  <si>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</si>
  <si>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</si>
  <si>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</si>
  <si>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</si>
  <si>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</si>
  <si>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</si>
  <si>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</si>
  <si>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</si>
  <si>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</si>
  <si>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</si>
  <si>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</si>
  <si>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</si>
  <si>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</si>
  <si>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</si>
  <si>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</si>
  <si>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</si>
  <si>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</si>
  <si>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</si>
  <si>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</si>
  <si>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</si>
  <si>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</si>
  <si>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</si>
  <si>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</si>
  <si>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</si>
  <si>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</si>
  <si>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</si>
  <si>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</si>
  <si>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</si>
  <si>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</si>
  <si>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</si>
  <si>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</si>
  <si>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</si>
  <si>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</si>
  <si>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</si>
  <si>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</si>
  <si>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</si>
  <si>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</si>
  <si>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</si>
  <si>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</si>
  <si>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</si>
  <si>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</si>
  <si>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</si>
  <si>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</si>
  <si>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</si>
  <si>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</si>
  <si>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</si>
  <si>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</si>
  <si>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</si>
  <si>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</si>
  <si>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</si>
  <si>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</si>
  <si>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</si>
  <si>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</si>
  <si>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</si>
  <si>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</si>
  <si>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</si>
  <si>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</si>
  <si>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</si>
  <si>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</si>
  <si>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</si>
  <si>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</si>
  <si>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</si>
  <si>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</si>
  <si>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</si>
  <si>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</si>
  <si>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</si>
  <si>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</si>
  <si>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</si>
  <si>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</si>
  <si>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</si>
  <si>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</si>
  <si>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</si>
  <si>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</si>
  <si>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</si>
  <si>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</si>
  <si>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</si>
  <si>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</si>
  <si>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</si>
  <si>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</si>
  <si>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</si>
  <si>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</si>
  <si>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</si>
  <si>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</si>
  <si>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</si>
  <si>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</si>
  <si>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</si>
  <si>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</si>
  <si>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</si>
  <si>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</si>
  <si>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</si>
  <si>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</si>
  <si>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</si>
  <si>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</si>
  <si>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</si>
  <si>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</si>
  <si>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</si>
  <si>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</si>
  <si>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</si>
  <si>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</si>
  <si>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</si>
  <si>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</si>
  <si>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</si>
  <si>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</si>
  <si>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</si>
  <si>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</si>
  <si>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</si>
  <si>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</si>
  <si>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</si>
  <si>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</si>
  <si>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</si>
  <si>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</si>
  <si>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</si>
  <si>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</si>
  <si>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</si>
  <si>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</si>
  <si>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</si>
  <si>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</si>
  <si>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</si>
  <si>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</si>
  <si>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</si>
  <si>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</si>
  <si>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</si>
  <si>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</si>
  <si>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</si>
  <si>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</si>
  <si>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</si>
  <si>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</si>
  <si>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</si>
  <si>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</si>
  <si>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</si>
  <si>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</si>
  <si>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</si>
  <si>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</si>
  <si>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</si>
  <si>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</si>
  <si>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</si>
  <si>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</si>
  <si>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</si>
  <si>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</si>
  <si>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</si>
  <si>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</si>
  <si>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</si>
  <si>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</si>
  <si>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</si>
  <si>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</si>
  <si>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</si>
  <si>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</si>
  <si>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</si>
  <si>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</si>
  <si>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</si>
  <si>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</si>
  <si>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</si>
  <si>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</si>
  <si>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</si>
  <si>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</si>
  <si>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</si>
  <si>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</si>
  <si>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</si>
  <si>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</si>
  <si>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</si>
  <si>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</si>
  <si>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</si>
  <si>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</si>
  <si>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</si>
  <si>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</si>
  <si>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</si>
  <si>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</si>
  <si>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</si>
  <si>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</si>
  <si>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</si>
  <si>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</si>
  <si>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</si>
  <si>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</si>
  <si>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</si>
  <si>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</si>
  <si>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</si>
  <si>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</si>
  <si>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</si>
  <si>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</si>
  <si>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</si>
  <si>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</si>
  <si>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</si>
  <si>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</si>
  <si>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</si>
  <si>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</si>
  <si>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</si>
  <si>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</si>
  <si>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</si>
  <si>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</si>
  <si>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</si>
  <si>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</si>
  <si>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</si>
  <si>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</si>
  <si>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</si>
  <si>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</si>
  <si>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</si>
  <si>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</si>
  <si>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</si>
  <si>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</si>
  <si>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</si>
  <si>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</si>
  <si>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</si>
  <si>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</si>
  <si>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</si>
  <si>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</si>
  <si>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</si>
  <si>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</si>
  <si>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</si>
  <si>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</si>
  <si>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</si>
  <si>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</si>
  <si>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</si>
  <si>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</si>
  <si>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</si>
  <si>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</si>
  <si>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</si>
  <si>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</si>
  <si>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</si>
  <si>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</si>
  <si>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</si>
  <si>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</si>
  <si>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</si>
  <si>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</si>
  <si>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</si>
  <si>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</si>
  <si>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</si>
  <si>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</si>
  <si>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</si>
  <si>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</si>
  <si>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</si>
  <si>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</si>
  <si>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</si>
  <si>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</si>
  <si>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</si>
  <si>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</si>
  <si>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</si>
  <si>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</si>
  <si>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</si>
  <si>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</si>
  <si>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</si>
  <si>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</si>
  <si>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</si>
  <si>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</si>
  <si>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</si>
  <si>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</si>
  <si>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</si>
  <si>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</si>
  <si>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</si>
  <si>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</si>
  <si>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</si>
  <si>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</si>
  <si>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</si>
  <si>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</si>
  <si>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</si>
  <si>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</si>
  <si>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</si>
  <si>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</si>
  <si>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</si>
  <si>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</si>
  <si>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</si>
  <si>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</si>
  <si>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</si>
  <si>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</si>
  <si>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</si>
  <si>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</si>
  <si>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</si>
  <si>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</si>
  <si>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</si>
  <si>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</si>
  <si>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</si>
  <si>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</si>
  <si>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</si>
  <si>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</si>
  <si>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</si>
  <si>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</si>
  <si>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</si>
  <si>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</si>
  <si>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</si>
  <si>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</si>
  <si>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</si>
  <si>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</si>
  <si>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</si>
  <si>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</si>
  <si>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</si>
  <si>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</si>
  <si>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</si>
  <si>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</si>
  <si>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</si>
  <si>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</si>
  <si>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</si>
  <si>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</si>
  <si>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</si>
  <si>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</si>
  <si>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</si>
  <si>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</si>
  <si>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</si>
  <si>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</si>
  <si>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</si>
  <si>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</si>
  <si>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</si>
  <si>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</si>
  <si>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</si>
  <si>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</si>
  <si>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</si>
  <si>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</si>
  <si>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</si>
  <si>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</si>
  <si>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</si>
  <si>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</si>
  <si>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</si>
  <si>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</si>
  <si>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</si>
  <si>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</si>
  <si>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</si>
  <si>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</si>
  <si>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</si>
  <si>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</si>
  <si>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</si>
  <si>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</si>
  <si>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</si>
  <si>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</si>
  <si>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</si>
  <si>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</si>
  <si>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</si>
  <si>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</si>
  <si>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</si>
  <si>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</si>
  <si>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</si>
  <si>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</si>
  <si>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</si>
  <si>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</si>
  <si>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</si>
  <si>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</si>
  <si>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</si>
  <si>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</si>
  <si>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</si>
  <si>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</si>
  <si>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</si>
  <si>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</si>
  <si>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</si>
  <si>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</si>
  <si>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</si>
  <si>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</si>
  <si>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</si>
  <si>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</si>
  <si>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</si>
  <si>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</si>
  <si>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</si>
  <si>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</si>
  <si>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</si>
  <si>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</si>
  <si>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</si>
  <si>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</si>
  <si>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</si>
  <si>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</si>
  <si>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</si>
  <si>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</si>
  <si>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</si>
  <si>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</si>
  <si>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</si>
  <si>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</si>
  <si>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</si>
  <si>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</si>
  <si>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</si>
  <si>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</si>
  <si>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</si>
  <si>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</si>
  <si>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</si>
  <si>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</si>
  <si>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</si>
  <si>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</si>
  <si>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</si>
  <si>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</si>
  <si>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</si>
  <si>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</si>
  <si>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</si>
  <si>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</si>
  <si>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</si>
  <si>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</si>
  <si>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</si>
  <si>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</si>
  <si>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</si>
  <si>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</si>
  <si>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</si>
  <si>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</si>
  <si>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</si>
  <si>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</si>
  <si>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</si>
  <si>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</si>
  <si>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</si>
  <si>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</si>
  <si>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</si>
  <si>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</si>
  <si>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</si>
  <si>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</si>
  <si>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</si>
  <si>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</si>
  <si>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</si>
  <si>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</si>
  <si>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</si>
  <si>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</si>
  <si>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</si>
  <si>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</si>
  <si>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</si>
  <si>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</si>
  <si>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</si>
  <si>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</si>
  <si>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</si>
  <si>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</si>
  <si>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</si>
  <si>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</si>
  <si>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</si>
  <si>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</si>
  <si>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</si>
  <si>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</si>
  <si>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</si>
  <si>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</si>
  <si>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</si>
  <si>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</si>
  <si>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</si>
  <si>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</si>
  <si>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</si>
  <si>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</si>
  <si>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</si>
  <si>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</si>
  <si>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</si>
  <si>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</si>
  <si>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</si>
  <si>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</si>
  <si>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</si>
  <si>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</si>
  <si>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</si>
  <si>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</si>
  <si>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</si>
  <si>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</si>
  <si>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</si>
  <si>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</si>
  <si>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</si>
  <si>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</si>
  <si>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</si>
  <si>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</si>
  <si>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</si>
  <si>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</si>
  <si>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</si>
  <si>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</si>
  <si>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</si>
  <si>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</si>
  <si>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</si>
  <si>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</si>
  <si>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</si>
  <si>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</si>
  <si>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</si>
  <si>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</si>
  <si>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</si>
  <si>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</si>
  <si>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</si>
  <si>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</si>
  <si>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</si>
  <si>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</si>
  <si>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</si>
  <si>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</si>
  <si>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</si>
  <si>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</si>
  <si>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</si>
  <si>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</si>
  <si>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</si>
  <si>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</si>
  <si>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</si>
  <si>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</si>
  <si>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</si>
  <si>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</si>
  <si>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</si>
  <si>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</si>
  <si>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</si>
  <si>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</si>
  <si>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</si>
  <si>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</si>
  <si>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</si>
  <si>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</si>
  <si>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</si>
  <si>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</si>
  <si>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</si>
  <si>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</si>
  <si>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</si>
  <si>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</si>
  <si>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</si>
  <si>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</si>
  <si>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</si>
  <si>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</si>
  <si>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</si>
  <si>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</si>
  <si>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</si>
  <si>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</si>
  <si>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</si>
  <si>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</si>
  <si>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</si>
  <si>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</si>
  <si>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</si>
  <si>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</si>
  <si>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</si>
  <si>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</si>
  <si>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</si>
  <si>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</si>
  <si>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</si>
  <si>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</si>
  <si>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</si>
  <si>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</si>
  <si>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</si>
  <si>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</si>
  <si>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</si>
  <si>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</si>
  <si>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</si>
  <si>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</si>
  <si>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</si>
  <si>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</si>
  <si>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</si>
  <si>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</si>
  <si>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</si>
  <si>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</si>
  <si>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</si>
  <si>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</si>
  <si>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</si>
  <si>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</si>
  <si>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</si>
  <si>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</si>
  <si>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</si>
  <si>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</si>
  <si>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</si>
  <si>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</si>
  <si>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</si>
  <si>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</si>
  <si>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</si>
  <si>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</si>
  <si>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</si>
  <si>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</si>
  <si>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</si>
  <si>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</si>
  <si>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</si>
  <si>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</si>
  <si>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</si>
  <si>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</si>
  <si>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</si>
  <si>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</si>
  <si>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</si>
  <si>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</si>
  <si>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</si>
  <si>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</si>
  <si>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</si>
  <si>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</si>
  <si>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</si>
  <si>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</si>
  <si>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</si>
  <si>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</si>
  <si>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</si>
  <si>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</si>
  <si>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</si>
  <si>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</si>
  <si>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</si>
  <si>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</si>
  <si>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</si>
  <si>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</si>
  <si>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</si>
  <si>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</si>
  <si>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</si>
  <si>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</si>
  <si>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</si>
  <si>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</si>
  <si>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</si>
  <si>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</si>
  <si>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</si>
  <si>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</si>
  <si>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</si>
  <si>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</si>
  <si>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</si>
  <si>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</si>
  <si>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</si>
  <si>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</si>
  <si>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</si>
  <si>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</si>
  <si>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</si>
  <si>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</si>
  <si>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</si>
  <si>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</si>
  <si>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</si>
  <si>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</si>
  <si>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</si>
  <si>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</si>
  <si>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</si>
  <si>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</si>
  <si>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</si>
  <si>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</si>
  <si>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</si>
  <si>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</si>
  <si>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</si>
  <si>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</si>
  <si>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</si>
  <si>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</si>
  <si>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</si>
  <si>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</si>
  <si>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</si>
  <si>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</si>
  <si>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</si>
  <si>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</si>
  <si>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</si>
  <si>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</si>
  <si>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</si>
  <si>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</si>
  <si>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</si>
  <si>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</si>
  <si>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</si>
  <si>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</si>
  <si>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</si>
  <si>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</si>
  <si>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</si>
  <si>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</si>
  <si>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</si>
  <si>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</si>
  <si>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</si>
  <si>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</si>
  <si>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</si>
  <si>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</si>
  <si>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</si>
  <si>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</si>
  <si>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</si>
  <si>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</si>
  <si>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</si>
  <si>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</si>
  <si>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</si>
  <si>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</si>
  <si>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</si>
  <si>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</si>
  <si>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</si>
  <si>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</si>
  <si>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</si>
  <si>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</si>
  <si>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</si>
  <si>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</si>
  <si>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</si>
  <si>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</si>
  <si>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</si>
  <si>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</si>
  <si>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</si>
  <si>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</si>
  <si>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</si>
  <si>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</si>
  <si>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</si>
  <si>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</si>
  <si>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</si>
  <si>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</si>
  <si>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</si>
  <si>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</si>
  <si>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</si>
  <si>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</si>
  <si>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</si>
  <si>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</si>
  <si>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</si>
  <si>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</si>
  <si>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</si>
  <si>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</si>
  <si>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</si>
  <si>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</si>
  <si>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</si>
  <si>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</si>
  <si>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</si>
  <si>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</si>
  <si>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</si>
  <si>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</si>
  <si>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</si>
  <si>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</si>
  <si>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</si>
  <si>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</si>
  <si>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</si>
  <si>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</si>
  <si>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</si>
  <si>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</si>
  <si>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</si>
  <si>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</si>
  <si>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</si>
  <si>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</si>
  <si>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</si>
  <si>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</si>
  <si>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</si>
  <si>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</si>
  <si>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</si>
  <si>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</si>
  <si>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</si>
  <si>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</si>
  <si>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</si>
  <si>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</si>
  <si>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</si>
  <si>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</si>
  <si>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</si>
  <si>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</si>
  <si>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</si>
  <si>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</si>
  <si>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</si>
  <si>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</si>
  <si>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</si>
  <si>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</si>
  <si>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</si>
  <si>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</si>
  <si>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</si>
  <si>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</si>
  <si>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</si>
  <si>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</si>
  <si>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</si>
  <si>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</si>
  <si>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</si>
  <si>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</si>
  <si>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</si>
  <si>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</si>
  <si>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</si>
  <si>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</si>
  <si>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</si>
  <si>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</si>
  <si>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</si>
  <si>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</si>
  <si>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</si>
  <si>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</si>
  <si>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</si>
  <si>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</si>
  <si>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</si>
  <si>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</si>
  <si>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</si>
  <si>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</si>
  <si>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</si>
  <si>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</si>
  <si>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</si>
  <si>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</si>
  <si>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</si>
  <si>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</si>
  <si>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</si>
  <si>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</si>
  <si>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</si>
  <si>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</si>
  <si>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</si>
  <si>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</si>
  <si>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</si>
  <si>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</si>
  <si>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</si>
  <si>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</si>
  <si>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</si>
  <si>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</si>
  <si>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</si>
  <si>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</si>
  <si>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</si>
  <si>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</si>
  <si>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</si>
  <si>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</si>
  <si>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</si>
  <si>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</si>
  <si>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</si>
  <si>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</si>
  <si>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</si>
  <si>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</si>
  <si>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</si>
  <si>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</si>
  <si>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</si>
  <si>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</si>
  <si>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</si>
  <si>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</si>
  <si>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</si>
  <si>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</si>
  <si>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</si>
  <si>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</si>
  <si>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</si>
  <si>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</si>
  <si>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</si>
  <si>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</si>
  <si>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</si>
  <si>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</si>
  <si>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</si>
  <si>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</si>
  <si>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</si>
  <si>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</si>
  <si>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</si>
  <si>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</si>
  <si>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</si>
  <si>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</si>
  <si>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</si>
  <si>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</si>
  <si>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</si>
  <si>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</si>
  <si>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</si>
  <si>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</si>
  <si>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</si>
  <si>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</si>
  <si>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</si>
  <si>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</si>
  <si>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</si>
  <si>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</si>
  <si>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</si>
  <si>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</si>
  <si>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</si>
  <si>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</si>
  <si>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</si>
  <si>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</si>
  <si>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</si>
  <si>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</si>
  <si>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</si>
  <si>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</si>
  <si>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</si>
  <si>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</si>
  <si>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</si>
  <si>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</si>
  <si>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</si>
  <si>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</si>
  <si>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</si>
  <si>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</si>
  <si>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</si>
  <si>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</si>
  <si>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</si>
  <si>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</si>
  <si>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</si>
  <si>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</si>
  <si>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</si>
  <si>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</si>
  <si>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</si>
  <si>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</si>
  <si>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</si>
  <si>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</si>
  <si>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</si>
  <si>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</si>
  <si>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</si>
  <si>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</si>
  <si>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</si>
  <si>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</si>
  <si>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</si>
  <si>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</si>
  <si>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</si>
  <si>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</si>
  <si>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</si>
  <si>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</si>
  <si>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</si>
  <si>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</si>
  <si>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</si>
  <si>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</si>
  <si>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</si>
  <si>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</si>
  <si>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</si>
  <si>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</si>
  <si>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</si>
  <si>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</si>
  <si>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</si>
  <si>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</si>
  <si>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</si>
  <si>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</si>
  <si>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</si>
  <si>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</si>
  <si>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</si>
  <si>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</si>
  <si>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</si>
  <si>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</si>
  <si>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</si>
  <si>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</si>
  <si>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</si>
  <si>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</si>
  <si>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</si>
  <si>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</si>
  <si>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</si>
  <si>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</si>
  <si>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</si>
  <si>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</si>
  <si>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</si>
  <si>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</si>
  <si>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</si>
  <si>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</si>
  <si>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</si>
  <si>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</si>
  <si>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</si>
  <si>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</si>
  <si>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</si>
  <si>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</si>
  <si>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</si>
  <si>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</si>
  <si>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</si>
  <si>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</si>
  <si>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</si>
  <si>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</si>
  <si>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</si>
  <si>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</si>
  <si>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</si>
  <si>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</si>
  <si>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</si>
  <si>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</si>
  <si>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</si>
  <si>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</si>
  <si>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</si>
  <si>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</si>
  <si>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</si>
  <si>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</si>
  <si>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</si>
  <si>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</si>
  <si>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</si>
  <si>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</si>
  <si>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</si>
  <si>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</si>
  <si>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</si>
  <si>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</si>
  <si>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</si>
  <si>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</si>
  <si>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</si>
  <si>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</si>
  <si>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</si>
  <si>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</si>
  <si>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</si>
  <si>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</si>
  <si>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</si>
  <si>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</si>
  <si>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</si>
  <si>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</si>
  <si>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</si>
  <si>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</si>
  <si>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</si>
  <si>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</si>
  <si>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</si>
  <si>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</si>
  <si>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</si>
  <si>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</si>
  <si>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</si>
  <si>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</si>
  <si>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</si>
  <si>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</si>
  <si>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</si>
  <si>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</si>
  <si>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</si>
  <si>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</si>
  <si>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</si>
  <si>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</si>
  <si>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</si>
  <si>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</si>
  <si>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</si>
  <si>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</si>
  <si>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</si>
  <si>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</si>
  <si>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</si>
  <si>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</si>
  <si>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</si>
  <si>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</si>
  <si>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</si>
  <si>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</si>
  <si>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</si>
  <si>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</si>
  <si>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</si>
  <si>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</si>
  <si>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</si>
  <si>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</si>
  <si>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</si>
  <si>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</si>
  <si>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</si>
  <si>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</si>
  <si>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</si>
  <si>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</si>
  <si>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</si>
  <si>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</si>
  <si>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</si>
  <si>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</si>
  <si>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</si>
  <si>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</si>
  <si>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</si>
  <si>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</si>
  <si>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</si>
  <si>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</si>
  <si>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</si>
  <si>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</si>
  <si>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</si>
  <si>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</si>
  <si>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</si>
  <si>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</si>
  <si>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</si>
  <si>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</si>
  <si>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</si>
  <si>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</si>
  <si>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</si>
  <si>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</si>
  <si>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</si>
  <si>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</si>
  <si>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</si>
  <si>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</si>
  <si>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</si>
  <si>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</si>
  <si>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</si>
  <si>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</si>
  <si>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</si>
  <si>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</si>
  <si>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</si>
  <si>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</si>
  <si>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</si>
  <si>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</si>
  <si>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</si>
  <si>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</si>
  <si>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</si>
  <si>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</si>
  <si>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</si>
  <si>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</si>
  <si>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</si>
  <si>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</si>
  <si>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</si>
  <si>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</si>
  <si>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</si>
  <si>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</si>
  <si>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</si>
  <si>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</si>
  <si>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</si>
  <si>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</si>
  <si>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</si>
  <si>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</si>
  <si>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</si>
  <si>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</si>
  <si>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</si>
  <si>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</si>
  <si>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</si>
  <si>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</si>
  <si>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</si>
  <si>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</si>
  <si>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</si>
  <si>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</si>
  <si>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</si>
  <si>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</si>
  <si>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</si>
  <si>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</si>
  <si>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</si>
  <si>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</si>
  <si>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</si>
  <si>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</si>
  <si>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</si>
  <si>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</si>
  <si>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</si>
  <si>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</si>
  <si>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</si>
  <si>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</si>
  <si>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</si>
  <si>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</si>
  <si>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</si>
  <si>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</si>
  <si>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</si>
  <si>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</si>
  <si>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</si>
  <si>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</si>
  <si>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</si>
  <si>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</si>
  <si>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</si>
  <si>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</si>
  <si>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</si>
  <si>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</si>
  <si>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</si>
  <si>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</si>
  <si>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</si>
  <si>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</si>
  <si>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</si>
  <si>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</si>
  <si>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</si>
  <si>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</si>
  <si>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</si>
  <si>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</si>
  <si>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</si>
  <si>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</si>
  <si>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</si>
  <si>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</si>
  <si>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</si>
  <si>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</si>
  <si>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</si>
  <si>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</si>
  <si>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</si>
  <si>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</si>
  <si>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</si>
  <si>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</si>
  <si>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</si>
  <si>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</si>
  <si>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</si>
  <si>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</si>
  <si>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</si>
  <si>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</si>
  <si>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</si>
  <si>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</si>
  <si>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</si>
  <si>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</si>
  <si>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</si>
  <si>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</si>
  <si>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</si>
  <si>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</si>
  <si>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</si>
  <si>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</si>
  <si>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</si>
  <si>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</si>
  <si>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</si>
  <si>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</si>
  <si>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</si>
  <si>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</si>
  <si>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</si>
  <si>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</si>
  <si>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</si>
  <si>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</si>
  <si>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</si>
  <si>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</si>
  <si>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</si>
  <si>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</si>
  <si>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</si>
  <si>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</si>
  <si>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</si>
  <si>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</si>
  <si>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</si>
  <si>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</si>
  <si>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</si>
  <si>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</si>
  <si>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</si>
  <si>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</si>
  <si>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</si>
  <si>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</si>
  <si>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</si>
  <si>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</si>
  <si>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</si>
  <si>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</si>
  <si>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</si>
  <si>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</si>
  <si>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</si>
  <si>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</si>
  <si>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</si>
  <si>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</si>
  <si>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</si>
  <si>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</si>
  <si>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</si>
  <si>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</si>
  <si>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</si>
  <si>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</si>
  <si>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</si>
  <si>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</si>
  <si>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</si>
  <si>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</si>
  <si>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</si>
  <si>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</si>
  <si>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</si>
  <si>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</si>
  <si>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</si>
  <si>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</si>
  <si>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</si>
  <si>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</si>
  <si>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</si>
  <si>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</si>
  <si>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</si>
  <si>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</si>
  <si>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</si>
  <si>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</si>
  <si>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</si>
  <si>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</si>
  <si>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</si>
  <si>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</si>
  <si>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</si>
  <si>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</si>
  <si>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</si>
  <si>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</si>
  <si>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</si>
  <si>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</si>
  <si>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</si>
  <si>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</si>
  <si>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</si>
  <si>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</si>
  <si>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</si>
  <si>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</si>
  <si>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</si>
  <si>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</si>
  <si>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</si>
  <si>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</si>
  <si>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</si>
  <si>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</si>
  <si>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</si>
  <si>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</si>
  <si>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</si>
  <si>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</si>
  <si>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</si>
  <si>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</si>
  <si>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</si>
  <si>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</si>
  <si>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</si>
  <si>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</si>
  <si>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</si>
  <si>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</si>
  <si>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</si>
  <si>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</si>
  <si>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</si>
  <si>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</si>
  <si>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</si>
  <si>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</si>
  <si>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</si>
  <si>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</si>
  <si>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</si>
  <si>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</si>
  <si>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</si>
  <si>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</si>
  <si>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</si>
  <si>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</si>
  <si>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</si>
  <si>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</si>
  <si>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</si>
  <si>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</si>
  <si>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</si>
  <si>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</si>
  <si>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</si>
  <si>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</si>
  <si>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</si>
  <si>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</si>
  <si>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</si>
  <si>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</si>
  <si>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</si>
  <si>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</si>
  <si>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</si>
  <si>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</si>
  <si>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</si>
  <si>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</si>
  <si>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</si>
  <si>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</si>
  <si>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</si>
  <si>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</si>
  <si>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</si>
  <si>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</si>
  <si>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</si>
  <si>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</si>
  <si>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</si>
  <si>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</si>
  <si>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</si>
  <si>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</si>
  <si>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</si>
  <si>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</si>
  <si>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</si>
  <si>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</si>
  <si>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</si>
  <si>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</si>
  <si>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</si>
  <si>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</si>
  <si>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</si>
  <si>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</si>
  <si>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</si>
  <si>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</si>
  <si>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</si>
  <si>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</si>
  <si>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</si>
  <si>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</si>
  <si>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</si>
  <si>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</si>
  <si>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</si>
  <si>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</si>
  <si>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</si>
  <si>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</si>
  <si>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</si>
  <si>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</si>
  <si>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</si>
  <si>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</si>
  <si>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</si>
  <si>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</si>
  <si>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</si>
  <si>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</si>
  <si>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</si>
  <si>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</si>
  <si>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</si>
  <si>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</si>
  <si>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</si>
  <si>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</si>
  <si>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</si>
  <si>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</si>
  <si>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</si>
  <si>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</si>
  <si>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</si>
  <si>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</si>
  <si>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</si>
  <si>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</si>
  <si>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</si>
  <si>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</si>
  <si>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</si>
  <si>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</si>
  <si>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</si>
  <si>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</si>
  <si>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</si>
  <si>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</si>
  <si>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</si>
  <si>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</si>
  <si>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</si>
  <si>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</si>
  <si>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</si>
  <si>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</si>
  <si>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</si>
  <si>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</si>
  <si>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</si>
  <si>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</si>
  <si>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</si>
  <si>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</si>
  <si>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</si>
  <si>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</si>
  <si>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</si>
  <si>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</si>
  <si>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</si>
  <si>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</si>
  <si>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</si>
  <si>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</si>
  <si>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</si>
  <si>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</si>
  <si>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</si>
  <si>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</si>
  <si>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</si>
  <si>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</si>
  <si>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</si>
  <si>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</si>
  <si>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</si>
  <si>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</si>
  <si>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</si>
  <si>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</si>
  <si>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</si>
  <si>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</si>
  <si>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</si>
  <si>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</si>
  <si>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</si>
  <si>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</si>
  <si>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</si>
  <si>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</si>
  <si>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</si>
  <si>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</si>
  <si>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</si>
  <si>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</si>
  <si>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</si>
  <si>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</si>
  <si>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</si>
  <si>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</si>
  <si>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</si>
  <si>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</si>
  <si>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</si>
  <si>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</si>
  <si>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</si>
  <si>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</si>
  <si>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</si>
  <si>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</si>
  <si>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</si>
  <si>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</si>
  <si>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</si>
  <si>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</si>
  <si>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</si>
  <si>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</si>
  <si>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</si>
  <si>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</si>
  <si>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</si>
  <si>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</si>
  <si>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</si>
  <si>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</si>
  <si>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</si>
  <si>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</si>
  <si>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</si>
  <si>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</si>
  <si>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</si>
  <si>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</si>
  <si>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</si>
  <si>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</si>
  <si>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</si>
  <si>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</si>
  <si>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</si>
  <si>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</si>
  <si>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</si>
  <si>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</si>
  <si>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</si>
  <si>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</si>
  <si>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</si>
  <si>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</si>
  <si>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</si>
  <si>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</si>
  <si>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</si>
  <si>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</si>
  <si>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</si>
  <si>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</si>
  <si>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</si>
  <si>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</si>
  <si>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</si>
  <si>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</si>
  <si>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</si>
  <si>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</si>
  <si>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</si>
  <si>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</si>
  <si>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</si>
  <si>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</si>
  <si>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</si>
  <si>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</si>
  <si>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</si>
  <si>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</si>
  <si>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</si>
  <si>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</si>
  <si>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</si>
  <si>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</si>
  <si>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</si>
  <si>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</si>
  <si>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</si>
  <si>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</si>
  <si>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</si>
  <si>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</si>
  <si>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</si>
  <si>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</si>
  <si>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</si>
  <si>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</si>
  <si>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</si>
  <si>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</si>
  <si>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</si>
  <si>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</si>
  <si>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</si>
  <si>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</si>
  <si>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</si>
  <si>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</si>
  <si>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</si>
  <si>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</si>
  <si>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</si>
  <si>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</si>
  <si>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</si>
  <si>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</si>
  <si>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</si>
  <si>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</si>
  <si>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</si>
  <si>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</si>
  <si>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</si>
  <si>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</si>
  <si>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</si>
  <si>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</si>
  <si>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</si>
  <si>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</si>
  <si>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</si>
  <si>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</si>
  <si>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</si>
  <si>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</si>
  <si>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</si>
  <si>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</si>
  <si>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</si>
  <si>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</si>
  <si>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</si>
  <si>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</si>
  <si>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</si>
  <si>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</si>
  <si>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</si>
  <si>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</si>
  <si>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</si>
  <si>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</si>
  <si>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</si>
  <si>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</si>
  <si>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</si>
  <si>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</si>
  <si>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</si>
  <si>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</si>
  <si>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</si>
  <si>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</si>
  <si>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</si>
  <si>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</si>
  <si>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</si>
  <si>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</si>
  <si>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</si>
  <si>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</si>
  <si>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</si>
  <si>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</si>
  <si>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</si>
  <si>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</si>
  <si>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</si>
  <si>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</si>
  <si>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</si>
  <si>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</si>
  <si>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</si>
  <si>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</si>
  <si>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</si>
  <si>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</si>
  <si>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</si>
  <si>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</si>
  <si>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</si>
  <si>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</si>
  <si>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</si>
  <si>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</si>
  <si>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</si>
  <si>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</si>
  <si>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</si>
  <si>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</si>
  <si>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</si>
  <si>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</si>
  <si>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</si>
  <si>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</si>
  <si>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</si>
  <si>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</si>
  <si>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</si>
  <si>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</si>
  <si>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</si>
  <si>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</si>
  <si>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</si>
  <si>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</si>
  <si>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</si>
  <si>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</si>
  <si>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</si>
  <si>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</si>
  <si>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</si>
  <si>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</si>
  <si>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</si>
  <si>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</si>
  <si>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</si>
  <si>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</si>
  <si>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</si>
  <si>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</si>
  <si>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</si>
  <si>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</si>
  <si>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</si>
  <si>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</si>
  <si>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</si>
  <si>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</si>
  <si>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</si>
  <si>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</si>
  <si>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</si>
  <si>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</si>
  <si>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</si>
  <si>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</si>
  <si>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</si>
  <si>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</si>
  <si>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</si>
  <si>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</si>
  <si>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</si>
  <si>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</si>
  <si>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</si>
  <si>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</si>
  <si>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</si>
  <si>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</si>
  <si>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</si>
  <si>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</si>
  <si>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</si>
  <si>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</si>
  <si>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</si>
  <si>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</si>
  <si>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</si>
  <si>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</si>
  <si>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</si>
  <si>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</si>
  <si>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</si>
  <si>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</si>
  <si>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</si>
  <si>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</si>
  <si>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</si>
  <si>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</si>
  <si>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</si>
  <si>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</si>
  <si>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</si>
  <si>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</si>
  <si>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</si>
  <si>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</si>
  <si>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</si>
  <si>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</si>
  <si>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</si>
  <si>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</si>
  <si>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</si>
  <si>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</si>
  <si>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</si>
  <si>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</si>
  <si>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</si>
  <si>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</si>
  <si>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</si>
  <si>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</si>
  <si>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</si>
  <si>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</si>
  <si>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</si>
  <si>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</si>
  <si>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</si>
  <si>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</si>
  <si>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</si>
  <si>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</si>
  <si>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</si>
  <si>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</si>
  <si>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</si>
  <si>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</si>
  <si>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</si>
  <si>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</si>
  <si>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</si>
  <si>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</si>
  <si>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</si>
  <si>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</si>
  <si>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</si>
  <si>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</si>
  <si>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</si>
  <si>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</si>
  <si>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</si>
  <si>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</si>
  <si>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</si>
  <si>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</si>
  <si>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</si>
  <si>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</si>
  <si>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</si>
  <si>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</si>
  <si>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</si>
  <si>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</si>
  <si>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</si>
  <si>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</si>
  <si>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</si>
  <si>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</si>
  <si>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</si>
  <si>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</si>
  <si>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</si>
  <si>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</si>
  <si>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</si>
  <si>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</si>
  <si>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</si>
  <si>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</si>
  <si>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</si>
  <si>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</si>
  <si>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</si>
  <si>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</si>
  <si>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</si>
  <si>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</si>
  <si>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</si>
  <si>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</si>
  <si>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</si>
  <si>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</si>
  <si>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</si>
  <si>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</si>
  <si>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</si>
  <si>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</si>
  <si>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</si>
  <si>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</si>
  <si>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</si>
  <si>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</si>
  <si>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</si>
  <si>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</si>
  <si>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</si>
  <si>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</si>
  <si>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</si>
  <si>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</si>
  <si>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</si>
  <si>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</si>
  <si>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</si>
  <si>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</si>
  <si>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</si>
  <si>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</si>
  <si>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</si>
  <si>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</si>
  <si>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</si>
  <si>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</si>
  <si>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</si>
  <si>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</si>
  <si>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</si>
  <si>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</si>
  <si>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</si>
  <si>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</si>
  <si>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</si>
  <si>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</si>
  <si>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</si>
  <si>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</si>
  <si>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</si>
  <si>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</si>
  <si>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</si>
  <si>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</si>
  <si>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</si>
  <si>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</si>
  <si>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</si>
  <si>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</si>
  <si>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</si>
  <si>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</si>
  <si>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</si>
  <si>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</si>
  <si>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</si>
  <si>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</si>
  <si>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</si>
  <si>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</si>
  <si>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</si>
  <si>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</si>
  <si>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</si>
  <si>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</si>
  <si>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</si>
  <si>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</si>
  <si>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</si>
  <si>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</si>
  <si>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</si>
  <si>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</si>
  <si>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</si>
  <si>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</si>
  <si>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</si>
  <si>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</si>
  <si>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</si>
  <si>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</si>
  <si>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</si>
  <si>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</si>
  <si>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</si>
  <si>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</si>
  <si>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</si>
  <si>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</si>
  <si>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</si>
  <si>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</si>
  <si>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</si>
  <si>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</si>
  <si>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</si>
  <si>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</si>
  <si>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</si>
  <si>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</si>
  <si>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</si>
  <si>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</si>
  <si>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</si>
  <si>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</si>
  <si>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</si>
  <si>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</si>
  <si>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</si>
  <si>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</si>
  <si>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</si>
  <si>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</si>
  <si>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</si>
  <si>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</si>
  <si>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</si>
  <si>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</si>
  <si>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</si>
  <si>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</si>
  <si>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</si>
  <si>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</si>
  <si>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</si>
  <si>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</si>
  <si>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</si>
  <si>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</si>
  <si>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</si>
  <si>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</si>
  <si>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</si>
  <si>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</si>
  <si>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</si>
  <si>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</si>
  <si>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</si>
  <si>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</si>
  <si>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</si>
  <si>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</si>
  <si>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</si>
  <si>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</si>
  <si>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</si>
  <si>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</si>
  <si>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</si>
  <si>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</si>
  <si>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</si>
  <si>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</si>
  <si>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</si>
  <si>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</si>
  <si>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</si>
  <si>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</si>
  <si>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</si>
  <si>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</si>
  <si>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</si>
  <si>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</si>
  <si>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</si>
  <si>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</si>
  <si>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</si>
  <si>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</si>
  <si>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</si>
  <si>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</si>
  <si>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</si>
  <si>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</si>
  <si>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</si>
  <si>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</si>
  <si>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</si>
  <si>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</si>
  <si>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</si>
  <si>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</si>
  <si>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</si>
  <si>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</si>
  <si>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</si>
  <si>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</si>
  <si>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</si>
  <si>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</si>
  <si>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</si>
  <si>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</si>
  <si>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</si>
  <si>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</si>
  <si>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</si>
  <si>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</si>
  <si>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</si>
  <si>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</si>
  <si>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</si>
  <si>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</si>
  <si>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</si>
  <si>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</si>
  <si>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</si>
  <si>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</si>
  <si>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</si>
  <si>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</si>
  <si>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</si>
  <si>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</si>
  <si>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</si>
  <si>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</si>
  <si>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</si>
  <si>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</si>
  <si>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</si>
  <si>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</si>
  <si>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</si>
  <si>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</si>
  <si>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</si>
  <si>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</si>
  <si>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</si>
  <si>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</si>
  <si>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</si>
  <si>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</si>
  <si>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</si>
  <si>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</si>
  <si>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</si>
  <si>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</si>
  <si>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</si>
  <si>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</si>
  <si>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</si>
  <si>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</si>
  <si>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</si>
  <si>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</si>
  <si>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</si>
  <si>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</si>
  <si>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</si>
  <si>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</si>
  <si>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</si>
  <si>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</si>
  <si>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</si>
  <si>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</si>
  <si>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</si>
  <si>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</si>
  <si>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</si>
  <si>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</si>
  <si>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</si>
  <si>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</si>
  <si>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</si>
  <si>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</si>
  <si>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</si>
  <si>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</si>
  <si>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</si>
  <si>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</si>
  <si>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</si>
  <si>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</si>
  <si>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</si>
  <si>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</si>
  <si>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</si>
  <si>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</si>
  <si>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</si>
  <si>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</si>
  <si>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</si>
  <si>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</si>
  <si>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</si>
  <si>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</si>
  <si>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</si>
  <si>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</si>
  <si>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</si>
  <si>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</si>
  <si>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</si>
  <si>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</si>
  <si>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</si>
  <si>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</si>
  <si>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</si>
  <si>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</si>
  <si>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</si>
  <si>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</si>
  <si>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</si>
  <si>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</si>
  <si>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</si>
  <si>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</si>
  <si>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</si>
  <si>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</si>
  <si>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</si>
  <si>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</si>
  <si>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</si>
  <si>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</si>
  <si>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</si>
  <si>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</si>
  <si>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</si>
  <si>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</si>
  <si>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</si>
  <si>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</si>
  <si>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</si>
  <si>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</si>
  <si>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</si>
  <si>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</si>
  <si>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</si>
  <si>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</si>
  <si>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</si>
  <si>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</si>
  <si>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</si>
  <si>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</si>
  <si>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</si>
  <si>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</si>
  <si>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</si>
  <si>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</si>
  <si>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</si>
  <si>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</si>
  <si>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</si>
  <si>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</si>
  <si>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</si>
  <si>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</si>
  <si>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</si>
  <si>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</si>
  <si>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</si>
  <si>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</si>
  <si>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</si>
  <si>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</si>
  <si>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</si>
  <si>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</si>
  <si>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</si>
  <si>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</si>
  <si>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</si>
  <si>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</si>
  <si>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</si>
  <si>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</si>
  <si>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</si>
  <si>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</si>
  <si>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</si>
  <si>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</si>
  <si>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</si>
  <si>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</si>
  <si>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</si>
  <si>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</si>
  <si>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</si>
  <si>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</si>
  <si>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</si>
  <si>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</si>
  <si>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</si>
  <si>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</si>
  <si>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</si>
  <si>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</si>
  <si>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</si>
  <si>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</si>
  <si>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</si>
  <si>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</si>
  <si>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</si>
  <si>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</si>
  <si>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</si>
  <si>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</si>
  <si>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</si>
  <si>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</si>
  <si>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</si>
  <si>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</si>
  <si>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</si>
  <si>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</si>
  <si>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</si>
  <si>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</si>
  <si>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</si>
  <si>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</si>
  <si>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</si>
  <si>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</si>
  <si>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</si>
  <si>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</si>
  <si>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</si>
  <si>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</si>
  <si>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</si>
  <si>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</si>
  <si>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</si>
  <si>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</si>
  <si>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</si>
  <si>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</si>
  <si>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</si>
  <si>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</si>
  <si>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</si>
  <si>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</si>
  <si>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</si>
  <si>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</si>
  <si>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</si>
  <si>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</si>
  <si>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</si>
  <si>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</si>
  <si>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</si>
  <si>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</si>
  <si>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</si>
  <si>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</si>
  <si>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</si>
  <si>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</si>
  <si>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</si>
  <si>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</si>
  <si>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</si>
  <si>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</si>
  <si>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</si>
  <si>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</si>
  <si>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</si>
  <si>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</si>
  <si>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</si>
  <si>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</si>
  <si>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</si>
  <si>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</si>
  <si>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</si>
  <si>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</si>
  <si>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</si>
  <si>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</si>
  <si>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</si>
  <si>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</si>
  <si>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</si>
  <si>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</si>
  <si>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</si>
  <si>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</si>
  <si>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</si>
  <si>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</si>
  <si>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</si>
  <si>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</si>
  <si>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</si>
  <si>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</si>
  <si>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</si>
  <si>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</si>
  <si>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</si>
  <si>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</si>
  <si>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</si>
  <si>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</si>
  <si>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</si>
  <si>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</si>
  <si>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</si>
  <si>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</si>
  <si>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</si>
  <si>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</si>
  <si>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</si>
  <si>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</si>
  <si>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</si>
  <si>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</si>
  <si>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</si>
  <si>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</si>
  <si>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</si>
  <si>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</si>
  <si>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</si>
  <si>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</si>
  <si>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</si>
  <si>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</si>
  <si>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</si>
  <si>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</si>
  <si>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</si>
  <si>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</si>
  <si>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</si>
  <si>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</si>
  <si>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</si>
  <si>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</si>
  <si>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</si>
  <si>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</si>
  <si>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</si>
  <si>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</si>
  <si>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</si>
  <si>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</si>
  <si>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</si>
  <si>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</si>
  <si>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</si>
  <si>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</si>
  <si>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</si>
  <si>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</si>
  <si>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</si>
  <si>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</si>
  <si>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</si>
  <si>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</si>
  <si>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</si>
  <si>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</si>
  <si>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</si>
  <si>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</si>
  <si>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</si>
  <si>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</si>
  <si>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</si>
  <si>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</si>
  <si>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</si>
  <si>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</si>
  <si>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</si>
  <si>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</si>
  <si>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</si>
  <si>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</si>
  <si>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</si>
  <si>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</si>
  <si>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</si>
  <si>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</si>
  <si>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</si>
  <si>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</si>
  <si>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</si>
  <si>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</si>
  <si>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</si>
  <si>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</si>
  <si>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</si>
  <si>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</si>
  <si>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</si>
  <si>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</si>
  <si>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</si>
  <si>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</si>
  <si>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</si>
  <si>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</si>
  <si>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</si>
  <si>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</si>
  <si>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</si>
  <si>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</si>
  <si>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</si>
  <si>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</si>
  <si>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</si>
  <si>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</si>
  <si>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</si>
  <si>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</si>
  <si>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</si>
  <si>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</si>
  <si>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</si>
  <si>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</si>
  <si>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</si>
  <si>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</si>
  <si>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</si>
  <si>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</si>
  <si>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</si>
  <si>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</si>
  <si>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</si>
  <si>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</si>
  <si>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</si>
  <si>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</si>
  <si>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</si>
  <si>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</si>
  <si>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</si>
  <si>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</si>
  <si>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</si>
  <si>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</si>
  <si>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</si>
  <si>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</si>
  <si>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</si>
  <si>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</si>
  <si>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</si>
  <si>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</si>
  <si>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</si>
  <si>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</si>
  <si>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</si>
  <si>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</si>
  <si>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</si>
  <si>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</si>
  <si>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</si>
  <si>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</si>
  <si>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</si>
  <si>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</si>
  <si>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</si>
  <si>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</si>
  <si>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</si>
  <si>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</si>
  <si>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</si>
  <si>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</si>
  <si>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</si>
  <si>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</si>
  <si>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</si>
  <si>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</si>
  <si>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</si>
  <si>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</si>
  <si>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</si>
  <si>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</si>
  <si>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</si>
  <si>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</si>
  <si>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</si>
  <si>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</si>
  <si>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</si>
  <si>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</si>
  <si>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</si>
  <si>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</si>
  <si>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</si>
  <si>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</si>
  <si>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</si>
  <si>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</si>
  <si>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</si>
  <si>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</si>
  <si>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</si>
  <si>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</si>
  <si>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</si>
  <si>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</si>
  <si>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</si>
  <si>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</si>
  <si>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</si>
  <si>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</si>
  <si>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</si>
  <si>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</si>
  <si>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</si>
  <si>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</si>
  <si>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</si>
  <si>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</si>
  <si>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</si>
  <si>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</si>
  <si>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</si>
  <si>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</si>
  <si>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</si>
  <si>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</si>
  <si>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</si>
  <si>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</si>
  <si>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</si>
  <si>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</si>
  <si>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</si>
  <si>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</si>
  <si>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</si>
  <si>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</si>
  <si>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</si>
  <si>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</si>
  <si>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</si>
  <si>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</si>
  <si>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</si>
  <si>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</si>
  <si>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</si>
  <si>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</si>
  <si>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</si>
  <si>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</si>
  <si>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</si>
  <si>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</si>
  <si>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</si>
  <si>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</si>
  <si>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</si>
  <si>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</si>
  <si>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</si>
  <si>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</si>
  <si>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</si>
  <si>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</si>
  <si>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</si>
  <si>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</si>
  <si>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</si>
  <si>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</si>
  <si>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</si>
  <si>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</si>
  <si>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</si>
  <si>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</si>
  <si>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</si>
  <si>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</si>
  <si>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</si>
  <si>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</si>
  <si>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</si>
  <si>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</si>
  <si>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</si>
  <si>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</si>
  <si>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</si>
  <si>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</si>
  <si>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</si>
  <si>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</si>
  <si>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</si>
  <si>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</si>
  <si>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</si>
  <si>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</si>
  <si>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</si>
  <si>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</si>
  <si>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</si>
  <si>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</si>
  <si>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</si>
  <si>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</si>
  <si>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</si>
  <si>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</si>
  <si>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</si>
  <si>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</si>
  <si>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</si>
  <si>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</si>
  <si>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</si>
  <si>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</si>
  <si>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</si>
  <si>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</si>
  <si>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</si>
  <si>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</si>
  <si>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</si>
  <si>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</si>
  <si>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</si>
  <si>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</si>
  <si>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</si>
  <si>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</si>
  <si>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</si>
  <si>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</si>
  <si>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</si>
  <si>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</si>
  <si>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</si>
  <si>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</si>
  <si>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</si>
  <si>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</si>
  <si>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</si>
  <si>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</si>
  <si>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</si>
  <si>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</si>
  <si>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</si>
  <si>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</si>
  <si>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</si>
  <si>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</si>
  <si>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</si>
  <si>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</si>
  <si>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</si>
  <si>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</si>
  <si>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</si>
  <si>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</si>
  <si>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</si>
  <si>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</si>
  <si>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</si>
  <si>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</si>
  <si>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</si>
  <si>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</si>
  <si>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</si>
  <si>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</si>
  <si>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</si>
  <si>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</si>
  <si>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</si>
  <si>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</si>
  <si>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</si>
  <si>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</si>
  <si>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</si>
  <si>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</si>
  <si>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</si>
  <si>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</si>
  <si>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</si>
  <si>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</si>
  <si>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</si>
  <si>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</si>
  <si>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</si>
  <si>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</si>
  <si>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</si>
  <si>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</si>
  <si>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</si>
  <si>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</si>
  <si>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</si>
  <si>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</si>
  <si>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</si>
  <si>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</si>
  <si>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</si>
  <si>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</si>
  <si>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</si>
  <si>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</si>
  <si>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</si>
  <si>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</si>
  <si>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</si>
  <si>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</si>
  <si>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</si>
  <si>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</si>
  <si>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</si>
  <si>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</si>
  <si>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</si>
  <si>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</si>
  <si>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</si>
  <si>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</si>
  <si>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</si>
  <si>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</si>
  <si>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</si>
  <si>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</si>
  <si>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</si>
  <si>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</si>
  <si>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</si>
  <si>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</si>
  <si>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</si>
  <si>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</si>
  <si>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</si>
  <si>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</si>
  <si>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</si>
  <si>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</si>
  <si>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</si>
  <si>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</si>
  <si>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</si>
  <si>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</si>
  <si>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</si>
  <si>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</si>
  <si>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</si>
  <si>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</si>
  <si>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</si>
  <si>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</si>
  <si>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</si>
  <si>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</si>
  <si>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</si>
  <si>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</si>
  <si>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</si>
  <si>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</si>
  <si>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</si>
  <si>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</si>
  <si>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</si>
  <si>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</si>
  <si>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</si>
  <si>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</si>
  <si>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</si>
  <si>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</si>
  <si>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</si>
  <si>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</si>
  <si>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</si>
  <si>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</si>
  <si>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</si>
  <si>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</si>
  <si>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</si>
  <si>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</si>
  <si>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</si>
  <si>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</si>
  <si>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</si>
  <si>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</si>
  <si>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</si>
  <si>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</si>
  <si>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</si>
  <si>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</si>
  <si>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</si>
  <si>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</si>
  <si>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</si>
  <si>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</si>
  <si>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</si>
  <si>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</si>
  <si>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</si>
  <si>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</si>
  <si>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</si>
  <si>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</si>
  <si>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</si>
  <si>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</si>
  <si>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</si>
  <si>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</si>
  <si>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</si>
  <si>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</si>
  <si>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</si>
  <si>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</si>
  <si>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</si>
  <si>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</si>
  <si>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</si>
  <si>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</si>
  <si>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</si>
  <si>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</si>
  <si>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</si>
  <si>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</si>
  <si>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</si>
  <si>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</si>
  <si>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</si>
  <si>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</si>
  <si>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</si>
  <si>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</si>
  <si>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</si>
  <si>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</si>
  <si>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</si>
  <si>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</si>
  <si>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</si>
  <si>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</si>
  <si>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</si>
  <si>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</si>
  <si>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</si>
  <si>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</si>
  <si>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</si>
  <si>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</si>
  <si>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</si>
  <si>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</si>
  <si>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</si>
  <si>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</si>
  <si>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</si>
  <si>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</si>
  <si>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</si>
  <si>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</si>
  <si>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</si>
  <si>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</si>
  <si>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</si>
  <si>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</si>
  <si>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</si>
  <si>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</si>
  <si>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</si>
  <si>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</si>
  <si>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</si>
  <si>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</si>
  <si>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</si>
  <si>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</si>
  <si>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</si>
  <si>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</si>
  <si>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</si>
  <si>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</si>
  <si>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</si>
  <si>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</si>
  <si>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</si>
  <si>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</si>
  <si>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</si>
  <si>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</si>
  <si>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</si>
  <si>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</si>
  <si>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</si>
  <si>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</si>
  <si>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</si>
  <si>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</si>
  <si>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</si>
  <si>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</si>
  <si>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</si>
  <si>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</si>
  <si>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</si>
  <si>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</si>
  <si>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</si>
  <si>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</si>
  <si>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</si>
  <si>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</si>
  <si>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</si>
  <si>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</si>
  <si>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</si>
  <si>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</si>
  <si>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</si>
  <si>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</si>
  <si>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</si>
  <si>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</si>
  <si>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</si>
  <si>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</si>
  <si>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</si>
  <si>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</si>
  <si>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</si>
  <si>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</si>
  <si>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</si>
  <si>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</si>
  <si>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</si>
  <si>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</si>
  <si>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</si>
  <si>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</si>
  <si>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</si>
  <si>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</si>
  <si>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</si>
  <si>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</si>
  <si>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</si>
  <si>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</si>
  <si>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</si>
  <si>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</si>
  <si>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</si>
  <si>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</si>
  <si>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</si>
  <si>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</si>
  <si>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</si>
  <si>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</si>
  <si>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</si>
  <si>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</si>
  <si>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</si>
  <si>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</si>
  <si>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</si>
  <si>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</si>
  <si>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</si>
  <si>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</si>
  <si>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</si>
  <si>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</si>
  <si>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</si>
  <si>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</si>
  <si>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</si>
  <si>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</si>
  <si>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</si>
  <si>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</si>
  <si>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</si>
  <si>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</si>
  <si>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</si>
  <si>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</si>
  <si>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</si>
  <si>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</si>
  <si>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</si>
  <si>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</si>
  <si>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</si>
  <si>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</si>
  <si>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</si>
  <si>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</si>
  <si>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</si>
  <si>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</si>
  <si>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</si>
  <si>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</si>
  <si>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</si>
  <si>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</si>
  <si>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</si>
  <si>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</si>
  <si>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</si>
  <si>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</si>
  <si>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</si>
  <si>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</si>
  <si>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</si>
  <si>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</si>
  <si>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</si>
  <si>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</si>
  <si>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</si>
  <si>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</si>
  <si>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</si>
  <si>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</si>
  <si>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</si>
  <si>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</si>
  <si>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</si>
  <si>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</si>
  <si>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</si>
  <si>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</si>
  <si>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</si>
  <si>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</si>
  <si>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</si>
  <si>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</si>
  <si>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</si>
  <si>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</si>
  <si>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</si>
  <si>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</si>
  <si>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</si>
  <si>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</si>
  <si>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</si>
  <si>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</si>
  <si>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</si>
  <si>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</si>
  <si>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</si>
  <si>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</si>
  <si>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</si>
  <si>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</si>
  <si>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</si>
  <si>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</si>
  <si>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</si>
  <si>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</si>
  <si>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</si>
  <si>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</si>
  <si>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</si>
  <si>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</si>
  <si>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</si>
  <si>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</si>
  <si>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</si>
  <si>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</si>
  <si>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</si>
  <si>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</si>
  <si>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</si>
  <si>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</si>
  <si>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</si>
  <si>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</si>
  <si>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</si>
  <si>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</si>
  <si>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</si>
  <si>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</si>
  <si>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</si>
  <si>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</si>
  <si>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</si>
  <si>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</si>
  <si>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</si>
  <si>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</si>
  <si>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</si>
  <si>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</si>
  <si>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</si>
  <si>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</si>
  <si>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</si>
  <si>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</si>
  <si>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</si>
  <si>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</si>
  <si>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</si>
  <si>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</si>
  <si>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</si>
  <si>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</si>
  <si>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</si>
  <si>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</si>
  <si>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</si>
  <si>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</si>
  <si>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</si>
  <si>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</si>
  <si>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</si>
  <si>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</si>
  <si>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</si>
  <si>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</si>
  <si>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</si>
  <si>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</si>
  <si>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</si>
  <si>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</si>
  <si>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</si>
  <si>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</si>
  <si>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</si>
  <si>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</si>
  <si>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</si>
  <si>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</si>
  <si>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</si>
  <si>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</si>
  <si>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</si>
  <si>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</si>
  <si>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</si>
  <si>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</si>
  <si>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</si>
  <si>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</si>
  <si>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</si>
  <si>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</si>
  <si>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</si>
  <si>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</si>
  <si>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</si>
  <si>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</si>
  <si>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</si>
  <si>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</si>
  <si>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</si>
  <si>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</si>
  <si>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</si>
  <si>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</si>
  <si>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</si>
  <si>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</si>
  <si>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</si>
  <si>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</si>
  <si>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</si>
  <si>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</si>
  <si>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</si>
  <si>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</si>
  <si>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</si>
  <si>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</si>
  <si>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</si>
  <si>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</si>
  <si>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</si>
  <si>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</si>
  <si>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</si>
  <si>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</si>
  <si>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</si>
  <si>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</si>
  <si>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</si>
  <si>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</si>
  <si>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</si>
  <si>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</si>
  <si>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</si>
  <si>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</si>
  <si>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</si>
  <si>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</si>
  <si>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</si>
  <si>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</si>
  <si>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</si>
  <si>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</si>
  <si>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</si>
  <si>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</si>
  <si>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</si>
  <si>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</si>
  <si>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</si>
  <si>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</si>
  <si>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</si>
  <si>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</si>
  <si>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</si>
  <si>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</si>
  <si>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</si>
  <si>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</si>
  <si>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</si>
  <si>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</si>
  <si>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</si>
  <si>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</si>
  <si>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</si>
  <si>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</si>
  <si>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</si>
  <si>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</si>
  <si>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</si>
  <si>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</si>
  <si>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</si>
  <si>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</si>
  <si>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</si>
  <si>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</si>
  <si>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</si>
  <si>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</si>
  <si>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</si>
  <si>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</si>
  <si>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</si>
  <si>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</si>
  <si>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</si>
  <si>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</si>
  <si>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</si>
  <si>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</si>
  <si>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</si>
  <si>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</si>
  <si>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</si>
  <si>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</si>
  <si>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</si>
  <si>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</si>
  <si>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</si>
  <si>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</si>
  <si>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</si>
  <si>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</si>
  <si>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</si>
  <si>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</si>
  <si>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</si>
  <si>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</si>
  <si>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</si>
  <si>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</si>
  <si>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</si>
  <si>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</si>
  <si>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</si>
  <si>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</si>
  <si>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</si>
  <si>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</si>
  <si>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</si>
  <si>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</si>
  <si>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</si>
  <si>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</si>
  <si>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</si>
  <si>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</si>
  <si>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</si>
  <si>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</si>
  <si>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</si>
  <si>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</si>
  <si>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</si>
  <si>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</si>
  <si>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</si>
  <si>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</si>
  <si>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</si>
  <si>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</si>
  <si>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</si>
  <si>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</si>
  <si>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</si>
  <si>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</si>
  <si>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</si>
  <si>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</si>
  <si>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</si>
  <si>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</si>
  <si>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</si>
  <si>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</si>
  <si>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</si>
  <si>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</si>
  <si>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</si>
  <si>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</si>
  <si>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</si>
  <si>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</si>
  <si>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</si>
  <si>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</si>
  <si>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</si>
  <si>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</si>
  <si>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</si>
  <si>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</si>
  <si>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</si>
  <si>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</si>
  <si>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</si>
  <si>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</si>
  <si>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</si>
  <si>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</si>
  <si>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</si>
  <si>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</si>
  <si>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</si>
  <si>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</si>
  <si>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</si>
  <si>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</si>
  <si>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</si>
  <si>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</si>
  <si>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</si>
  <si>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</si>
  <si>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</si>
  <si>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</si>
  <si>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</si>
  <si>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</si>
  <si>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</si>
  <si>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</si>
  <si>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</si>
  <si>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</si>
  <si>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</si>
  <si>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</si>
  <si>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</si>
  <si>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</si>
  <si>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</si>
  <si>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</si>
  <si>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</si>
  <si>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</si>
  <si>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</si>
  <si>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</si>
  <si>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</si>
  <si>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</si>
  <si>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</si>
  <si>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</si>
  <si>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</si>
  <si>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</si>
  <si>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</si>
  <si>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</si>
  <si>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</si>
  <si>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</si>
  <si>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</si>
  <si>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</si>
  <si>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</si>
  <si>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</si>
  <si>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</si>
  <si>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</si>
  <si>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</si>
  <si>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</si>
  <si>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</si>
  <si>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</si>
  <si>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</si>
  <si>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</si>
  <si>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</si>
  <si>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</si>
  <si>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</si>
  <si>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</si>
  <si>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</si>
  <si>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</si>
  <si>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</si>
  <si>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</si>
  <si>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</si>
  <si>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</si>
  <si>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</si>
  <si>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</si>
  <si>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</si>
  <si>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</si>
  <si>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</si>
  <si>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</si>
  <si>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</si>
  <si>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</si>
  <si>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</si>
  <si>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</si>
  <si>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</si>
  <si>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</si>
  <si>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</si>
  <si>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</si>
  <si>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</si>
  <si>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</si>
  <si>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</si>
  <si>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</si>
  <si>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</si>
  <si>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</si>
  <si>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</si>
  <si>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</si>
  <si>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</si>
  <si>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</si>
  <si>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</si>
  <si>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</si>
  <si>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</si>
  <si>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</si>
  <si>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</si>
  <si>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</si>
  <si>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</si>
  <si>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</si>
  <si>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</si>
  <si>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</si>
  <si>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</si>
  <si>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</si>
  <si>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</si>
  <si>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</si>
  <si>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</si>
  <si>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</si>
  <si>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</si>
  <si>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</si>
  <si>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</si>
  <si>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</si>
  <si>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</si>
  <si>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</si>
  <si>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</si>
  <si>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</si>
  <si>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</si>
  <si>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</si>
  <si>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</si>
  <si>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</si>
  <si>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</si>
  <si>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</si>
  <si>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</si>
  <si>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</si>
  <si>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</si>
  <si>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</si>
  <si>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</si>
  <si>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</si>
  <si>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</si>
  <si>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</si>
  <si>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</si>
  <si>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</si>
  <si>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</si>
  <si>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</si>
  <si>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</si>
  <si>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</si>
  <si>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</si>
  <si>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</si>
  <si>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</si>
  <si>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</si>
  <si>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</si>
  <si>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</si>
  <si>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</si>
  <si>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</si>
  <si>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</si>
  <si>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</si>
  <si>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</si>
  <si>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</si>
  <si>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</si>
  <si>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</si>
  <si>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</si>
  <si>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</si>
  <si>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</si>
  <si>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</si>
  <si>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</si>
  <si>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</si>
  <si>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</si>
  <si>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Parent category</t>
  </si>
  <si>
    <t>Subcategory</t>
  </si>
  <si>
    <t>Row Labels</t>
  </si>
  <si>
    <t>Grand Total</t>
  </si>
  <si>
    <t>Column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</si>
  <si>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</si>
  <si>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</si>
  <si>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</si>
  <si>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</si>
  <si>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</si>
  <si>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</si>
  <si>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</si>
  <si>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</si>
  <si>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</si>
  <si>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</si>
  <si>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</si>
  <si>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</si>
  <si>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</si>
  <si>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</si>
  <si>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</si>
  <si>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</si>
  <si>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</si>
  <si>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</si>
  <si>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</si>
  <si>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</si>
  <si>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</si>
  <si>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</si>
  <si>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</si>
  <si>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</si>
  <si>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</si>
  <si>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Upper Quartile of Pledged</t>
  </si>
  <si>
    <t>Lower Quartile of Pledged</t>
  </si>
  <si>
    <t>IQR of Pledged</t>
  </si>
  <si>
    <t>Standard Deviation of Pledged</t>
  </si>
  <si>
    <t>Years</t>
  </si>
  <si>
    <t>(All)</t>
  </si>
  <si>
    <t>Canceled</t>
  </si>
  <si>
    <t>Months</t>
  </si>
  <si>
    <t>Outcomes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</si>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</sst>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1" applyNumberFormat="1" applyFont="1"/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0" fontId="0" fillId="0" borderId="1" xfId="0" pivotButton="1" applyBorder="1"/>
    <xf numFmtId="0" fontId="0" fillId="0" borderId="2" xfId="0" applyBorder="1"/>
    <xf numFmtId="0" fontId="0" fillId="0" borderId="3" xfId="0" pivotButton="1" applyBorder="1"/>
    <xf numFmtId="0" fontId="0" fillId="0" borderId="4" xfId="0" applyBorder="1"/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9" fontId="0" fillId="0" borderId="0" xfId="1" applyFont="1"/>
  </cellXfs>
  <cellStyles count="2">
    <cellStyle name="Normal" xfId="0" builtinId="0"/>
    <cellStyle name="Percent" xfId="1" builtinId="5"/>
  </cellStyles>
  <dxfs count="15">
    <dxf>
      <fill>
        <patternFill>
          <bgColor theme="8" tint="0.39994506668294322"/>
        </patternFill>
      </fill>
    </dxf>
    <dxf>
      <fill>
        <patternFill>
          <bgColor rgb="FF92D050"/>
        </patternFill>
      </fill>
    </dxf>
    <dxf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ill>
        <patternFill>
          <bgColor rgb="FF92D050"/>
        </patternFill>
      </fill>
    </dxf>
    <dxf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ill>
        <patternFill>
          <bgColor rgb="FF92D050"/>
        </patternFill>
      </fill>
    </dxf>
    <dxf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4.xml"/><Relationship Id="rId15" Type="http://schemas.openxmlformats.org/officeDocument/2006/relationships/styles" Target="styles.xml"/><Relationship Id="rId10" Type="http://schemas.openxmlformats.org/officeDocument/2006/relationships/worksheet" Target="worksheets/sheet9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- Copy.xlsx]Parent Outcomes!PivotTable1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Outcomes'!$B$5:$B$14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A7-4979-B057-326FD16BB07E}"/>
            </c:ext>
          </c:extLst>
        </c:ser>
        <c:ser>
          <c:idx val="1"/>
          <c:order val="1"/>
          <c:tx>
            <c:strRef>
              <c:f>'Parent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Outcomes'!$C$5:$C$14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A7-4979-B057-326FD16BB07E}"/>
            </c:ext>
          </c:extLst>
        </c:ser>
        <c:ser>
          <c:idx val="2"/>
          <c:order val="2"/>
          <c:tx>
            <c:strRef>
              <c:f>'Parent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Outcomes'!$D$5:$D$14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3A7-4979-B057-326FD16BB07E}"/>
            </c:ext>
          </c:extLst>
        </c:ser>
        <c:ser>
          <c:idx val="3"/>
          <c:order val="3"/>
          <c:tx>
            <c:strRef>
              <c:f>'Parent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Outcomes'!$E$5:$E$14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3A7-4979-B057-326FD16BB0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39105727"/>
        <c:axId val="339107391"/>
      </c:barChart>
      <c:catAx>
        <c:axId val="339105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107391"/>
        <c:crosses val="autoZero"/>
        <c:auto val="1"/>
        <c:lblAlgn val="ctr"/>
        <c:lblOffset val="100"/>
        <c:noMultiLvlLbl val="0"/>
      </c:catAx>
      <c:valAx>
        <c:axId val="339107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105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- Copy.xlsx]SubCategory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2F-49A8-A34D-1695002220D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2F-49A8-A34D-1695002220D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F2F-49A8-A34D-1695002220D7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F2F-49A8-A34D-1695002220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61254576"/>
        <c:axId val="1761255408"/>
      </c:barChart>
      <c:catAx>
        <c:axId val="1761254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1255408"/>
        <c:crosses val="autoZero"/>
        <c:auto val="1"/>
        <c:lblAlgn val="ctr"/>
        <c:lblOffset val="100"/>
        <c:noMultiLvlLbl val="0"/>
      </c:catAx>
      <c:valAx>
        <c:axId val="1761255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1254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- Copy.xlsx]Outcomes Based on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layout>
        <c:manualLayout>
          <c:xMode val="edge"/>
          <c:yMode val="edge"/>
          <c:x val="0.29733066850877171"/>
          <c:y val="0.1171246874773064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17</c:v>
                </c:pt>
                <c:pt idx="1">
                  <c:v>13</c:v>
                </c:pt>
                <c:pt idx="2">
                  <c:v>12</c:v>
                </c:pt>
                <c:pt idx="3">
                  <c:v>11</c:v>
                </c:pt>
                <c:pt idx="4">
                  <c:v>11</c:v>
                </c:pt>
                <c:pt idx="5">
                  <c:v>17</c:v>
                </c:pt>
                <c:pt idx="6">
                  <c:v>18</c:v>
                </c:pt>
                <c:pt idx="7">
                  <c:v>12</c:v>
                </c:pt>
                <c:pt idx="8">
                  <c:v>13</c:v>
                </c:pt>
                <c:pt idx="9">
                  <c:v>12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F9-4C41-A3FB-554A6373C2F6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23</c:v>
                </c:pt>
                <c:pt idx="1">
                  <c:v>14</c:v>
                </c:pt>
                <c:pt idx="2">
                  <c:v>13</c:v>
                </c:pt>
                <c:pt idx="3">
                  <c:v>7</c:v>
                </c:pt>
                <c:pt idx="4">
                  <c:v>11</c:v>
                </c:pt>
                <c:pt idx="5">
                  <c:v>22</c:v>
                </c:pt>
                <c:pt idx="6">
                  <c:v>17</c:v>
                </c:pt>
                <c:pt idx="7">
                  <c:v>14</c:v>
                </c:pt>
                <c:pt idx="8">
                  <c:v>24</c:v>
                </c:pt>
                <c:pt idx="9">
                  <c:v>23</c:v>
                </c:pt>
                <c:pt idx="10">
                  <c:v>23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F9-4C41-A3FB-554A6373C2F6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9</c:v>
                </c:pt>
                <c:pt idx="1">
                  <c:v>20</c:v>
                </c:pt>
                <c:pt idx="2">
                  <c:v>17</c:v>
                </c:pt>
                <c:pt idx="3">
                  <c:v>26</c:v>
                </c:pt>
                <c:pt idx="4">
                  <c:v>14</c:v>
                </c:pt>
                <c:pt idx="5">
                  <c:v>17</c:v>
                </c:pt>
                <c:pt idx="6">
                  <c:v>18</c:v>
                </c:pt>
                <c:pt idx="7">
                  <c:v>18</c:v>
                </c:pt>
                <c:pt idx="8">
                  <c:v>15</c:v>
                </c:pt>
                <c:pt idx="9">
                  <c:v>20</c:v>
                </c:pt>
                <c:pt idx="10">
                  <c:v>24</c:v>
                </c:pt>
                <c:pt idx="11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CF9-4C41-A3FB-554A6373C2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6185424"/>
        <c:axId val="1896188336"/>
      </c:lineChart>
      <c:catAx>
        <c:axId val="1896185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6188336"/>
        <c:crosses val="autoZero"/>
        <c:auto val="1"/>
        <c:lblAlgn val="ctr"/>
        <c:lblOffset val="100"/>
        <c:noMultiLvlLbl val="0"/>
      </c:catAx>
      <c:valAx>
        <c:axId val="1896188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6185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- Copy.xlsx]Theater Outcomes by Launch Date!PivotTable1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</a:t>
            </a:r>
            <a:r>
              <a:rPr lang="en-US" b="1" baseline="0"/>
              <a:t> Outcomes Based on Launch Date</a:t>
            </a:r>
            <a:endParaRPr lang="en-US" b="1"/>
          </a:p>
        </c:rich>
      </c:tx>
      <c:layout>
        <c:manualLayout>
          <c:xMode val="edge"/>
          <c:yMode val="edge"/>
          <c:x val="0.26743857660659931"/>
          <c:y val="7.294516087013155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tx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31-479A-A84E-959E32DAFC07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31-479A-A84E-959E32DAFC07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331-479A-A84E-959E32DAFC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7070832"/>
        <c:axId val="799018528"/>
      </c:lineChart>
      <c:catAx>
        <c:axId val="1597070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9018528"/>
        <c:crosses val="autoZero"/>
        <c:auto val="1"/>
        <c:lblAlgn val="ctr"/>
        <c:lblOffset val="100"/>
        <c:noMultiLvlLbl val="0"/>
      </c:catAx>
      <c:valAx>
        <c:axId val="799018528"/>
        <c:scaling>
          <c:orientation val="minMax"/>
          <c:max val="14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707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layout>
        <c:manualLayout>
          <c:xMode val="edge"/>
          <c:yMode val="edge"/>
          <c:x val="0.39270179285113327"/>
          <c:y val="5.818786367414796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ED-4971-A968-A64BABF0D9AC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ED-4971-A968-A64BABF0D9AC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2ED-4971-A968-A64BABF0D9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7901536"/>
        <c:axId val="1357903616"/>
      </c:lineChart>
      <c:catAx>
        <c:axId val="1357901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7903616"/>
        <c:crosses val="autoZero"/>
        <c:auto val="1"/>
        <c:lblAlgn val="ctr"/>
        <c:lblOffset val="100"/>
        <c:noMultiLvlLbl val="0"/>
      </c:catAx>
      <c:valAx>
        <c:axId val="135790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7901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48DC7DD6-9D70-4FDA-A020-3BCEF8AA627C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D313237F-0E81-4B0E-9A69-84D00B336369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BA6B307-5A58-4DAA-A4E8-B12EF144AA6B}">
  <sheetPr/>
  <sheetViews>
    <sheetView zoomScale="10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</xdr:colOff>
      <xdr:row>3</xdr:row>
      <xdr:rowOff>102870</xdr:rowOff>
    </xdr:from>
    <xdr:to>
      <xdr:col>17</xdr:col>
      <xdr:colOff>411480</xdr:colOff>
      <xdr:row>26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BCE633-834B-49A3-99BA-2E92C596BE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203835</xdr:colOff>
      <xdr:row>6</xdr:row>
      <xdr:rowOff>121920</xdr:rowOff>
    </xdr:from>
    <xdr:to>
      <xdr:col>21</xdr:col>
      <xdr:colOff>523875</xdr:colOff>
      <xdr:row>27</xdr:row>
      <xdr:rowOff>81915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91EFBF-C34A-4E3A-ACDB-CD9EBD86F7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424815</xdr:colOff>
      <xdr:row>0</xdr:row>
      <xdr:rowOff>152400</xdr:rowOff>
    </xdr:from>
    <xdr:to>
      <xdr:col>15</xdr:col>
      <xdr:colOff>400050</xdr:colOff>
      <xdr:row>21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62DBCD-C28A-4978-A0A2-94C3EC162D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6936336" cy="5042019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26B191D-3EF5-4E69-96A4-14811917BE8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B3035027-799C-4BEF-99B0-3C106B30223B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6936336" cy="5042019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74289</xdr:colOff>
      <xdr:row>18</xdr:row>
      <xdr:rowOff>146684</xdr:rowOff>
    </xdr:from>
    <xdr:to>
      <xdr:col>12</xdr:col>
      <xdr:colOff>49524</xdr:colOff>
      <xdr:row>44</xdr:row>
      <xdr:rowOff>20954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E6232F7-D6E9-4288-8908-057A7C5364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616257</xdr:colOff>
      <xdr:row>13</xdr:row>
      <xdr:rowOff>60959</xdr:rowOff>
    </xdr:from>
    <xdr:to>
      <xdr:col>7</xdr:col>
      <xdr:colOff>770562</xdr:colOff>
      <xdr:row>38</xdr:row>
      <xdr:rowOff>116204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44E68A-826B-4C64-BCF4-845861C94C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ct" refreshedDate="44361.872731597221" createdVersion="7" refreshedVersion="7" minRefreshableVersion="3" recordCount="4114" xr:uid="{DB8F398D-260B-4D6B-938E-DE19A6E341A7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49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ct" refreshedDate="44364.277402430555" createdVersion="7" refreshedVersion="7" minRefreshableVersion="3" recordCount="4114" xr:uid="{D1B0CB4A-C0CE-4FEA-8EDF-52264E536C20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6-03-23T19:49:04"/>
        <d v="2015-11-30T17:01:07"/>
        <d v="2015-11-18T19:38:59"/>
        <d v="2015-06-08T22:58:33"/>
        <d v="2016-11-21T06:11:20"/>
        <d v="2012-03-23T16:59:36"/>
        <d v="2012-01-31T20:06:15"/>
        <d v="2016-01-18T09:33:48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5-05-08T22:36:12"/>
        <d v="2014-11-08T18:55:53"/>
        <d v="2015-05-15T18:45:37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02-02T04:47:45"/>
        <d v="2012-10-30T23:54:56"/>
        <d v="2011-01-21T01:56:41"/>
        <d v="2016-05-13T17:46:51"/>
        <d v="2017-02-01T19:14:28"/>
        <d v="2016-11-08T10:50:46"/>
        <d v="2014-07-10T13:05:48"/>
        <d v="2015-04-13T01:37:17"/>
        <d v="2011-01-27T00:37:10"/>
        <d v="2017-02-15T13:10:42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2-03T01:47:58"/>
        <d v="2016-10-08T10:05:37"/>
        <d v="2014-05-08T15:36:30"/>
        <d v="2013-02-15T17:13:09"/>
        <d v="2015-11-03T15:00:07"/>
        <d v="2015-04-11T06:25:11"/>
        <d v="2014-06-18T23:48:24"/>
        <d v="2015-05-23T17:31:06"/>
        <d v="2013-02-08T18:07:31"/>
        <d v="2014-04-26T02:49:19"/>
        <d v="2017-01-21T12:01:30"/>
        <d v="2014-07-15T12:58:18"/>
        <d v="2015-05-03T01:40:09"/>
        <d v="2014-05-01T19:40:52"/>
        <d v="2016-09-01T17:19:42"/>
        <d v="2012-05-30T00:09:48"/>
        <d v="2015-11-09T07:58:55"/>
        <d v="2016-07-17T18:13:30"/>
        <d v="2014-07-16T15:00:22"/>
        <d v="2012-11-13T15:33:57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1-03-22T04:21:13"/>
        <d v="2015-05-12T04:25:46"/>
        <d v="2014-07-23T15:25:31"/>
        <d v="2013-01-31T19:25:29"/>
        <d v="2015-04-15T19:49:39"/>
        <d v="2015-05-28T06:55:54"/>
        <d v="2010-11-05T14:54:46"/>
        <d v="2013-11-25T08:00:29"/>
        <d v="2012-07-10T03:48:47"/>
        <d v="2013-09-09T14:33:35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1-05-19T01:14:26"/>
        <d v="2013-04-25T08:45:23"/>
        <d v="2014-08-11T19:16:26"/>
        <d v="2014-07-01T04:56:07"/>
        <d v="2014-08-01T12:39:12"/>
        <d v="2016-02-24T03:53:08"/>
        <d v="2014-11-17T17:21:03"/>
        <d v="2012-11-20T11:58:45"/>
        <d v="2015-09-26T21:13:24"/>
        <d v="2012-05-30T02:51:21"/>
        <d v="2016-09-23T14:45:14"/>
        <d v="2015-11-05T16:53:37"/>
        <d v="2014-08-10T12:35:46"/>
        <d v="2016-07-01T01:09:38"/>
        <d v="2010-03-29T15:54:18"/>
        <d v="2016-02-17T15:00:04"/>
        <d v="2011-05-24T06:51:37"/>
        <d v="2015-11-15T04:11:26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3-01-29T14:15:15"/>
        <d v="2015-07-13T18:00:22"/>
        <d v="2017-01-26T23:03:59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0-10-18T05:24:20"/>
        <d v="2013-04-03T13:44:05"/>
        <d v="2014-03-27T01:58:38"/>
        <d v="2010-02-26T21:36:31"/>
        <d v="2015-11-29T00:29:22"/>
        <d v="2012-10-02T06:40:18"/>
        <d v="2014-10-29T19:15:26"/>
        <d v="2012-04-03T23:00:26"/>
        <d v="2011-06-29T01:39:05"/>
        <d v="2015-12-03T19:38:28"/>
        <d v="2014-09-07T18:26:15"/>
        <d v="2016-05-03T05:15:42"/>
        <d v="2014-12-30T22:45:44"/>
        <d v="2015-03-15T05:19:57"/>
        <d v="2016-07-19T16:52:18"/>
        <d v="2011-03-24T20:01:36"/>
        <d v="2016-03-11T09:59:46"/>
        <d v="2013-06-08T00:26:21"/>
        <d v="2012-07-05T21:37:00"/>
        <d v="2015-02-08T03:39:49"/>
        <d v="2012-03-19T23:26:58"/>
        <d v="2015-08-27T04:33:41"/>
        <d v="2015-10-01T15:53:20"/>
        <d v="2014-08-28T03:08:27"/>
        <d v="2014-12-09T03:26:10"/>
        <d v="2015-03-27T21:54:00"/>
        <d v="2014-06-16T14:31:15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09-14T12:00:21"/>
        <d v="2010-07-20T05:32:35"/>
        <d v="2016-03-24T11:56:04"/>
        <d v="2013-03-18T12:59:35"/>
        <d v="2015-01-15T23:02:10"/>
        <d v="2017-02-02T10:12:32"/>
        <d v="2013-03-03T16:52:45"/>
        <d v="2014-08-30T08:40:20"/>
        <d v="2012-09-27T02:21:53"/>
        <d v="2015-01-22T08:53:50"/>
        <d v="2016-10-27T14:27:51"/>
        <d v="2016-07-16T06:20:25"/>
        <d v="2015-04-04T07:00:14"/>
        <d v="2016-05-08T08:11:13"/>
        <d v="2010-12-04T02:06:11"/>
        <d v="2014-11-03T16:10:43"/>
        <d v="2013-09-30T15:54:43"/>
        <d v="2015-06-08T14:00:23"/>
        <d v="2010-05-01T05:45:32"/>
        <d v="2016-09-26T13:11:15"/>
        <d v="2014-12-02T21:37:42"/>
        <d v="2014-06-01T17:07:05"/>
        <d v="2016-02-05T16:08:33"/>
        <d v="2015-01-20T20:45:48"/>
        <d v="2015-11-03T17:05:15"/>
        <d v="2013-01-17T15:52:38"/>
        <d v="2011-12-29T18:54:07"/>
        <d v="2015-04-03T18:52:33"/>
        <d v="2011-04-11T03:49:20"/>
        <d v="2013-07-03T20:49:47"/>
        <d v="2014-11-05T13:35:53"/>
        <d v="2015-07-18T10:22:16"/>
        <d v="2016-12-07T16:49:00"/>
        <d v="2013-02-26T06:04:33"/>
        <d v="2015-05-12T10:05:53"/>
        <d v="2015-03-12T04:06:32"/>
        <d v="2016-03-17T22:39:07"/>
        <d v="2016-05-18T16:15:09"/>
        <d v="2013-07-31T10:11:01"/>
        <d v="2012-06-20T23:02:45"/>
        <d v="2014-10-28T16:35:53"/>
        <d v="2014-06-03T16:03:01"/>
        <d v="2016-03-31T22:36:48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7-01-24T05:51:36"/>
        <d v="2016-02-15T06:04:57"/>
        <d v="2014-08-20T20:17:40"/>
        <d v="2013-10-14T19:22:35"/>
        <d v="2012-05-08T13:14:17"/>
        <d v="2015-05-22T20:04:09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3-11-22T12:55:40"/>
        <d v="2014-10-14T14:02:38"/>
        <d v="2015-01-16T19:21:39"/>
        <d v="2014-07-08T05:30:28"/>
        <d v="2015-10-07T12:00:09"/>
        <d v="2015-05-10T04:07:47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4-08-12T10:24:14"/>
        <d v="2013-01-08T00:25:52"/>
        <d v="2014-05-08T15:45:53"/>
        <d v="2012-05-02T19:43:09"/>
        <d v="2015-02-01T16:54:31"/>
        <d v="2014-04-03T11:30:44"/>
        <d v="2016-06-27T15:19:29"/>
        <d v="2012-09-12T00:58:59"/>
        <d v="2014-06-16T15:17:46"/>
        <d v="2014-02-19T03:36:01"/>
        <d v="2016-02-16T16:35:59"/>
        <d v="2016-06-08T00:31:42"/>
        <d v="2012-01-19T17:33:46"/>
        <d v="2016-03-14T23:44:14"/>
        <d v="2016-03-04T18:17:07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1-07-29T18:12:08"/>
        <d v="2015-07-14T14:50:40"/>
        <d v="2016-02-23T01:12:53"/>
        <d v="2012-01-28T16:17:03"/>
        <d v="2016-07-13T21:08:45"/>
        <d v="2015-03-09T13:49:48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6-12-09T22:35:11"/>
        <d v="2015-09-29T14:59:43"/>
        <d v="2017-03-02T12:55:07"/>
        <d v="2015-09-15T02:30:53"/>
        <d v="2014-10-11T18:48:21"/>
        <d v="2015-02-18T01:11:06"/>
        <d v="2014-01-24T18:43:38"/>
        <d v="2016-08-30T14:58:37"/>
        <d v="2014-12-17T14:01:07"/>
        <d v="2013-11-19T18:56:00"/>
        <d v="2015-09-21T15:01:14"/>
        <d v="2016-11-15T13:39:49"/>
        <d v="2016-06-09T23:49:58"/>
        <d v="2015-09-01T12:51:32"/>
        <d v="2015-05-19T22:01:33"/>
        <d v="2014-11-04T10:58:54"/>
        <d v="2015-01-17T03:21:13"/>
        <d v="2014-09-09T23:26:00"/>
        <d v="2015-05-20T09:58:22"/>
        <d v="2015-04-13T16:53:35"/>
        <d v="2014-07-18T09:04:10"/>
        <d v="2016-06-08T15:11:10"/>
        <d v="2014-07-10T05:37:12"/>
        <d v="2015-07-04T00:44:42"/>
        <d v="2016-02-15T09:33:10"/>
        <d v="2015-08-19T02:49:10"/>
        <d v="2016-12-17T01:49:22"/>
        <d v="2015-05-17T17:47:29"/>
        <d v="2015-04-03T17:34:41"/>
        <d v="2014-11-25T22:32:09"/>
        <d v="2015-10-28T16:06:07"/>
        <d v="2015-10-05T04:03:21"/>
        <d v="2014-07-14T23:31:52"/>
        <d v="2015-05-05T05:26:00"/>
        <d v="2015-01-13T14:15:42"/>
        <d v="2015-01-19T19:38:49"/>
        <d v="2016-11-01T16:01:37"/>
        <d v="2016-11-04T22:22:12"/>
        <d v="2014-09-09T18:43:14"/>
        <d v="2015-03-18T12:22:05"/>
        <d v="2015-02-26T23:07:06"/>
        <d v="2015-03-03T23:00:37"/>
        <d v="2016-01-26T07:25:01"/>
        <d v="2015-10-16T20:29:06"/>
        <d v="2017-01-11T06:28:53"/>
        <d v="2016-01-03T14:58:48"/>
        <d v="2016-06-13T22:23:59"/>
        <d v="2016-12-01T15:53:27"/>
        <d v="2015-03-09T18:58:47"/>
        <d v="2017-03-06T18:04:48"/>
        <d v="2014-08-07T18:16:58"/>
        <d v="2016-07-05T14:00:03"/>
        <d v="2015-09-03T16:27:25"/>
        <d v="2014-10-11T20:06:20"/>
        <d v="2014-08-29T18:04:57"/>
        <d v="2012-11-30T04:44:32"/>
        <d v="2016-04-22T14:59:34"/>
        <d v="2016-01-01T00:11:11"/>
        <d v="2017-02-01T13:51:19"/>
        <d v="2014-09-10T16:31:48"/>
        <d v="2015-01-29T07:32:16"/>
        <d v="2016-10-20T11:14:02"/>
        <d v="2017-02-22T03:37:47"/>
        <d v="2014-11-15T13:12:57"/>
        <d v="2015-06-04T11:20:30"/>
        <d v="2017-03-13T18:07:27"/>
        <d v="2014-07-10T20:36:01"/>
        <d v="2017-01-07T07:16:47"/>
        <d v="2015-01-05T23:22:29"/>
        <d v="2016-11-28T18:29:51"/>
        <d v="2015-04-19T21:00:49"/>
        <d v="2014-06-14T22:29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5-08-20T03:50:17"/>
        <d v="2016-06-04T03:40:24"/>
        <d v="2016-11-02T14:00:23"/>
        <d v="2017-03-10T12:49:54"/>
        <d v="2015-08-05T15:45:46"/>
        <d v="2015-07-09T20:00:39"/>
        <d v="2016-03-31T23:33:58"/>
        <d v="2014-04-04T17:11:40"/>
        <d v="2016-05-24T16:06:23"/>
        <d v="2015-09-23T21:01:01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4-09-19T16:26:12"/>
        <d v="2011-04-13T02:22:42"/>
        <d v="2015-05-18T18:27:06"/>
        <d v="2014-10-27T19:29:37"/>
        <d v="2014-09-21T21:11:27"/>
        <d v="2014-09-08T02:05:00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ct" refreshedDate="44365.957541550924" createdVersion="7" refreshedVersion="7" minRefreshableVersion="3" recordCount="4114" xr:uid="{F643A19E-AC81-468C-80CD-6E362F110D69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91"/>
    <n v="83.8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02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60"/>
    <n v="134.36000000000001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54"/>
    <n v="27.86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74"/>
    <n v="81.56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56"/>
    <n v="27.58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20"/>
    <n v="422.02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80"/>
    <n v="37.119999999999997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24"/>
    <n v="44.17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84"/>
    <n v="82.32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12"/>
    <n v="44.06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82"/>
    <n v="128.38999999999999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78"/>
    <n v="40.76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55"/>
    <n v="91.21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48"/>
    <n v="511.79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22"/>
    <n v="56.41"/>
    <x v="6"/>
    <x v="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17"/>
    <n v="259.25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2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4"/>
    <x v="1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05"/>
    <n v="383.36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3"/>
    <x v="1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2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89"/>
    <n v="43.35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1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3"/>
    <x v="4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4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1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6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80"/>
    <n v="81.27"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6"/>
    <x v="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2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72"/>
    <n v="98.41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1"/>
    <x v="1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71"/>
    <n v="53.08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2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2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3"/>
    <x v="1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2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6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60"/>
    <n v="180.7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4"/>
    <x v="14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6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2"/>
    <x v="1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1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51"/>
    <n v="44.24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2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4"/>
    <x v="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3"/>
    <x v="1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42"/>
    <n v="43.21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2"/>
    <x v="1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2"/>
    <x v="2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3"/>
    <x v="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3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2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5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1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3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3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4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20"/>
    <n v="37.479999999999997"/>
    <x v="1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18"/>
    <n v="19.46"/>
    <x v="2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3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3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2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3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12"/>
    <n v="50.25"/>
    <x v="2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3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3"/>
    <x v="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4"/>
    <x v="14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6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06"/>
    <n v="106.2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2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04"/>
    <n v="59.36"/>
    <x v="5"/>
    <x v="15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2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1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2"/>
    <x v="1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2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6"/>
    <x v="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3"/>
    <x v="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3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01"/>
    <n v="220.74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2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2"/>
    <x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99"/>
    <n v="183.8"/>
    <x v="6"/>
    <x v="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2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4"/>
    <x v="6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98"/>
    <n v="101.86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2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2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4"/>
    <x v="1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3"/>
    <x v="1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3"/>
    <x v="4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3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2"/>
    <x v="1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3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3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4"/>
    <x v="1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1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2"/>
    <x v="2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2"/>
    <x v="2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5"/>
    <x v="1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4"/>
    <x v="1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2"/>
    <x v="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2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2"/>
    <x v="2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80"/>
    <n v="96.38"/>
    <x v="6"/>
    <x v="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1"/>
    <x v="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2"/>
    <x v="1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3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80"/>
    <n v="43.5"/>
    <x v="3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4"/>
    <x v="1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5"/>
    <x v="1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4"/>
    <x v="1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3"/>
    <x v="1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4"/>
    <x v="1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6"/>
    <x v="9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2"/>
    <x v="1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2"/>
    <x v="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3"/>
    <x v="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3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4"/>
    <x v="1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2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5"/>
    <x v="15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2"/>
    <x v="1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1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2"/>
    <x v="1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5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3"/>
    <x v="12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3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71"/>
    <n v="62.87"/>
    <x v="2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2"/>
    <x v="1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1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2"/>
    <x v="1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2"/>
    <x v="13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71"/>
    <n v="60.96"/>
    <x v="0"/>
    <x v="1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3"/>
    <x v="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3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3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4"/>
    <x v="1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3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70"/>
    <n v="84.29"/>
    <x v="3"/>
    <x v="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1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3"/>
    <x v="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3"/>
    <x v="1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4"/>
    <x v="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2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2"/>
    <x v="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66"/>
    <n v="97.73"/>
    <x v="6"/>
    <x v="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2"/>
    <x v="1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3"/>
    <x v="1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4"/>
    <x v="16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6"/>
    <x v="9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64"/>
    <n v="70.290000000000006"/>
    <x v="3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5"/>
    <x v="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1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63"/>
    <n v="95.59"/>
    <x v="3"/>
    <x v="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3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6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3"/>
    <x v="4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61"/>
    <n v="37.78"/>
    <x v="6"/>
    <x v="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2"/>
    <x v="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3"/>
    <x v="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4"/>
    <x v="1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5"/>
    <x v="15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2"/>
    <x v="2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3"/>
    <x v="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3"/>
    <x v="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3"/>
    <x v="4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6"/>
    <x v="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1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3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5"/>
    <x v="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58"/>
    <n v="38.99"/>
    <x v="0"/>
    <x v="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3"/>
    <x v="1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3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4"/>
    <x v="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57"/>
    <n v="849.67"/>
    <x v="6"/>
    <x v="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1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2"/>
    <x v="1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3"/>
    <x v="12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4"/>
    <x v="1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4"/>
    <x v="1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5"/>
    <x v="1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2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2"/>
    <x v="2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2"/>
    <x v="1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2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2"/>
    <x v="1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2"/>
    <x v="1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3"/>
    <x v="4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3"/>
    <x v="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4"/>
    <x v="16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4"/>
    <x v="6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55"/>
    <n v="102.08"/>
    <x v="4"/>
    <x v="6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2"/>
    <x v="1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6"/>
    <x v="9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2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2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6"/>
    <x v="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1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3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54"/>
    <n v="70.58"/>
    <x v="2"/>
    <x v="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1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1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3"/>
    <x v="1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3"/>
    <x v="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4"/>
    <x v="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4"/>
    <x v="1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1"/>
    <x v="1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53"/>
    <n v="135.59"/>
    <x v="1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3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3"/>
    <x v="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3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3"/>
    <x v="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3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2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2"/>
    <x v="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2"/>
    <x v="1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3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2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3"/>
    <x v="2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6"/>
    <x v="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3"/>
    <x v="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3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3"/>
    <x v="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4"/>
    <x v="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4"/>
    <x v="1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5"/>
    <x v="1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2"/>
    <x v="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5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6"/>
    <x v="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48"/>
    <n v="120.86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2"/>
    <x v="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47"/>
    <n v="92.25"/>
    <x v="4"/>
    <x v="1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5"/>
    <x v="1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2"/>
    <x v="2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47"/>
    <n v="52.7"/>
    <x v="1"/>
    <x v="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1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3"/>
    <x v="1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3"/>
    <x v="1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4"/>
    <x v="14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6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3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2"/>
    <x v="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2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2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3"/>
    <x v="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3"/>
    <x v="2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4"/>
    <x v="1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2"/>
    <x v="1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2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6"/>
    <x v="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2"/>
    <x v="1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45"/>
    <n v="511.65"/>
    <x v="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44"/>
    <n v="50.5"/>
    <x v="0"/>
    <x v="3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5"/>
    <x v="1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2"/>
    <x v="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2"/>
    <x v="1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1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44"/>
    <n v="74.64"/>
    <x v="0"/>
    <x v="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3"/>
    <x v="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3"/>
    <x v="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44"/>
    <n v="126.67"/>
    <x v="3"/>
    <x v="4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4"/>
    <x v="16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2"/>
    <x v="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2"/>
    <x v="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2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3"/>
    <x v="1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3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3"/>
    <x v="2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3"/>
    <x v="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4"/>
    <x v="1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4"/>
    <x v="1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4"/>
    <x v="1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4"/>
    <x v="1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2"/>
    <x v="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3"/>
    <x v="4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3"/>
    <x v="4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4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3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1"/>
    <x v="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3"/>
    <x v="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4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2"/>
    <x v="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3"/>
    <x v="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3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3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4"/>
    <x v="1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6"/>
    <x v="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39"/>
    <n v="29.62"/>
    <x v="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2"/>
    <x v="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3"/>
    <x v="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3"/>
    <x v="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3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2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2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3"/>
    <x v="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3"/>
    <x v="4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3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4"/>
    <x v="16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4"/>
    <x v="1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4"/>
    <x v="1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2"/>
    <x v="2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2"/>
    <x v="2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5"/>
    <x v="8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2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2"/>
    <x v="13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2"/>
    <x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2"/>
    <x v="13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37"/>
    <n v="69.569999999999993"/>
    <x v="1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5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4"/>
    <x v="1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5"/>
    <x v="1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6"/>
    <x v="9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2"/>
    <x v="1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2"/>
    <x v="1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3"/>
    <x v="4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3"/>
    <x v="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3"/>
    <x v="4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35"/>
    <n v="79.41"/>
    <x v="6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3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6"/>
    <x v="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2"/>
    <x v="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2"/>
    <x v="13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2"/>
    <x v="13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3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4"/>
    <x v="1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2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2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5"/>
    <x v="15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1"/>
    <x v="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2"/>
    <x v="1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2"/>
    <x v="1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4"/>
    <x v="1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4"/>
    <x v="1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2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2"/>
    <x v="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2"/>
    <x v="13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2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2"/>
    <x v="1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3"/>
    <x v="4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33"/>
    <n v="51.23"/>
    <x v="3"/>
    <x v="4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3"/>
    <x v="2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3"/>
    <x v="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3"/>
    <x v="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3"/>
    <x v="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3"/>
    <x v="4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3"/>
    <x v="2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4"/>
    <x v="1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4"/>
    <x v="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5"/>
    <x v="1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5"/>
    <x v="1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6"/>
    <x v="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6"/>
    <x v="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2"/>
    <x v="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2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2"/>
    <x v="1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2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3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4"/>
    <x v="1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4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4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4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5"/>
    <x v="1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2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31"/>
    <n v="546.69000000000005"/>
    <x v="0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31"/>
    <n v="26.59"/>
    <x v="0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3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3"/>
    <x v="2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3"/>
    <x v="12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3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3"/>
    <x v="4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3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4"/>
    <x v="16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4"/>
    <x v="1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30"/>
    <n v="86.94"/>
    <x v="3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30"/>
    <n v="37.270000000000003"/>
    <x v="2"/>
    <x v="17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2"/>
    <x v="1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5"/>
    <x v="15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30"/>
    <n v="358.97"/>
    <x v="6"/>
    <x v="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2"/>
    <x v="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3"/>
    <x v="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3"/>
    <x v="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3"/>
    <x v="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3"/>
    <x v="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3"/>
    <x v="2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4"/>
    <x v="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6"/>
    <x v="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2"/>
    <x v="1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3"/>
    <x v="2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3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29"/>
    <n v="53.16"/>
    <x v="3"/>
    <x v="1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3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3"/>
    <x v="2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4"/>
    <x v="16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4"/>
    <x v="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28"/>
    <n v="183.29"/>
    <x v="4"/>
    <x v="1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5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2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2"/>
    <x v="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1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2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2"/>
    <x v="1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2"/>
    <x v="1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3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3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3"/>
    <x v="2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3"/>
    <x v="12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28"/>
    <n v="29.05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3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3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3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3"/>
    <x v="4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3"/>
    <x v="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3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3"/>
    <x v="4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3"/>
    <x v="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3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3"/>
    <x v="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3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4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4"/>
    <x v="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4"/>
    <x v="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27"/>
    <n v="44.91"/>
    <x v="4"/>
    <x v="1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4"/>
    <x v="1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2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2"/>
    <x v="7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2"/>
    <x v="1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2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3"/>
    <x v="12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3"/>
    <x v="1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3"/>
    <x v="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3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3"/>
    <x v="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3"/>
    <x v="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4"/>
    <x v="1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4"/>
    <x v="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4"/>
    <x v="1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4"/>
    <x v="1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5"/>
    <x v="15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26"/>
    <n v="187.19"/>
    <x v="5"/>
    <x v="15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6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5"/>
    <x v="1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2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2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2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1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1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2"/>
    <x v="18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3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3"/>
    <x v="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3"/>
    <x v="4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26"/>
    <n v="78.5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3"/>
    <x v="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3"/>
    <x v="4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3"/>
    <x v="4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3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4"/>
    <x v="1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4"/>
    <x v="1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4"/>
    <x v="1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4"/>
    <x v="1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25"/>
    <n v="77.64"/>
    <x v="2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3"/>
    <x v="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5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5"/>
    <x v="15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5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6"/>
    <x v="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2"/>
    <x v="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2"/>
    <x v="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2"/>
    <x v="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2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2"/>
    <x v="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2"/>
    <x v="1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19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3"/>
    <x v="2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3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3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4"/>
    <x v="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4"/>
    <x v="1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3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2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2"/>
    <x v="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24"/>
    <n v="110.39"/>
    <x v="6"/>
    <x v="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2"/>
    <x v="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2"/>
    <x v="1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2"/>
    <x v="1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2"/>
    <x v="1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3"/>
    <x v="4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24"/>
    <n v="14.84"/>
    <x v="3"/>
    <x v="12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3"/>
    <x v="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3"/>
    <x v="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4"/>
    <x v="16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4"/>
    <x v="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4"/>
    <x v="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4"/>
    <x v="14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2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5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23"/>
    <n v="94.74"/>
    <x v="6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2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2"/>
    <x v="1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1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23"/>
    <n v="169.52"/>
    <x v="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3"/>
    <x v="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4"/>
    <x v="1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5"/>
    <x v="1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5"/>
    <x v="15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2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2"/>
    <x v="17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2"/>
    <x v="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2"/>
    <x v="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2"/>
    <x v="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2"/>
    <x v="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22"/>
    <n v="109.59"/>
    <x v="3"/>
    <x v="1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3"/>
    <x v="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3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3"/>
    <x v="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3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4"/>
    <x v="1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4"/>
    <x v="1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3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5"/>
    <x v="8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2"/>
    <x v="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2"/>
    <x v="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2"/>
    <x v="1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2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2"/>
    <x v="13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2"/>
    <x v="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3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3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3"/>
    <x v="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3"/>
    <x v="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3"/>
    <x v="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4"/>
    <x v="1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4"/>
    <x v="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4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4"/>
    <x v="1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4"/>
    <x v="1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4"/>
    <x v="1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5"/>
    <x v="1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2"/>
    <x v="17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2"/>
    <x v="1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2"/>
    <x v="1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2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2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6"/>
    <x v="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2"/>
    <x v="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2"/>
    <x v="1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1"/>
    <x v="1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1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1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2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2"/>
    <x v="1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20"/>
    <n v="64.16"/>
    <x v="3"/>
    <x v="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3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3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3"/>
    <x v="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3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3"/>
    <x v="12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3"/>
    <x v="1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3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3"/>
    <x v="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3"/>
    <x v="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3"/>
    <x v="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3"/>
    <x v="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4"/>
    <x v="16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4"/>
    <x v="6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4"/>
    <x v="1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4"/>
    <x v="1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4"/>
    <x v="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5"/>
    <x v="15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2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2"/>
    <x v="1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2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2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19"/>
    <n v="346.04"/>
    <x v="2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2"/>
    <x v="7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2"/>
    <x v="1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2"/>
    <x v="1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3"/>
    <x v="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3"/>
    <x v="1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3"/>
    <x v="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3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3"/>
    <x v="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3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19"/>
    <n v="125.05"/>
    <x v="3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3"/>
    <x v="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3"/>
    <x v="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3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3"/>
    <x v="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3"/>
    <x v="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3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4"/>
    <x v="1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4"/>
    <x v="1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5"/>
    <x v="15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2"/>
    <x v="1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2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6"/>
    <x v="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2"/>
    <x v="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2"/>
    <x v="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2"/>
    <x v="7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6"/>
    <x v="9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2"/>
    <x v="2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2"/>
    <x v="1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3"/>
    <x v="1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3"/>
    <x v="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3"/>
    <x v="4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3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3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3"/>
    <x v="4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4"/>
    <x v="1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4"/>
    <x v="1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4"/>
    <x v="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4"/>
    <x v="1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2"/>
    <x v="2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2"/>
    <x v="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2"/>
    <x v="1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2"/>
    <x v="2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2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5"/>
    <x v="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2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2"/>
    <x v="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2"/>
    <x v="1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3"/>
    <x v="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3"/>
    <x v="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3"/>
    <x v="1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3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17"/>
    <n v="52.58"/>
    <x v="3"/>
    <x v="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3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3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3"/>
    <x v="2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17"/>
    <n v="70"/>
    <x v="3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4"/>
    <x v="1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4"/>
    <x v="6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4"/>
    <x v="1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4"/>
    <x v="14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3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5"/>
    <x v="1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2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6"/>
    <x v="9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2"/>
    <x v="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2"/>
    <x v="1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2"/>
    <x v="1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2"/>
    <x v="1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2"/>
    <x v="13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2"/>
    <x v="2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1"/>
    <x v="1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2"/>
    <x v="1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2"/>
    <x v="1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3"/>
    <x v="12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3"/>
    <x v="12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3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3"/>
    <x v="4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3"/>
    <x v="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3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3"/>
    <x v="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3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3"/>
    <x v="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4"/>
    <x v="6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4"/>
    <x v="6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4"/>
    <x v="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4"/>
    <x v="14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3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2"/>
    <x v="2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2"/>
    <x v="2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2"/>
    <x v="1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15"/>
    <n v="32.340000000000003"/>
    <x v="6"/>
    <x v="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2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5"/>
    <x v="8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2"/>
    <x v="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6"/>
    <x v="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2"/>
    <x v="13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15"/>
    <n v="566.39"/>
    <x v="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2"/>
    <x v="1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2"/>
    <x v="1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11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5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3"/>
    <x v="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3"/>
    <x v="4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3"/>
    <x v="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3"/>
    <x v="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15"/>
    <n v="51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15"/>
    <n v="115"/>
    <x v="3"/>
    <x v="2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4"/>
    <x v="6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4"/>
    <x v="6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4"/>
    <x v="1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4"/>
    <x v="14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14"/>
    <n v="108.01"/>
    <x v="4"/>
    <x v="1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4"/>
    <x v="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4"/>
    <x v="14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5"/>
    <x v="1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2"/>
    <x v="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2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2"/>
    <x v="2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2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2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6"/>
    <x v="9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2"/>
    <x v="1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1"/>
    <x v="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2"/>
    <x v="1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2"/>
    <x v="1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2"/>
    <x v="13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3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3"/>
    <x v="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3"/>
    <x v="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3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3"/>
    <x v="4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3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3"/>
    <x v="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3"/>
    <x v="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3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3"/>
    <x v="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13"/>
    <n v="19.47"/>
    <x v="4"/>
    <x v="6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4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4"/>
    <x v="1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4"/>
    <x v="1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4"/>
    <x v="1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4"/>
    <x v="1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4"/>
    <x v="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4"/>
    <x v="1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2"/>
    <x v="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2"/>
    <x v="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2"/>
    <x v="7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2"/>
    <x v="1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2"/>
    <x v="1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1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2"/>
    <x v="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2"/>
    <x v="1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2"/>
    <x v="18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2"/>
    <x v="18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13"/>
    <n v="68.25"/>
    <x v="3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3"/>
    <x v="1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3"/>
    <x v="1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3"/>
    <x v="1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3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3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3"/>
    <x v="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3"/>
    <x v="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3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3"/>
    <x v="4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3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3"/>
    <x v="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3"/>
    <x v="4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3"/>
    <x v="2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3"/>
    <x v="2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3"/>
    <x v="4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12"/>
    <n v="148.97"/>
    <x v="4"/>
    <x v="1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4"/>
    <x v="1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4"/>
    <x v="1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12"/>
    <n v="40.4"/>
    <x v="4"/>
    <x v="1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4"/>
    <x v="1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12"/>
    <n v="105.18"/>
    <x v="4"/>
    <x v="1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4"/>
    <x v="1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12"/>
    <n v="53.19"/>
    <x v="5"/>
    <x v="1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2"/>
    <x v="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2"/>
    <x v="2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2"/>
    <x v="1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2"/>
    <x v="1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6"/>
    <x v="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5"/>
    <x v="15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2"/>
    <x v="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2"/>
    <x v="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5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6"/>
    <x v="9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12"/>
    <n v="159.52000000000001"/>
    <x v="2"/>
    <x v="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2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2"/>
    <x v="1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3"/>
    <x v="12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3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3"/>
    <x v="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3"/>
    <x v="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3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3"/>
    <x v="4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3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3"/>
    <x v="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3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4"/>
    <x v="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4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4"/>
    <x v="1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4"/>
    <x v="1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4"/>
    <x v="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4"/>
    <x v="1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5"/>
    <x v="1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5"/>
    <x v="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6"/>
    <x v="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2"/>
    <x v="2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2"/>
    <x v="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2"/>
    <x v="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2"/>
    <x v="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5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6"/>
    <x v="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6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2"/>
    <x v="7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6"/>
    <x v="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11"/>
    <n v="104.39"/>
    <x v="6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11"/>
    <n v="416.88"/>
    <x v="2"/>
    <x v="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2"/>
    <x v="1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2"/>
    <x v="1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2"/>
    <x v="1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2"/>
    <x v="13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11"/>
    <n v="51.67"/>
    <x v="2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2"/>
    <x v="1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1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11"/>
    <n v="151.46"/>
    <x v="3"/>
    <x v="4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3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3"/>
    <x v="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3"/>
    <x v="4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3"/>
    <x v="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3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3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3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3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11"/>
    <n v="110.7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3"/>
    <x v="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3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3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11"/>
    <n v="47.66"/>
    <x v="3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3"/>
    <x v="2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4"/>
    <x v="16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4"/>
    <x v="1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4"/>
    <x v="1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4"/>
    <x v="1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4"/>
    <x v="1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4"/>
    <x v="1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4"/>
    <x v="1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2"/>
    <x v="1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3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3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10"/>
    <n v="65.91"/>
    <x v="2"/>
    <x v="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2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2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6"/>
    <x v="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2"/>
    <x v="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2"/>
    <x v="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2"/>
    <x v="7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2"/>
    <x v="1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1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10"/>
    <n v="43.82"/>
    <x v="2"/>
    <x v="1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2"/>
    <x v="18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3"/>
    <x v="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3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3"/>
    <x v="1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3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3"/>
    <x v="1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10"/>
    <n v="128.91"/>
    <x v="3"/>
    <x v="12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3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3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3"/>
    <x v="4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3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3"/>
    <x v="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3"/>
    <x v="4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3"/>
    <x v="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3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3"/>
    <x v="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3"/>
    <x v="2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3"/>
    <x v="2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3"/>
    <x v="2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10"/>
    <n v="199.18"/>
    <x v="3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10"/>
    <n v="72.38"/>
    <x v="3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4"/>
    <x v="16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4"/>
    <x v="16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4"/>
    <x v="1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4"/>
    <x v="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4"/>
    <x v="1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3"/>
    <x v="4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5"/>
    <x v="1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2"/>
    <x v="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2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2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3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5"/>
    <x v="15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2"/>
    <x v="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2"/>
    <x v="2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5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6"/>
    <x v="9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"/>
    <n v="86.44"/>
    <x v="2"/>
    <x v="2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6"/>
    <x v="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2"/>
    <x v="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2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2"/>
    <x v="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2"/>
    <x v="1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2"/>
    <x v="1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1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2"/>
    <x v="18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09"/>
    <n v="75.61"/>
    <x v="2"/>
    <x v="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3"/>
    <x v="1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3"/>
    <x v="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3"/>
    <x v="4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3"/>
    <x v="1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3"/>
    <x v="1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3"/>
    <x v="1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3"/>
    <x v="1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9"/>
    <n v="139.24"/>
    <x v="3"/>
    <x v="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3"/>
    <x v="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3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3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3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3"/>
    <x v="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3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3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3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3"/>
    <x v="4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3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3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3"/>
    <x v="2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3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4"/>
    <x v="1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4"/>
    <x v="16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08"/>
    <n v="132.05000000000001"/>
    <x v="4"/>
    <x v="6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4"/>
    <x v="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4"/>
    <x v="1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4"/>
    <x v="1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4"/>
    <x v="1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4"/>
    <x v="1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4"/>
    <x v="1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4"/>
    <x v="1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4"/>
    <x v="1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3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2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2"/>
    <x v="2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2"/>
    <x v="1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2"/>
    <x v="1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6"/>
    <x v="9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3"/>
    <x v="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5"/>
    <x v="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5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08"/>
    <n v="56.98"/>
    <x v="6"/>
    <x v="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2"/>
    <x v="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08"/>
    <n v="462.86"/>
    <x v="6"/>
    <x v="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2"/>
    <x v="1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2"/>
    <x v="1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2"/>
    <x v="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1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1"/>
    <x v="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2"/>
    <x v="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2"/>
    <x v="1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2"/>
    <x v="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1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1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1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3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3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3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3"/>
    <x v="4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3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3"/>
    <x v="4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08"/>
    <n v="72.97"/>
    <x v="3"/>
    <x v="20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08"/>
    <n v="88.87"/>
    <x v="3"/>
    <x v="12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3"/>
    <x v="12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08"/>
    <n v="33.75"/>
    <x v="3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3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3"/>
    <x v="4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3"/>
    <x v="4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3"/>
    <x v="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3"/>
    <x v="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3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08"/>
    <n v="46.89"/>
    <x v="3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08"/>
    <n v="79"/>
    <x v="3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3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3"/>
    <x v="2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3"/>
    <x v="2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3"/>
    <x v="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07"/>
    <n v="21.76"/>
    <x v="4"/>
    <x v="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4"/>
    <x v="16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4"/>
    <x v="6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4"/>
    <x v="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4"/>
    <x v="1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4"/>
    <x v="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4"/>
    <x v="1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4"/>
    <x v="1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4"/>
    <x v="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4"/>
    <x v="1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4"/>
    <x v="1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4"/>
    <x v="1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4"/>
    <x v="1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4"/>
    <x v="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07"/>
    <n v="125.94"/>
    <x v="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5"/>
    <x v="1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5"/>
    <x v="1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2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2"/>
    <x v="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6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2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2"/>
    <x v="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6"/>
    <x v="9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6"/>
    <x v="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2"/>
    <x v="2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2"/>
    <x v="1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2"/>
    <x v="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2"/>
    <x v="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2"/>
    <x v="13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2"/>
    <x v="1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2"/>
    <x v="13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2"/>
    <x v="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1"/>
    <x v="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2"/>
    <x v="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2"/>
    <x v="2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2"/>
    <x v="1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2"/>
    <x v="1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2"/>
    <x v="13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2"/>
    <x v="1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2"/>
    <x v="13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2"/>
    <x v="1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2"/>
    <x v="1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2"/>
    <x v="1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2"/>
    <x v="1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19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3"/>
    <x v="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3"/>
    <x v="2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3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3"/>
    <x v="1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3"/>
    <x v="1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3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3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3"/>
    <x v="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3"/>
    <x v="4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07"/>
    <n v="71.73"/>
    <x v="3"/>
    <x v="4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3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07"/>
    <n v="63.7"/>
    <x v="3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07"/>
    <n v="74.209999999999994"/>
    <x v="3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3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3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3"/>
    <x v="2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3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4"/>
    <x v="16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4"/>
    <x v="1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06"/>
    <n v="375.76"/>
    <x v="4"/>
    <x v="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4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4"/>
    <x v="6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4"/>
    <x v="6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4"/>
    <x v="1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4"/>
    <x v="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4"/>
    <x v="1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4"/>
    <x v="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4"/>
    <x v="1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4"/>
    <x v="1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5"/>
    <x v="1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5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2"/>
    <x v="2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2"/>
    <x v="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6"/>
    <x v="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2"/>
    <x v="13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2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2"/>
    <x v="1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06"/>
    <n v="206.31"/>
    <x v="1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1"/>
    <x v="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2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1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11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1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2"/>
    <x v="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2"/>
    <x v="18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3"/>
    <x v="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06"/>
    <n v="88.33"/>
    <x v="3"/>
    <x v="2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3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3"/>
    <x v="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3"/>
    <x v="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3"/>
    <x v="12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3"/>
    <x v="12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3"/>
    <x v="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3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3"/>
    <x v="4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3"/>
    <x v="4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3"/>
    <x v="4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3"/>
    <x v="4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3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3"/>
    <x v="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3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3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3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3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3"/>
    <x v="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06"/>
    <n v="115.02"/>
    <x v="3"/>
    <x v="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3"/>
    <x v="2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3"/>
    <x v="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3"/>
    <x v="4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4"/>
    <x v="1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05"/>
    <n v="122.33"/>
    <x v="4"/>
    <x v="6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4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4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4"/>
    <x v="1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4"/>
    <x v="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4"/>
    <x v="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4"/>
    <x v="1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4"/>
    <x v="1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4"/>
    <x v="1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4"/>
    <x v="1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4"/>
    <x v="1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3"/>
    <x v="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05"/>
    <n v="327.08"/>
    <x v="3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5"/>
    <x v="15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2"/>
    <x v="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2"/>
    <x v="2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2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2"/>
    <x v="17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2"/>
    <x v="1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6"/>
    <x v="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6"/>
    <x v="9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2"/>
    <x v="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2"/>
    <x v="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2"/>
    <x v="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2"/>
    <x v="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2"/>
    <x v="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2"/>
    <x v="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6"/>
    <x v="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2"/>
    <x v="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2"/>
    <x v="1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2"/>
    <x v="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2"/>
    <x v="13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2"/>
    <x v="2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2"/>
    <x v="13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2"/>
    <x v="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2"/>
    <x v="18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5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05"/>
    <n v="373.56"/>
    <x v="0"/>
    <x v="1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3"/>
    <x v="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3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3"/>
    <x v="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3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05"/>
    <n v="85.74"/>
    <x v="3"/>
    <x v="2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3"/>
    <x v="1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3"/>
    <x v="1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3"/>
    <x v="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3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3"/>
    <x v="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3"/>
    <x v="4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3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3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05"/>
    <n v="54.14"/>
    <x v="3"/>
    <x v="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3"/>
    <x v="4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3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3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3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3"/>
    <x v="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3"/>
    <x v="2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3"/>
    <x v="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3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3"/>
    <x v="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4"/>
    <x v="16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04"/>
    <n v="194.44"/>
    <x v="4"/>
    <x v="1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4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4"/>
    <x v="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4"/>
    <x v="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4"/>
    <x v="1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4"/>
    <x v="1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4"/>
    <x v="1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4"/>
    <x v="1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4"/>
    <x v="1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4"/>
    <x v="1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4"/>
    <x v="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4"/>
    <x v="1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5"/>
    <x v="1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2"/>
    <x v="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2"/>
    <x v="2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2"/>
    <x v="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2"/>
    <x v="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2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04"/>
    <n v="66.87"/>
    <x v="2"/>
    <x v="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6"/>
    <x v="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6"/>
    <x v="9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04"/>
    <n v="123.38"/>
    <x v="6"/>
    <x v="9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04"/>
    <n v="111.18"/>
    <x v="6"/>
    <x v="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2"/>
    <x v="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2"/>
    <x v="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2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04"/>
    <n v="76.67"/>
    <x v="2"/>
    <x v="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5"/>
    <x v="15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2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2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5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04"/>
    <n v="48.04"/>
    <x v="6"/>
    <x v="9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2"/>
    <x v="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2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2"/>
    <x v="2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2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2"/>
    <x v="1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2"/>
    <x v="1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1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2"/>
    <x v="2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2"/>
    <x v="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2"/>
    <x v="1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2"/>
    <x v="1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2"/>
    <x v="1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2"/>
    <x v="1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2"/>
    <x v="1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2"/>
    <x v="18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5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04"/>
    <n v="922.22"/>
    <x v="3"/>
    <x v="12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3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3"/>
    <x v="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3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3"/>
    <x v="1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3"/>
    <x v="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3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3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3"/>
    <x v="4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3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04"/>
    <n v="71.67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3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04"/>
    <n v="96.2"/>
    <x v="3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3"/>
    <x v="4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3"/>
    <x v="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3"/>
    <x v="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3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3"/>
    <x v="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3"/>
    <x v="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3"/>
    <x v="4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3"/>
    <x v="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3"/>
    <x v="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04"/>
    <n v="43.13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04"/>
    <n v="97.5"/>
    <x v="3"/>
    <x v="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3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3"/>
    <x v="4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3"/>
    <x v="2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3"/>
    <x v="2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4"/>
    <x v="16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4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4"/>
    <x v="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4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4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4"/>
    <x v="1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4"/>
    <x v="14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03"/>
    <n v="106.62"/>
    <x v="4"/>
    <x v="1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4"/>
    <x v="1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4"/>
    <x v="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4"/>
    <x v="1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4"/>
    <x v="1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4"/>
    <x v="1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4"/>
    <x v="1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3"/>
    <x v="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5"/>
    <x v="1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2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2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2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2"/>
    <x v="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2"/>
    <x v="1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2"/>
    <x v="1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6"/>
    <x v="9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3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2"/>
    <x v="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6"/>
    <x v="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6"/>
    <x v="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2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03"/>
    <n v="80.180000000000007"/>
    <x v="2"/>
    <x v="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2"/>
    <x v="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2"/>
    <x v="7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3"/>
    <n v="24"/>
    <x v="2"/>
    <x v="2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6"/>
    <x v="9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6"/>
    <x v="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2"/>
    <x v="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2"/>
    <x v="13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2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03"/>
    <n v="227.85"/>
    <x v="0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2"/>
    <x v="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2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2"/>
    <x v="1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2"/>
    <x v="1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2"/>
    <x v="1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2"/>
    <x v="1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2"/>
    <x v="1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2"/>
    <x v="1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2"/>
    <x v="1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2"/>
    <x v="1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1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1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3"/>
    <x v="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3"/>
    <x v="4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3"/>
    <x v="2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3"/>
    <x v="2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3"/>
    <x v="2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3"/>
    <x v="1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3"/>
    <x v="12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3"/>
    <x v="1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3"/>
    <x v="1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3"/>
    <x v="12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3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3"/>
    <x v="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3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3"/>
    <x v="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3"/>
    <x v="4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3"/>
    <x v="4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3"/>
    <x v="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3"/>
    <x v="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3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3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3"/>
    <x v="4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03"/>
    <n v="173.7"/>
    <x v="3"/>
    <x v="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3"/>
    <x v="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3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03"/>
    <n v="90.68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3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3"/>
    <x v="4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3"/>
    <x v="4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3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3"/>
    <x v="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3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3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3"/>
    <x v="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3"/>
    <x v="2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3"/>
    <x v="2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4"/>
    <x v="1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4"/>
    <x v="1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4"/>
    <x v="1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4"/>
    <x v="1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4"/>
    <x v="1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4"/>
    <x v="1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4"/>
    <x v="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4"/>
    <x v="1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4"/>
    <x v="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02"/>
    <n v="68.099999999999994"/>
    <x v="4"/>
    <x v="14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3"/>
    <x v="4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5"/>
    <x v="1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5"/>
    <x v="1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5"/>
    <x v="1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5"/>
    <x v="15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5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2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2"/>
    <x v="1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6"/>
    <x v="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6"/>
    <x v="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6"/>
    <x v="9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2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2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3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3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5"/>
    <x v="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5"/>
    <x v="15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2"/>
    <x v="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5"/>
    <x v="8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2"/>
    <x v="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2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6"/>
    <x v="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2"/>
    <x v="2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2"/>
    <x v="2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2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2"/>
    <x v="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2"/>
    <x v="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2"/>
    <x v="1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2"/>
    <x v="1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2"/>
    <x v="1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02"/>
    <n v="147.68"/>
    <x v="0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2"/>
    <x v="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2"/>
    <x v="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2"/>
    <x v="1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2"/>
    <x v="1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1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1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1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11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2"/>
    <x v="18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2"/>
    <x v="1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02"/>
    <n v="165.16"/>
    <x v="2"/>
    <x v="1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3"/>
    <x v="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3"/>
    <x v="1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3"/>
    <x v="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3"/>
    <x v="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3"/>
    <x v="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3"/>
    <x v="2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3"/>
    <x v="4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3"/>
    <x v="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3"/>
    <x v="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3"/>
    <x v="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3"/>
    <x v="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3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3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3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3"/>
    <x v="4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3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3"/>
    <x v="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3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3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3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3"/>
    <x v="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3"/>
    <x v="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3"/>
    <x v="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3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3"/>
    <x v="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02"/>
    <n v="152.5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3"/>
    <x v="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3"/>
    <x v="4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3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3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3"/>
    <x v="4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3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3"/>
    <x v="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02"/>
    <n v="40.24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3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3"/>
    <x v="4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3"/>
    <x v="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3"/>
    <x v="4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3"/>
    <x v="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3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3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3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3"/>
    <x v="4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3"/>
    <x v="2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3"/>
    <x v="2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3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4"/>
    <x v="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4"/>
    <x v="16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01"/>
    <n v="147.71"/>
    <x v="4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4"/>
    <x v="16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4"/>
    <x v="16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4"/>
    <x v="1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4"/>
    <x v="1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4"/>
    <x v="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4"/>
    <x v="1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4"/>
    <x v="1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4"/>
    <x v="1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4"/>
    <x v="1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4"/>
    <x v="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4"/>
    <x v="1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4"/>
    <x v="1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4"/>
    <x v="1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4"/>
    <x v="1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4"/>
    <x v="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4"/>
    <x v="1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4"/>
    <x v="1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4"/>
    <x v="1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4"/>
    <x v="1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4"/>
    <x v="1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4"/>
    <x v="1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4"/>
    <x v="1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3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3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5"/>
    <x v="1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2"/>
    <x v="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2"/>
    <x v="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2"/>
    <x v="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2"/>
    <x v="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2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2"/>
    <x v="1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6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01"/>
    <n v="211.48"/>
    <x v="6"/>
    <x v="9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01"/>
    <n v="168.5"/>
    <x v="6"/>
    <x v="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2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3"/>
    <x v="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5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5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6"/>
    <x v="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6"/>
    <x v="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6"/>
    <x v="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2"/>
    <x v="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2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2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2"/>
    <x v="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2"/>
    <x v="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2"/>
    <x v="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2"/>
    <x v="2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2"/>
    <x v="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2"/>
    <x v="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2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2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2"/>
    <x v="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"/>
    <n v="74.58"/>
    <x v="2"/>
    <x v="2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2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2"/>
    <x v="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2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2"/>
    <x v="1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2"/>
    <x v="1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2"/>
    <x v="1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2"/>
    <x v="13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2"/>
    <x v="1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2"/>
    <x v="1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2"/>
    <x v="1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2"/>
    <x v="1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2"/>
    <x v="2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2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2"/>
    <x v="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2"/>
    <x v="1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2"/>
    <x v="1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2"/>
    <x v="1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1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1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2"/>
    <x v="1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2"/>
    <x v="1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2"/>
    <x v="1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5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3"/>
    <x v="1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3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3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3"/>
    <x v="2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3"/>
    <x v="2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3"/>
    <x v="2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3"/>
    <x v="12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01"/>
    <n v="103.17"/>
    <x v="3"/>
    <x v="12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3"/>
    <x v="1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3"/>
    <x v="1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3"/>
    <x v="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3"/>
    <x v="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3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3"/>
    <x v="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3"/>
    <x v="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3"/>
    <x v="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3"/>
    <x v="4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3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3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3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3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3"/>
    <x v="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3"/>
    <x v="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3"/>
    <x v="4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3"/>
    <x v="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3"/>
    <x v="4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3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3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3"/>
    <x v="4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01"/>
    <n v="126.72"/>
    <x v="3"/>
    <x v="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3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3"/>
    <x v="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3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3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3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3"/>
    <x v="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3"/>
    <x v="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3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3"/>
    <x v="4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3"/>
    <x v="4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3"/>
    <x v="4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3"/>
    <x v="4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3"/>
    <x v="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3"/>
    <x v="4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3"/>
    <x v="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3"/>
    <x v="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3"/>
    <x v="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3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3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01"/>
    <n v="202.85"/>
    <x v="3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3"/>
    <x v="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3"/>
    <x v="2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3"/>
    <x v="2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3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4"/>
    <x v="1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4"/>
    <x v="1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4"/>
    <x v="16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4"/>
    <x v="1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4"/>
    <x v="16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4"/>
    <x v="1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4"/>
    <x v="1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4"/>
    <x v="16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4"/>
    <x v="16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4"/>
    <x v="1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4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4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4"/>
    <x v="6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4"/>
    <x v="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4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4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4"/>
    <x v="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4"/>
    <x v="1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4"/>
    <x v="1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4"/>
    <x v="1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4"/>
    <x v="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4"/>
    <x v="1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4"/>
    <x v="1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4"/>
    <x v="1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3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3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5"/>
    <x v="15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00"/>
    <n v="127.33"/>
    <x v="5"/>
    <x v="1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5"/>
    <x v="15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2"/>
    <x v="2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2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00"/>
    <n v="104.65"/>
    <x v="2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2"/>
    <x v="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2"/>
    <x v="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2"/>
    <x v="1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2"/>
    <x v="17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00"/>
    <n v="50"/>
    <x v="2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2"/>
    <x v="1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2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3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5"/>
    <x v="1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2"/>
    <x v="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2"/>
    <x v="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2"/>
    <x v="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2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2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2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2"/>
    <x v="7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171.43"/>
    <x v="2"/>
    <x v="2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6"/>
    <x v="9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00"/>
    <n v="27.27"/>
    <x v="2"/>
    <x v="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2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2"/>
    <x v="2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2"/>
    <x v="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2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2"/>
    <x v="1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2"/>
    <x v="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2"/>
    <x v="1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2"/>
    <x v="1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2"/>
    <x v="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2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2"/>
    <x v="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2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2"/>
    <x v="1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1"/>
    <x v="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2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2"/>
    <x v="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2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2"/>
    <x v="1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2"/>
    <x v="1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2"/>
    <x v="1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2"/>
    <x v="1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2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2"/>
    <x v="1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2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2"/>
    <x v="18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2"/>
    <x v="18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2"/>
    <x v="1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2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00"/>
    <n v="136.9"/>
    <x v="0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3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3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3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3"/>
    <x v="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3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00"/>
    <n v="40.479999999999997"/>
    <x v="3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3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3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3"/>
    <x v="2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3"/>
    <x v="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3"/>
    <x v="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3"/>
    <x v="1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3"/>
    <x v="1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3"/>
    <x v="1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3"/>
    <x v="1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3"/>
    <x v="1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3"/>
    <x v="12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3"/>
    <x v="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3"/>
    <x v="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3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3"/>
    <x v="4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3"/>
    <x v="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3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3"/>
    <x v="4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00"/>
    <n v="73.53"/>
    <x v="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3"/>
    <x v="4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3"/>
    <x v="4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3"/>
    <x v="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3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3"/>
    <x v="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3"/>
    <x v="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3"/>
    <x v="4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3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3"/>
    <x v="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3"/>
    <x v="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3"/>
    <x v="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3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3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3"/>
    <x v="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3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3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3"/>
    <x v="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3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3"/>
    <x v="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00"/>
    <n v="171.43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3"/>
    <x v="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3"/>
    <x v="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3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3"/>
    <x v="4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3"/>
    <x v="4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3"/>
    <x v="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3"/>
    <x v="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3"/>
    <x v="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3"/>
    <x v="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3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00"/>
    <n v="145.16"/>
    <x v="3"/>
    <x v="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3"/>
    <x v="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3"/>
    <x v="2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3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3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3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3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3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00"/>
    <n v="100"/>
    <x v="3"/>
    <x v="2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3"/>
    <x v="2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3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3"/>
    <x v="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3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3"/>
    <x v="4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90"/>
    <n v="145.41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86"/>
    <n v="248.5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83"/>
    <n v="301.94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82"/>
    <n v="120.39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79"/>
    <n v="117.7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79"/>
    <n v="131.66999999999999"/>
    <x v="6"/>
    <x v="2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78"/>
    <n v="105.54"/>
    <x v="3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75"/>
    <n v="35.71"/>
    <x v="2"/>
    <x v="13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"/>
    <n v="251.33"/>
    <x v="3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73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72"/>
    <n v="49.12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71"/>
    <n v="106.97"/>
    <x v="3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70"/>
    <n v="39"/>
    <x v="5"/>
    <x v="2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3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70"/>
    <n v="63.56"/>
    <x v="3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68"/>
    <n v="46.59"/>
    <x v="2"/>
    <x v="27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68"/>
    <n v="122.14"/>
    <x v="2"/>
    <x v="2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68"/>
    <n v="48.25"/>
    <x v="6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3"/>
    <x v="1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67"/>
    <n v="99.76"/>
    <x v="3"/>
    <x v="12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67"/>
    <n v="63.13"/>
    <x v="3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3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65"/>
    <n v="118.36"/>
    <x v="2"/>
    <x v="21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65"/>
    <n v="170.63"/>
    <x v="6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65"/>
    <n v="14.44"/>
    <x v="3"/>
    <x v="20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64"/>
    <n v="40"/>
    <x v="4"/>
    <x v="28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63"/>
    <n v="48.28"/>
    <x v="1"/>
    <x v="2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63"/>
    <n v="128.62"/>
    <x v="0"/>
    <x v="1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62"/>
    <n v="486.43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61"/>
    <n v="109.94"/>
    <x v="6"/>
    <x v="9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61"/>
    <n v="203.67"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61"/>
    <n v="179.12"/>
    <x v="3"/>
    <x v="4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60"/>
    <n v="3000"/>
    <x v="4"/>
    <x v="3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3"/>
    <x v="12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60"/>
    <n v="61.31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60"/>
    <n v="174"/>
    <x v="3"/>
    <x v="20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60"/>
    <n v="60"/>
    <x v="3"/>
    <x v="4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59"/>
    <n v="153.43"/>
    <x v="0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59"/>
    <n v="72.1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59"/>
    <n v="70.599999999999994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59"/>
    <n v="53.08"/>
    <x v="3"/>
    <x v="20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58"/>
    <n v="54.29"/>
    <x v="4"/>
    <x v="3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58"/>
    <n v="343.15"/>
    <x v="0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3"/>
    <x v="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57"/>
    <n v="150.5"/>
    <x v="6"/>
    <x v="9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57"/>
    <n v="43"/>
    <x v="3"/>
    <x v="12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57"/>
    <n v="59.58"/>
    <x v="3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56"/>
    <n v="331.54"/>
    <x v="4"/>
    <x v="30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56"/>
    <n v="790.84"/>
    <x v="0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55"/>
    <n v="109.04"/>
    <x v="3"/>
    <x v="2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53"/>
    <n v="2928.93"/>
    <x v="0"/>
    <x v="3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53"/>
    <n v="88.33"/>
    <x v="3"/>
    <x v="4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52"/>
    <n v="94.19"/>
    <x v="6"/>
    <x v="9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52"/>
    <n v="17.329999999999998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52"/>
    <n v="32.25"/>
    <x v="3"/>
    <x v="4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52"/>
    <n v="49.21"/>
    <x v="3"/>
    <x v="2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51"/>
    <n v="117.68"/>
    <x v="4"/>
    <x v="30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51"/>
    <n v="63.12"/>
    <x v="5"/>
    <x v="2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2"/>
    <x v="33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51"/>
    <n v="147.88"/>
    <x v="3"/>
    <x v="2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50"/>
    <n v="51.22"/>
    <x v="4"/>
    <x v="28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50"/>
    <n v="117.56"/>
    <x v="0"/>
    <x v="19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50"/>
    <n v="60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49"/>
    <n v="132.19"/>
    <x v="6"/>
    <x v="34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49"/>
    <n v="42.16"/>
    <x v="6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49"/>
    <n v="47.26"/>
    <x v="3"/>
    <x v="4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8"/>
    <n v="159.33000000000001"/>
    <x v="2"/>
    <x v="21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48"/>
    <n v="31.21"/>
    <x v="6"/>
    <x v="9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48"/>
    <n v="94.28"/>
    <x v="6"/>
    <x v="9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n v="30"/>
    <x v="7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48"/>
    <n v="62"/>
    <x v="3"/>
    <x v="4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47"/>
    <n v="1272.73"/>
    <x v="0"/>
    <x v="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3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47"/>
    <n v="34.1"/>
    <x v="0"/>
    <x v="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47"/>
    <n v="29.63"/>
    <x v="0"/>
    <x v="3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47"/>
    <n v="166.06"/>
    <x v="3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46"/>
    <n v="20.34"/>
    <x v="0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46"/>
    <n v="136.46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46"/>
    <n v="164"/>
    <x v="0"/>
    <x v="3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46"/>
    <n v="58.62"/>
    <x v="6"/>
    <x v="9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46"/>
    <n v="88.31"/>
    <x v="6"/>
    <x v="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46"/>
    <n v="34.130000000000003"/>
    <x v="3"/>
    <x v="1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46"/>
    <n v="70.83"/>
    <x v="3"/>
    <x v="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45"/>
    <n v="185.83"/>
    <x v="4"/>
    <x v="30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45"/>
    <n v="56.42"/>
    <x v="6"/>
    <x v="3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"/>
    <n v="253.14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44"/>
    <n v="57.17"/>
    <x v="3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43"/>
    <n v="89.19"/>
    <x v="0"/>
    <x v="3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43"/>
    <n v="34.020000000000003"/>
    <x v="2"/>
    <x v="2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43"/>
    <n v="58.08"/>
    <x v="1"/>
    <x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43"/>
    <n v="215.96"/>
    <x v="0"/>
    <x v="31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43"/>
    <n v="40.98"/>
    <x v="0"/>
    <x v="31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42"/>
    <n v="77.11"/>
    <x v="4"/>
    <x v="3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42"/>
    <n v="34.18"/>
    <x v="2"/>
    <x v="27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42"/>
    <n v="364.35"/>
    <x v="0"/>
    <x v="3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42"/>
    <n v="83.43"/>
    <x v="6"/>
    <x v="35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42"/>
    <n v="29.79"/>
    <x v="3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42"/>
    <n v="105.03"/>
    <x v="3"/>
    <x v="4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42"/>
    <n v="79.87"/>
    <x v="3"/>
    <x v="12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41"/>
    <n v="31.85"/>
    <x v="5"/>
    <x v="26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41"/>
    <n v="28.58"/>
    <x v="2"/>
    <x v="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41"/>
    <n v="29.29"/>
    <x v="2"/>
    <x v="1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41"/>
    <n v="143.82"/>
    <x v="2"/>
    <x v="13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41"/>
    <n v="23.57"/>
    <x v="1"/>
    <x v="2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5"/>
    <x v="36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41"/>
    <n v="120.77"/>
    <x v="6"/>
    <x v="9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41"/>
    <n v="84.06"/>
    <x v="7"/>
    <x v="3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41"/>
    <n v="81.319999999999993"/>
    <x v="3"/>
    <x v="4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40"/>
    <n v="25.71"/>
    <x v="4"/>
    <x v="3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40"/>
    <n v="80.2"/>
    <x v="4"/>
    <x v="3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40"/>
    <n v="83.38"/>
    <x v="2"/>
    <x v="13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40"/>
    <n v="44.44"/>
    <x v="2"/>
    <x v="13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40"/>
    <n v="99.86"/>
    <x v="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40"/>
    <n v="253.21"/>
    <x v="1"/>
    <x v="2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3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40"/>
    <n v="78.44"/>
    <x v="6"/>
    <x v="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40"/>
    <n v="60.24"/>
    <x v="6"/>
    <x v="9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39"/>
    <n v="393.59"/>
    <x v="4"/>
    <x v="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39"/>
    <n v="788.53"/>
    <x v="0"/>
    <x v="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39"/>
    <n v="147.81"/>
    <x v="2"/>
    <x v="1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39"/>
    <n v="113.63"/>
    <x v="0"/>
    <x v="3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39"/>
    <n v="40.479999999999997"/>
    <x v="1"/>
    <x v="29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39"/>
    <n v="133.9"/>
    <x v="6"/>
    <x v="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39"/>
    <n v="117.49"/>
    <x v="0"/>
    <x v="31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39"/>
    <n v="64.53"/>
    <x v="7"/>
    <x v="11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39"/>
    <n v="83.57"/>
    <x v="7"/>
    <x v="37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39"/>
    <n v="69.53"/>
    <x v="3"/>
    <x v="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38"/>
    <n v="69"/>
    <x v="2"/>
    <x v="27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38"/>
    <n v="158.63999999999999"/>
    <x v="0"/>
    <x v="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38"/>
    <n v="119.13"/>
    <x v="3"/>
    <x v="4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38"/>
    <n v="81.569999999999993"/>
    <x v="3"/>
    <x v="4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38"/>
    <n v="11.62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38"/>
    <n v="32.36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38"/>
    <n v="56.25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38"/>
    <n v="86.62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37"/>
    <n v="64.36"/>
    <x v="0"/>
    <x v="38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37"/>
    <n v="35"/>
    <x v="2"/>
    <x v="1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37"/>
    <n v="46.93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37"/>
    <n v="83.14"/>
    <x v="3"/>
    <x v="4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37"/>
    <n v="147.4"/>
    <x v="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37"/>
    <n v="91.25"/>
    <x v="3"/>
    <x v="4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36"/>
    <n v="373.5"/>
    <x v="4"/>
    <x v="30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36"/>
    <n v="57.3"/>
    <x v="5"/>
    <x v="2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36"/>
    <n v="100.23"/>
    <x v="1"/>
    <x v="29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36"/>
    <n v="104.89"/>
    <x v="6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36"/>
    <n v="67.14"/>
    <x v="6"/>
    <x v="9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36"/>
    <n v="127.6"/>
    <x v="3"/>
    <x v="2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36"/>
    <n v="33.67"/>
    <x v="3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36"/>
    <n v="137.08000000000001"/>
    <x v="3"/>
    <x v="4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35"/>
    <n v="119.39"/>
    <x v="0"/>
    <x v="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35"/>
    <n v="153.8899999999999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35"/>
    <n v="104.85"/>
    <x v="6"/>
    <x v="9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35"/>
    <n v="56.84"/>
    <x v="3"/>
    <x v="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35"/>
    <n v="84.28"/>
    <x v="3"/>
    <x v="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35"/>
    <n v="17.5"/>
    <x v="3"/>
    <x v="4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34"/>
    <n v="121.43"/>
    <x v="0"/>
    <x v="38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34"/>
    <n v="99.97"/>
    <x v="0"/>
    <x v="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34"/>
    <n v="75.75"/>
    <x v="0"/>
    <x v="3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34"/>
    <n v="28.33"/>
    <x v="6"/>
    <x v="34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34"/>
    <n v="137.25"/>
    <x v="2"/>
    <x v="2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"/>
    <n v="132.35"/>
    <x v="3"/>
    <x v="1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34"/>
    <n v="63"/>
    <x v="3"/>
    <x v="4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34"/>
    <n v="35.5"/>
    <x v="3"/>
    <x v="4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34"/>
    <n v="33.08"/>
    <x v="3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33"/>
    <n v="30.85"/>
    <x v="4"/>
    <x v="30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33"/>
    <n v="88.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"/>
    <n v="264.26"/>
    <x v="2"/>
    <x v="2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33"/>
    <n v="70.62"/>
    <x v="0"/>
    <x v="19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33"/>
    <n v="26"/>
    <x v="3"/>
    <x v="4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33"/>
    <n v="37.14"/>
    <x v="3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33"/>
    <n v="50.88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32"/>
    <n v="115.55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32"/>
    <n v="60.67"/>
    <x v="3"/>
    <x v="4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32"/>
    <n v="26.67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32"/>
    <n v="40.06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32"/>
    <n v="29.09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32"/>
    <n v="33.74"/>
    <x v="3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31"/>
    <n v="124.92"/>
    <x v="0"/>
    <x v="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31"/>
    <n v="21.47"/>
    <x v="2"/>
    <x v="2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31"/>
    <n v="231.75"/>
    <x v="2"/>
    <x v="2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31"/>
    <n v="47.11"/>
    <x v="5"/>
    <x v="2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"/>
    <n v="80.13"/>
    <x v="2"/>
    <x v="21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31"/>
    <n v="71.87"/>
    <x v="6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31"/>
    <n v="66.14"/>
    <x v="3"/>
    <x v="20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31"/>
    <n v="1250"/>
    <x v="3"/>
    <x v="4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30"/>
    <n v="93.25"/>
    <x v="4"/>
    <x v="30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30"/>
    <n v="50.67"/>
    <x v="2"/>
    <x v="2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30"/>
    <n v="171.79"/>
    <x v="0"/>
    <x v="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30"/>
    <n v="51.29"/>
    <x v="1"/>
    <x v="29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30"/>
    <n v="237"/>
    <x v="3"/>
    <x v="1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30"/>
    <n v="50.56"/>
    <x v="3"/>
    <x v="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29"/>
    <n v="85"/>
    <x v="0"/>
    <x v="3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29"/>
    <n v="43.98"/>
    <x v="1"/>
    <x v="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2"/>
    <x v="33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29"/>
    <n v="26.27"/>
    <x v="6"/>
    <x v="3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29"/>
    <n v="44.48"/>
    <x v="6"/>
    <x v="24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29"/>
    <n v="34.22"/>
    <x v="1"/>
    <x v="2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38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29"/>
    <n v="40.61"/>
    <x v="5"/>
    <x v="3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29"/>
    <n v="44.31"/>
    <x v="3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29"/>
    <n v="14.33"/>
    <x v="3"/>
    <x v="4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28"/>
    <n v="55.95"/>
    <x v="4"/>
    <x v="2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28"/>
    <n v="55.3"/>
    <x v="0"/>
    <x v="3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28"/>
    <n v="58.42"/>
    <x v="0"/>
    <x v="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28"/>
    <n v="19.239999999999998"/>
    <x v="0"/>
    <x v="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28"/>
    <n v="26.6"/>
    <x v="1"/>
    <x v="29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28"/>
    <n v="370.95"/>
    <x v="1"/>
    <x v="29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28"/>
    <n v="167.15"/>
    <x v="0"/>
    <x v="19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28"/>
    <n v="84.9"/>
    <x v="7"/>
    <x v="3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28"/>
    <n v="35"/>
    <x v="5"/>
    <x v="32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28"/>
    <n v="61"/>
    <x v="3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28"/>
    <n v="51"/>
    <x v="3"/>
    <x v="4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27"/>
    <n v="17.25"/>
    <x v="4"/>
    <x v="2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27"/>
    <n v="402.71"/>
    <x v="0"/>
    <x v="3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27"/>
    <n v="291.33"/>
    <x v="0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27"/>
    <n v="36.68"/>
    <x v="5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27"/>
    <n v="42.16"/>
    <x v="5"/>
    <x v="32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27"/>
    <n v="68.099999999999994"/>
    <x v="3"/>
    <x v="4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27"/>
    <n v="51.62"/>
    <x v="3"/>
    <x v="4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27"/>
    <n v="70.11"/>
    <x v="3"/>
    <x v="12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27"/>
    <n v="46.43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27"/>
    <n v="38.71"/>
    <x v="3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27"/>
    <n v="35"/>
    <x v="3"/>
    <x v="4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27"/>
    <n v="22.83"/>
    <x v="3"/>
    <x v="4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26"/>
    <n v="87.31"/>
    <x v="4"/>
    <x v="3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26"/>
    <n v="133.25"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26"/>
    <n v="150.65"/>
    <x v="0"/>
    <x v="3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26"/>
    <n v="13"/>
    <x v="1"/>
    <x v="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"/>
    <n v="65.97"/>
    <x v="2"/>
    <x v="2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26"/>
    <n v="59.04"/>
    <x v="6"/>
    <x v="9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26"/>
    <n v="218.33"/>
    <x v="6"/>
    <x v="35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26"/>
    <n v="116.56"/>
    <x v="7"/>
    <x v="3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26"/>
    <n v="93.67"/>
    <x v="5"/>
    <x v="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26"/>
    <n v="65.34"/>
    <x v="3"/>
    <x v="4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25"/>
    <n v="91.82"/>
    <x v="4"/>
    <x v="30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25"/>
    <n v="50"/>
    <x v="4"/>
    <x v="30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25"/>
    <n v="725.03"/>
    <x v="4"/>
    <x v="2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25"/>
    <n v="89.6"/>
    <x v="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25"/>
    <n v="46.73"/>
    <x v="5"/>
    <x v="26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"/>
    <n v="57.73"/>
    <x v="2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25"/>
    <n v="168.39"/>
    <x v="7"/>
    <x v="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25"/>
    <n v="58.18"/>
    <x v="3"/>
    <x v="1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25"/>
    <n v="41.67"/>
    <x v="3"/>
    <x v="2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24"/>
    <n v="109.18"/>
    <x v="2"/>
    <x v="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24"/>
    <n v="34.76"/>
    <x v="2"/>
    <x v="27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24"/>
    <n v="51.23"/>
    <x v="6"/>
    <x v="9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24"/>
    <n v="305.77999999999997"/>
    <x v="7"/>
    <x v="37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24"/>
    <n v="23.63"/>
    <x v="3"/>
    <x v="1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24"/>
    <n v="53.13"/>
    <x v="3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24"/>
    <n v="24.33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24"/>
    <n v="41"/>
    <x v="3"/>
    <x v="4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24"/>
    <n v="45.84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4"/>
    <x v="2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23"/>
    <n v="39.229999999999997"/>
    <x v="4"/>
    <x v="2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23"/>
    <n v="16.43"/>
    <x v="0"/>
    <x v="3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5"/>
    <x v="36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23"/>
    <n v="56.3"/>
    <x v="7"/>
    <x v="37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23"/>
    <n v="96.55"/>
    <x v="3"/>
    <x v="4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23"/>
    <n v="130.09"/>
    <x v="3"/>
    <x v="1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23"/>
    <n v="53.53"/>
    <x v="3"/>
    <x v="1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23"/>
    <n v="18.75"/>
    <x v="3"/>
    <x v="4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22"/>
    <n v="56"/>
    <x v="4"/>
    <x v="3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22"/>
    <n v="110.64"/>
    <x v="4"/>
    <x v="28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22"/>
    <n v="66.52"/>
    <x v="4"/>
    <x v="28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22"/>
    <n v="1536.25"/>
    <x v="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22"/>
    <n v="50.3"/>
    <x v="0"/>
    <x v="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22"/>
    <n v="23.95"/>
    <x v="0"/>
    <x v="3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22"/>
    <n v="24.6"/>
    <x v="2"/>
    <x v="27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3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22"/>
    <n v="76"/>
    <x v="2"/>
    <x v="21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22"/>
    <n v="48.72"/>
    <x v="6"/>
    <x v="9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22"/>
    <n v="35.729999999999997"/>
    <x v="5"/>
    <x v="32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22"/>
    <n v="48.56"/>
    <x v="3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22"/>
    <n v="47.7"/>
    <x v="3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22"/>
    <n v="128.27000000000001"/>
    <x v="3"/>
    <x v="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22"/>
    <n v="55"/>
    <x v="3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22"/>
    <n v="129.16999999999999"/>
    <x v="3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22"/>
    <n v="126.5"/>
    <x v="3"/>
    <x v="4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21"/>
    <n v="180.5"/>
    <x v="4"/>
    <x v="3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38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21"/>
    <n v="189.33"/>
    <x v="2"/>
    <x v="2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21"/>
    <n v="82.82"/>
    <x v="7"/>
    <x v="37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5"/>
    <x v="36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21"/>
    <n v="20.5"/>
    <x v="6"/>
    <x v="24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21"/>
    <n v="56.67"/>
    <x v="2"/>
    <x v="21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21"/>
    <n v="35.799999999999997"/>
    <x v="6"/>
    <x v="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21"/>
    <n v="453.14"/>
    <x v="6"/>
    <x v="35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21"/>
    <n v="25.49"/>
    <x v="7"/>
    <x v="11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21"/>
    <n v="52.08"/>
    <x v="3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1"/>
    <n v="23.14"/>
    <x v="3"/>
    <x v="4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21"/>
    <n v="37.5"/>
    <x v="3"/>
    <x v="4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21"/>
    <n v="56.05"/>
    <x v="3"/>
    <x v="4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21"/>
    <n v="26.38"/>
    <x v="3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21"/>
    <n v="45.79"/>
    <x v="3"/>
    <x v="4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20"/>
    <n v="100"/>
    <x v="4"/>
    <x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20"/>
    <n v="21.57"/>
    <x v="2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3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20"/>
    <n v="109.07"/>
    <x v="5"/>
    <x v="3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"/>
    <n v="114.82"/>
    <x v="2"/>
    <x v="2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20"/>
    <n v="55.28"/>
    <x v="6"/>
    <x v="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20"/>
    <n v="44.94"/>
    <x v="6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20"/>
    <n v="83.72"/>
    <x v="6"/>
    <x v="9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20"/>
    <n v="41.83"/>
    <x v="1"/>
    <x v="25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20"/>
    <n v="500"/>
    <x v="3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20"/>
    <n v="50.4"/>
    <x v="3"/>
    <x v="4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20"/>
    <n v="202.23"/>
    <x v="3"/>
    <x v="12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20"/>
    <n v="25.52"/>
    <x v="3"/>
    <x v="12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20"/>
    <n v="272.58999999999997"/>
    <x v="3"/>
    <x v="12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20"/>
    <n v="100"/>
    <x v="3"/>
    <x v="2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20"/>
    <n v="100.63"/>
    <x v="3"/>
    <x v="4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20"/>
    <n v="58.95"/>
    <x v="3"/>
    <x v="2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20"/>
    <n v="34"/>
    <x v="3"/>
    <x v="4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20"/>
    <n v="100"/>
    <x v="3"/>
    <x v="4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19"/>
    <n v="55.46"/>
    <x v="4"/>
    <x v="2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19"/>
    <n v="155.33000000000001"/>
    <x v="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19"/>
    <n v="358.88"/>
    <x v="7"/>
    <x v="3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19"/>
    <n v="77.5"/>
    <x v="7"/>
    <x v="4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5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19"/>
    <n v="47.5"/>
    <x v="5"/>
    <x v="3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19"/>
    <n v="381.6"/>
    <x v="3"/>
    <x v="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19"/>
    <n v="64.17"/>
    <x v="3"/>
    <x v="4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18"/>
    <n v="115.99"/>
    <x v="4"/>
    <x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18"/>
    <n v="28.2"/>
    <x v="4"/>
    <x v="2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18"/>
    <n v="52.92"/>
    <x v="2"/>
    <x v="27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18"/>
    <n v="58.18"/>
    <x v="2"/>
    <x v="27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18"/>
    <n v="43.98"/>
    <x v="0"/>
    <x v="3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18"/>
    <n v="122"/>
    <x v="1"/>
    <x v="2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18"/>
    <n v="74.209999999999994"/>
    <x v="1"/>
    <x v="2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2"/>
    <x v="3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18"/>
    <n v="88.89"/>
    <x v="5"/>
    <x v="39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18"/>
    <n v="126.48"/>
    <x v="0"/>
    <x v="19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18"/>
    <n v="36.590000000000003"/>
    <x v="3"/>
    <x v="4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18"/>
    <n v="45"/>
    <x v="3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18"/>
    <n v="25.57"/>
    <x v="3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18"/>
    <n v="81.540000000000006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18"/>
    <n v="44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18"/>
    <n v="64.290000000000006"/>
    <x v="3"/>
    <x v="4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18"/>
    <n v="32.979999999999997"/>
    <x v="3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18"/>
    <n v="41.95"/>
    <x v="3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17"/>
    <n v="110.29"/>
    <x v="0"/>
    <x v="3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17"/>
    <n v="52.41"/>
    <x v="0"/>
    <x v="3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17"/>
    <n v="101.8"/>
    <x v="6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17"/>
    <n v="16.829999999999998"/>
    <x v="7"/>
    <x v="37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3"/>
    <x v="1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17"/>
    <n v="40.83"/>
    <x v="3"/>
    <x v="12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17"/>
    <n v="315.5"/>
    <x v="3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17"/>
    <n v="29.24"/>
    <x v="3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17"/>
    <n v="82.57"/>
    <x v="3"/>
    <x v="4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17"/>
    <n v="33.33"/>
    <x v="3"/>
    <x v="4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17"/>
    <n v="27.5"/>
    <x v="3"/>
    <x v="4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16"/>
    <n v="43.5"/>
    <x v="4"/>
    <x v="30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16"/>
    <n v="160"/>
    <x v="4"/>
    <x v="3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16"/>
    <n v="76.47"/>
    <x v="4"/>
    <x v="3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16"/>
    <n v="214.07"/>
    <x v="0"/>
    <x v="3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3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16"/>
    <n v="45.16"/>
    <x v="6"/>
    <x v="9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16"/>
    <n v="88.44"/>
    <x v="3"/>
    <x v="12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6"/>
    <n v="53.75"/>
    <x v="3"/>
    <x v="4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16"/>
    <n v="68.42"/>
    <x v="3"/>
    <x v="20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16"/>
    <n v="188.56"/>
    <x v="3"/>
    <x v="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16"/>
    <n v="49.51"/>
    <x v="3"/>
    <x v="4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16"/>
    <n v="89.4"/>
    <x v="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16"/>
    <n v="91.83"/>
    <x v="3"/>
    <x v="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16"/>
    <n v="49.28"/>
    <x v="3"/>
    <x v="4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16"/>
    <n v="66.67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16"/>
    <n v="29.17"/>
    <x v="3"/>
    <x v="4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15"/>
    <n v="163.85"/>
    <x v="4"/>
    <x v="3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15"/>
    <n v="34.270000000000003"/>
    <x v="0"/>
    <x v="3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15"/>
    <n v="93.9"/>
    <x v="0"/>
    <x v="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15"/>
    <n v="530.69000000000005"/>
    <x v="0"/>
    <x v="3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15"/>
    <n v="80.319999999999993"/>
    <x v="0"/>
    <x v="3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15"/>
    <n v="46.03"/>
    <x v="2"/>
    <x v="2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15"/>
    <n v="59.2"/>
    <x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15"/>
    <n v="47.94"/>
    <x v="0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15"/>
    <n v="71.34"/>
    <x v="6"/>
    <x v="9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15"/>
    <n v="63.88"/>
    <x v="6"/>
    <x v="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3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15"/>
    <n v="69.47"/>
    <x v="7"/>
    <x v="3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15"/>
    <n v="83.33"/>
    <x v="3"/>
    <x v="4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15"/>
    <n v="30.12"/>
    <x v="3"/>
    <x v="1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15"/>
    <n v="140.54"/>
    <x v="3"/>
    <x v="12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15"/>
    <n v="32.75"/>
    <x v="3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3"/>
    <x v="20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15"/>
    <n v="38.25"/>
    <x v="3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15"/>
    <n v="57.25"/>
    <x v="3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14"/>
    <n v="11.67"/>
    <x v="4"/>
    <x v="22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14"/>
    <n v="51.88"/>
    <x v="4"/>
    <x v="28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14"/>
    <n v="102.38"/>
    <x v="4"/>
    <x v="28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14"/>
    <n v="43.42"/>
    <x v="1"/>
    <x v="2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14"/>
    <n v="10.56"/>
    <x v="1"/>
    <x v="29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14"/>
    <n v="110.62"/>
    <x v="1"/>
    <x v="2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2"/>
    <x v="3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5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14"/>
    <n v="65.099999999999994"/>
    <x v="6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14"/>
    <n v="58.97"/>
    <x v="6"/>
    <x v="9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14"/>
    <n v="63.65"/>
    <x v="6"/>
    <x v="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14"/>
    <n v="129.97"/>
    <x v="0"/>
    <x v="31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14"/>
    <n v="29.47"/>
    <x v="5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14"/>
    <n v="43.85"/>
    <x v="5"/>
    <x v="32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14"/>
    <n v="78.08"/>
    <x v="3"/>
    <x v="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14"/>
    <n v="20.14"/>
    <x v="3"/>
    <x v="1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14"/>
    <n v="55.6"/>
    <x v="3"/>
    <x v="1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14"/>
    <n v="71.25"/>
    <x v="3"/>
    <x v="4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14"/>
    <n v="10"/>
    <x v="3"/>
    <x v="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4"/>
    <x v="22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13"/>
    <n v="65"/>
    <x v="4"/>
    <x v="30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13"/>
    <n v="69.41"/>
    <x v="0"/>
    <x v="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13"/>
    <n v="110.87"/>
    <x v="0"/>
    <x v="3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13"/>
    <n v="161.22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13"/>
    <n v="12.5"/>
    <x v="1"/>
    <x v="2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13"/>
    <n v="14.43"/>
    <x v="6"/>
    <x v="3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5"/>
    <x v="3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13"/>
    <n v="37.61"/>
    <x v="6"/>
    <x v="9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13"/>
    <n v="25"/>
    <x v="6"/>
    <x v="35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13"/>
    <n v="10.67"/>
    <x v="1"/>
    <x v="29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13"/>
    <n v="10"/>
    <x v="3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13"/>
    <n v="50.2"/>
    <x v="3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3"/>
    <x v="2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13"/>
    <n v="93"/>
    <x v="3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13"/>
    <n v="25.5"/>
    <x v="3"/>
    <x v="4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12"/>
    <n v="314.29000000000002"/>
    <x v="4"/>
    <x v="3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12"/>
    <n v="38.479999999999997"/>
    <x v="4"/>
    <x v="2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38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12"/>
    <n v="72.59"/>
    <x v="0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12"/>
    <n v="346.67"/>
    <x v="2"/>
    <x v="27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12"/>
    <n v="60"/>
    <x v="0"/>
    <x v="3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12"/>
    <n v="69.12"/>
    <x v="7"/>
    <x v="3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2"/>
    <x v="3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2"/>
    <n v="61.09"/>
    <x v="2"/>
    <x v="21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12"/>
    <n v="19.670000000000002"/>
    <x v="1"/>
    <x v="29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12"/>
    <n v="96.05"/>
    <x v="7"/>
    <x v="37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12"/>
    <n v="39"/>
    <x v="5"/>
    <x v="32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12"/>
    <n v="2796.67"/>
    <x v="3"/>
    <x v="1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12"/>
    <n v="78.33"/>
    <x v="3"/>
    <x v="12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12"/>
    <n v="25"/>
    <x v="3"/>
    <x v="12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12"/>
    <n v="356.84"/>
    <x v="3"/>
    <x v="20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12"/>
    <n v="24.46"/>
    <x v="3"/>
    <x v="2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12"/>
    <n v="24.71"/>
    <x v="3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12"/>
    <n v="81.41"/>
    <x v="3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12"/>
    <n v="79.400000000000006"/>
    <x v="3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12"/>
    <n v="75.25"/>
    <x v="3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4"/>
    <x v="22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11"/>
    <n v="21.8"/>
    <x v="2"/>
    <x v="27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11"/>
    <n v="56.25"/>
    <x v="2"/>
    <x v="2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11"/>
    <n v="51.82"/>
    <x v="0"/>
    <x v="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5"/>
    <x v="3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5"/>
    <x v="3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11"/>
    <n v="525"/>
    <x v="2"/>
    <x v="21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11"/>
    <n v="55"/>
    <x v="2"/>
    <x v="21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11"/>
    <n v="55.39"/>
    <x v="6"/>
    <x v="9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11"/>
    <n v="69.13"/>
    <x v="6"/>
    <x v="9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11"/>
    <n v="42.22"/>
    <x v="6"/>
    <x v="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11"/>
    <n v="45"/>
    <x v="1"/>
    <x v="2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3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38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11"/>
    <n v="48.18"/>
    <x v="7"/>
    <x v="3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11"/>
    <n v="91.3"/>
    <x v="0"/>
    <x v="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11"/>
    <n v="33.76"/>
    <x v="0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11"/>
    <n v="72.760000000000005"/>
    <x v="7"/>
    <x v="37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1"/>
    <n v="217.38"/>
    <x v="3"/>
    <x v="1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11"/>
    <n v="39.29"/>
    <x v="5"/>
    <x v="3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11"/>
    <n v="52.5"/>
    <x v="5"/>
    <x v="3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11"/>
    <n v="108.33"/>
    <x v="3"/>
    <x v="4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11"/>
    <n v="117.65"/>
    <x v="3"/>
    <x v="12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11"/>
    <n v="437.5"/>
    <x v="3"/>
    <x v="4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11"/>
    <n v="286.25"/>
    <x v="3"/>
    <x v="20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11"/>
    <n v="51.67"/>
    <x v="3"/>
    <x v="4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11"/>
    <n v="42.5"/>
    <x v="3"/>
    <x v="4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11"/>
    <n v="45.83"/>
    <x v="3"/>
    <x v="4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11"/>
    <n v="47.91"/>
    <x v="3"/>
    <x v="4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11"/>
    <n v="26.75"/>
    <x v="3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11"/>
    <n v="40"/>
    <x v="3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11"/>
    <n v="72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11"/>
    <n v="80"/>
    <x v="3"/>
    <x v="4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4"/>
    <x v="22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10"/>
    <n v="32.75"/>
    <x v="4"/>
    <x v="30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10"/>
    <n v="71.25"/>
    <x v="4"/>
    <x v="2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10"/>
    <n v="73.459999999999994"/>
    <x v="4"/>
    <x v="28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10"/>
    <n v="178.93"/>
    <x v="0"/>
    <x v="3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10"/>
    <n v="44.69"/>
    <x v="0"/>
    <x v="3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10"/>
    <n v="40"/>
    <x v="2"/>
    <x v="13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10"/>
    <n v="24.08"/>
    <x v="0"/>
    <x v="3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10"/>
    <n v="42"/>
    <x v="7"/>
    <x v="3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3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10"/>
    <n v="744.55"/>
    <x v="5"/>
    <x v="3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10"/>
    <n v="54.11"/>
    <x v="2"/>
    <x v="21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10"/>
    <n v="62.22"/>
    <x v="2"/>
    <x v="21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10"/>
    <n v="32.82"/>
    <x v="1"/>
    <x v="25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10"/>
    <n v="10"/>
    <x v="1"/>
    <x v="29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10"/>
    <n v="23"/>
    <x v="1"/>
    <x v="29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10"/>
    <n v="21.73"/>
    <x v="1"/>
    <x v="29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10"/>
    <n v="53.55"/>
    <x v="7"/>
    <x v="4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10"/>
    <n v="31.76"/>
    <x v="5"/>
    <x v="32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10"/>
    <n v="63.1"/>
    <x v="5"/>
    <x v="3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10"/>
    <n v="100"/>
    <x v="3"/>
    <x v="4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10"/>
    <n v="10"/>
    <x v="3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10"/>
    <n v="142.86000000000001"/>
    <x v="3"/>
    <x v="4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10"/>
    <n v="5"/>
    <x v="3"/>
    <x v="4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10"/>
    <n v="37.54"/>
    <x v="3"/>
    <x v="4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10"/>
    <n v="100.5"/>
    <x v="3"/>
    <x v="4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10"/>
    <n v="16.670000000000002"/>
    <x v="3"/>
    <x v="4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"/>
    <n v="170.55"/>
    <x v="4"/>
    <x v="28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"/>
    <n v="389.29"/>
    <x v="0"/>
    <x v="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"/>
    <n v="73.760000000000005"/>
    <x v="2"/>
    <x v="1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9"/>
    <n v="41.75"/>
    <x v="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2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9"/>
    <n v="65.67"/>
    <x v="1"/>
    <x v="29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"/>
    <n v="18.579999999999998"/>
    <x v="1"/>
    <x v="29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9"/>
    <n v="44.17"/>
    <x v="7"/>
    <x v="3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9"/>
    <n v="40.450000000000003"/>
    <x v="5"/>
    <x v="26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9"/>
    <n v="60"/>
    <x v="6"/>
    <x v="34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"/>
    <n v="31"/>
    <x v="6"/>
    <x v="24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"/>
    <n v="35"/>
    <x v="2"/>
    <x v="2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"/>
    <n v="30"/>
    <x v="0"/>
    <x v="31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"/>
    <n v="29.41"/>
    <x v="3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"/>
    <n v="80.709999999999994"/>
    <x v="3"/>
    <x v="4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9"/>
    <n v="8.5"/>
    <x v="3"/>
    <x v="4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9"/>
    <n v="64.8"/>
    <x v="3"/>
    <x v="12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"/>
    <n v="60.06"/>
    <x v="3"/>
    <x v="4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9"/>
    <n v="47.33"/>
    <x v="3"/>
    <x v="2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9"/>
    <n v="25.65"/>
    <x v="3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9"/>
    <n v="16.25"/>
    <x v="3"/>
    <x v="4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9"/>
    <n v="32.5"/>
    <x v="3"/>
    <x v="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9"/>
    <n v="222.5"/>
    <x v="3"/>
    <x v="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4"/>
    <x v="22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"/>
    <n v="16.760000000000002"/>
    <x v="4"/>
    <x v="28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8"/>
    <n v="31.17"/>
    <x v="0"/>
    <x v="3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8"/>
    <n v="292.08"/>
    <x v="0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8"/>
    <n v="9"/>
    <x v="1"/>
    <x v="29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8"/>
    <n v="23.96"/>
    <x v="1"/>
    <x v="29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8"/>
    <n v="10.38"/>
    <x v="1"/>
    <x v="29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8"/>
    <n v="104.75"/>
    <x v="5"/>
    <x v="39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"/>
    <n v="80.599999999999994"/>
    <x v="5"/>
    <x v="39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"/>
    <n v="100"/>
    <x v="5"/>
    <x v="2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8"/>
    <n v="115.71"/>
    <x v="2"/>
    <x v="2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8"/>
    <n v="50"/>
    <x v="2"/>
    <x v="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"/>
    <n v="90.94"/>
    <x v="1"/>
    <x v="25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8"/>
    <n v="26"/>
    <x v="6"/>
    <x v="35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11.43"/>
    <x v="7"/>
    <x v="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8"/>
    <n v="65.41"/>
    <x v="0"/>
    <x v="1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8"/>
    <n v="45.97"/>
    <x v="5"/>
    <x v="32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8"/>
    <n v="20.71"/>
    <x v="3"/>
    <x v="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3"/>
    <x v="1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"/>
    <n v="10.17"/>
    <x v="3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8"/>
    <n v="4.75"/>
    <x v="3"/>
    <x v="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"/>
    <n v="38.33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7"/>
    <n v="40.78"/>
    <x v="4"/>
    <x v="28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"/>
    <n v="47.88"/>
    <x v="4"/>
    <x v="28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"/>
    <n v="177.39"/>
    <x v="0"/>
    <x v="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7"/>
    <n v="6.5"/>
    <x v="0"/>
    <x v="3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"/>
    <n v="18"/>
    <x v="2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7"/>
    <n v="82.58"/>
    <x v="2"/>
    <x v="2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7"/>
    <n v="18.71"/>
    <x v="2"/>
    <x v="2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"/>
    <n v="80.67"/>
    <x v="0"/>
    <x v="3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"/>
    <n v="81.95"/>
    <x v="1"/>
    <x v="29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7"/>
    <n v="108.33"/>
    <x v="7"/>
    <x v="37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2"/>
    <x v="3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"/>
    <n v="12"/>
    <x v="5"/>
    <x v="3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"/>
    <n v="44.5"/>
    <x v="5"/>
    <x v="3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7"/>
    <n v="80.5"/>
    <x v="5"/>
    <x v="3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7"/>
    <n v="30"/>
    <x v="5"/>
    <x v="39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"/>
    <n v="40.78"/>
    <x v="6"/>
    <x v="24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7"/>
    <n v="216.67"/>
    <x v="2"/>
    <x v="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7"/>
    <n v="83.75"/>
    <x v="6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7"/>
    <n v="213.38"/>
    <x v="6"/>
    <x v="9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"/>
    <n v="46.67"/>
    <x v="6"/>
    <x v="35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7"/>
    <n v="63.57"/>
    <x v="1"/>
    <x v="29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7"/>
    <n v="115.53"/>
    <x v="7"/>
    <x v="37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7"/>
    <n v="29.56"/>
    <x v="3"/>
    <x v="4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7"/>
    <n v="108"/>
    <x v="3"/>
    <x v="2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"/>
    <n v="72.400000000000006"/>
    <x v="3"/>
    <x v="4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"/>
    <n v="75.459999999999994"/>
    <x v="3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"/>
    <n v="35.17"/>
    <x v="3"/>
    <x v="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"/>
    <n v="30.71"/>
    <x v="3"/>
    <x v="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7"/>
    <n v="59"/>
    <x v="3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7"/>
    <n v="383.33"/>
    <x v="3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4"/>
    <x v="22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"/>
    <n v="49.88"/>
    <x v="4"/>
    <x v="30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n v="6"/>
    <n v="220"/>
    <x v="4"/>
    <x v="30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6"/>
    <n v="52"/>
    <x v="4"/>
    <x v="28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"/>
    <n v="87.14"/>
    <x v="4"/>
    <x v="2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6"/>
    <n v="119.57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6"/>
    <n v="41.67"/>
    <x v="2"/>
    <x v="2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6"/>
    <n v="60"/>
    <x v="2"/>
    <x v="2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6"/>
    <n v="182.62"/>
    <x v="0"/>
    <x v="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6"/>
    <n v="82.09"/>
    <x v="0"/>
    <x v="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3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"/>
    <n v="113.57"/>
    <x v="1"/>
    <x v="2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6"/>
    <n v="45"/>
    <x v="1"/>
    <x v="25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6"/>
    <n v="60.73"/>
    <x v="7"/>
    <x v="37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6"/>
    <n v="340"/>
    <x v="7"/>
    <x v="37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6"/>
    <n v="46.63"/>
    <x v="7"/>
    <x v="3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6"/>
    <n v="603.53"/>
    <x v="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6"/>
    <n v="28.13"/>
    <x v="2"/>
    <x v="2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"/>
    <n v="98.79"/>
    <x v="6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6"/>
    <n v="50.08"/>
    <x v="1"/>
    <x v="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6"/>
    <n v="12.14"/>
    <x v="7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6"/>
    <n v="41.58"/>
    <x v="0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6"/>
    <n v="89.21"/>
    <x v="7"/>
    <x v="37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"/>
    <n v="163.57"/>
    <x v="3"/>
    <x v="1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6"/>
    <n v="18.329999999999998"/>
    <x v="3"/>
    <x v="2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6"/>
    <n v="15"/>
    <x v="3"/>
    <x v="20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"/>
    <n v="42"/>
    <x v="3"/>
    <x v="4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"/>
    <n v="9.5"/>
    <x v="3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6"/>
    <n v="15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"/>
    <n v="119"/>
    <x v="4"/>
    <x v="22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5"/>
    <n v="83.33"/>
    <x v="4"/>
    <x v="3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5"/>
    <n v="62.5"/>
    <x v="4"/>
    <x v="28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5"/>
    <n v="50"/>
    <x v="4"/>
    <x v="28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5"/>
    <n v="136.09"/>
    <x v="4"/>
    <x v="2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"/>
    <n v="135.04"/>
    <x v="0"/>
    <x v="3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5"/>
    <n v="27.36"/>
    <x v="0"/>
    <x v="3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"/>
    <n v="115.75"/>
    <x v="0"/>
    <x v="3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5"/>
    <n v="39.17"/>
    <x v="5"/>
    <x v="26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5"/>
    <n v="18"/>
    <x v="2"/>
    <x v="2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"/>
    <n v="27.08"/>
    <x v="2"/>
    <x v="2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"/>
    <n v="19.600000000000001"/>
    <x v="2"/>
    <x v="27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5"/>
    <n v="15"/>
    <x v="1"/>
    <x v="29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"/>
    <n v="267.81"/>
    <x v="1"/>
    <x v="29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"/>
    <n v="17.71"/>
    <x v="1"/>
    <x v="2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5"/>
    <n v="80.3"/>
    <x v="1"/>
    <x v="29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5"/>
    <n v="50"/>
    <x v="1"/>
    <x v="25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"/>
    <n v="640"/>
    <x v="7"/>
    <x v="37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5"/>
    <n v="24.62"/>
    <x v="5"/>
    <x v="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5"/>
    <n v="100"/>
    <x v="5"/>
    <x v="3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5"/>
    <n v="15"/>
    <x v="5"/>
    <x v="39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5"/>
    <n v="11.67"/>
    <x v="6"/>
    <x v="3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5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5"/>
    <x v="36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5"/>
    <n v="21.25"/>
    <x v="2"/>
    <x v="21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5"/>
    <n v="109.07"/>
    <x v="6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5"/>
    <n v="71.59"/>
    <x v="1"/>
    <x v="2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"/>
    <n v="31.75"/>
    <x v="6"/>
    <x v="35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5"/>
    <n v="8.33"/>
    <x v="1"/>
    <x v="29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"/>
    <n v="29.04"/>
    <x v="1"/>
    <x v="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"/>
    <n v="37.950000000000003"/>
    <x v="5"/>
    <x v="32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5"/>
    <n v="30"/>
    <x v="3"/>
    <x v="4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5"/>
    <n v="24.33"/>
    <x v="3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5"/>
    <n v="35.92"/>
    <x v="3"/>
    <x v="4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"/>
    <n v="90.33"/>
    <x v="3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5"/>
    <n v="10"/>
    <x v="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5"/>
    <n v="5.75"/>
    <x v="3"/>
    <x v="4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5"/>
    <n v="183.33"/>
    <x v="3"/>
    <x v="4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5"/>
    <n v="18.75"/>
    <x v="3"/>
    <x v="4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"/>
    <n v="1270.22"/>
    <x v="3"/>
    <x v="12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5"/>
    <n v="57.89"/>
    <x v="3"/>
    <x v="1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5"/>
    <n v="450"/>
    <x v="3"/>
    <x v="4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5"/>
    <n v="60.13"/>
    <x v="3"/>
    <x v="20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"/>
    <n v="65"/>
    <x v="3"/>
    <x v="4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5"/>
    <n v="100"/>
    <x v="3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3"/>
    <x v="2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3"/>
    <x v="20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5"/>
    <n v="50"/>
    <x v="3"/>
    <x v="4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"/>
    <n v="27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"/>
    <n v="45"/>
    <x v="3"/>
    <x v="4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"/>
    <n v="60.11"/>
    <x v="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5"/>
    <n v="62.5"/>
    <x v="3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5"/>
    <n v="9.4"/>
    <x v="3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5"/>
    <n v="30"/>
    <x v="3"/>
    <x v="4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"/>
    <n v="108.33"/>
    <x v="4"/>
    <x v="3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"/>
    <n v="24.78"/>
    <x v="0"/>
    <x v="3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3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4"/>
    <n v="65.180000000000007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4"/>
    <n v="591.66999999999996"/>
    <x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4"/>
    <n v="59"/>
    <x v="5"/>
    <x v="2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"/>
    <n v="31.25"/>
    <x v="2"/>
    <x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"/>
    <n v="30.29"/>
    <x v="0"/>
    <x v="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4"/>
    <n v="60.79"/>
    <x v="7"/>
    <x v="37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"/>
    <n v="10.5"/>
    <x v="7"/>
    <x v="37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4"/>
    <n v="33.33"/>
    <x v="7"/>
    <x v="3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2"/>
    <x v="3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2"/>
    <x v="3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3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4"/>
    <n v="20"/>
    <x v="6"/>
    <x v="34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4"/>
    <n v="100"/>
    <x v="6"/>
    <x v="3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4"/>
    <n v="23.5"/>
    <x v="6"/>
    <x v="3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5"/>
    <x v="36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"/>
    <n v="54"/>
    <x v="2"/>
    <x v="21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4"/>
    <n v="12.47"/>
    <x v="6"/>
    <x v="9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4"/>
    <n v="26.75"/>
    <x v="6"/>
    <x v="9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"/>
    <n v="88.69"/>
    <x v="6"/>
    <x v="3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4"/>
    <n v="145"/>
    <x v="0"/>
    <x v="3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4"/>
    <n v="29.13"/>
    <x v="7"/>
    <x v="3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4"/>
    <n v="23.92"/>
    <x v="3"/>
    <x v="4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"/>
    <n v="26.33"/>
    <x v="3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"/>
    <n v="82.46"/>
    <x v="3"/>
    <x v="1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4"/>
    <n v="56.79"/>
    <x v="3"/>
    <x v="12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4"/>
    <n v="65.11"/>
    <x v="3"/>
    <x v="12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"/>
    <n v="10.25"/>
    <x v="3"/>
    <x v="12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"/>
    <n v="125.27"/>
    <x v="3"/>
    <x v="1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3"/>
    <x v="12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4"/>
    <n v="93.75"/>
    <x v="3"/>
    <x v="4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"/>
    <n v="37.75"/>
    <x v="3"/>
    <x v="20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"/>
    <n v="176.94"/>
    <x v="3"/>
    <x v="20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"/>
    <n v="100.5"/>
    <x v="3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"/>
    <n v="55.06"/>
    <x v="3"/>
    <x v="20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4"/>
    <n v="9.5"/>
    <x v="3"/>
    <x v="4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"/>
    <n v="175"/>
    <x v="3"/>
    <x v="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"/>
    <n v="23"/>
    <x v="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4"/>
    <n v="25"/>
    <x v="3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4"/>
    <x v="2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4"/>
    <x v="22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"/>
    <n v="32.5"/>
    <x v="4"/>
    <x v="3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"/>
    <n v="25.5"/>
    <x v="4"/>
    <x v="30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3"/>
    <n v="15.71"/>
    <x v="4"/>
    <x v="30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"/>
    <n v="20.5"/>
    <x v="4"/>
    <x v="2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3"/>
    <n v="61.5"/>
    <x v="4"/>
    <x v="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"/>
    <n v="53.75"/>
    <x v="4"/>
    <x v="28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"/>
    <n v="64"/>
    <x v="4"/>
    <x v="28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3"/>
    <n v="30"/>
    <x v="4"/>
    <x v="28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"/>
    <n v="16.670000000000002"/>
    <x v="4"/>
    <x v="2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3"/>
    <n v="8.5"/>
    <x v="0"/>
    <x v="38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3"/>
    <n v="200"/>
    <x v="0"/>
    <x v="38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3"/>
    <n v="150.5"/>
    <x v="0"/>
    <x v="38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"/>
    <n v="250"/>
    <x v="0"/>
    <x v="38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3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3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"/>
    <n v="84.94"/>
    <x v="0"/>
    <x v="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3"/>
    <n v="13"/>
    <x v="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"/>
    <n v="50"/>
    <x v="5"/>
    <x v="26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3"/>
    <n v="66.67"/>
    <x v="5"/>
    <x v="26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3"/>
    <n v="14.13"/>
    <x v="2"/>
    <x v="13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"/>
    <n v="28.89"/>
    <x v="2"/>
    <x v="13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3"/>
    <n v="35"/>
    <x v="2"/>
    <x v="13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"/>
    <n v="40"/>
    <x v="2"/>
    <x v="27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"/>
    <n v="32.67"/>
    <x v="2"/>
    <x v="2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"/>
    <n v="65"/>
    <x v="2"/>
    <x v="27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3"/>
    <n v="32"/>
    <x v="2"/>
    <x v="27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3"/>
    <n v="108.63"/>
    <x v="0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3"/>
    <n v="40"/>
    <x v="0"/>
    <x v="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3"/>
    <n v="16.2"/>
    <x v="1"/>
    <x v="29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"/>
    <n v="34.130000000000003"/>
    <x v="1"/>
    <x v="29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3"/>
    <n v="37.67"/>
    <x v="1"/>
    <x v="29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"/>
    <n v="114"/>
    <x v="1"/>
    <x v="29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3"/>
    <n v="10"/>
    <x v="1"/>
    <x v="2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3"/>
    <n v="34.880000000000003"/>
    <x v="1"/>
    <x v="2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3"/>
    <n v="65"/>
    <x v="7"/>
    <x v="3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2"/>
    <x v="33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2"/>
    <x v="3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3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3"/>
    <n v="1"/>
    <x v="5"/>
    <x v="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3"/>
    <n v="75"/>
    <x v="5"/>
    <x v="39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3"/>
    <n v="48.33"/>
    <x v="5"/>
    <x v="3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5"/>
    <x v="36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3"/>
    <n v="49.14"/>
    <x v="6"/>
    <x v="9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3"/>
    <n v="73.88"/>
    <x v="6"/>
    <x v="9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"/>
    <n v="7.5"/>
    <x v="6"/>
    <x v="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3"/>
    <n v="106.8"/>
    <x v="0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"/>
    <n v="12.75"/>
    <x v="6"/>
    <x v="35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3"/>
    <n v="17.989999999999998"/>
    <x v="1"/>
    <x v="29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"/>
    <n v="21.25"/>
    <x v="7"/>
    <x v="1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3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"/>
    <n v="30"/>
    <x v="0"/>
    <x v="3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3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"/>
    <n v="35.380000000000003"/>
    <x v="7"/>
    <x v="3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3"/>
    <n v="40.14"/>
    <x v="7"/>
    <x v="40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5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3"/>
    <n v="75"/>
    <x v="5"/>
    <x v="32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3"/>
    <n v="27.3"/>
    <x v="3"/>
    <x v="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3"/>
    <n v="52.8"/>
    <x v="3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3"/>
    <n v="12.5"/>
    <x v="3"/>
    <x v="1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"/>
    <n v="41"/>
    <x v="3"/>
    <x v="1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3"/>
    <n v="200"/>
    <x v="3"/>
    <x v="12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"/>
    <n v="20.88"/>
    <x v="3"/>
    <x v="12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3"/>
    <n v="300"/>
    <x v="3"/>
    <x v="12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"/>
    <n v="50"/>
    <x v="3"/>
    <x v="4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"/>
    <n v="22.75"/>
    <x v="3"/>
    <x v="20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"/>
    <n v="29"/>
    <x v="3"/>
    <x v="20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3"/>
    <n v="23.63"/>
    <x v="3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3"/>
    <n v="25"/>
    <x v="3"/>
    <x v="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3"/>
    <x v="2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3"/>
    <x v="2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"/>
    <n v="47.27"/>
    <x v="3"/>
    <x v="4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"/>
    <n v="61.67"/>
    <x v="3"/>
    <x v="4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"/>
    <n v="39"/>
    <x v="3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"/>
    <n v="50.5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"/>
    <n v="15"/>
    <x v="3"/>
    <x v="4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3"/>
    <n v="23.75"/>
    <x v="3"/>
    <x v="4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3"/>
    <n v="35.71"/>
    <x v="3"/>
    <x v="4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3"/>
    <n v="57"/>
    <x v="3"/>
    <x v="4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"/>
    <n v="10.67"/>
    <x v="3"/>
    <x v="4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3"/>
    <n v="800"/>
    <x v="3"/>
    <x v="4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"/>
    <n v="15.67"/>
    <x v="3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4"/>
    <x v="2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4"/>
    <x v="22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2"/>
    <n v="100"/>
    <x v="4"/>
    <x v="30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"/>
    <n v="50.17"/>
    <x v="4"/>
    <x v="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"/>
    <n v="4.8"/>
    <x v="4"/>
    <x v="28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"/>
    <n v="9"/>
    <x v="4"/>
    <x v="28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"/>
    <n v="113.64"/>
    <x v="4"/>
    <x v="28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"/>
    <n v="39.57"/>
    <x v="4"/>
    <x v="28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2"/>
    <n v="12.67"/>
    <x v="4"/>
    <x v="28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38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2"/>
    <n v="34"/>
    <x v="5"/>
    <x v="2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"/>
    <n v="50.5"/>
    <x v="2"/>
    <x v="2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"/>
    <n v="22.5"/>
    <x v="2"/>
    <x v="2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"/>
    <n v="27.86"/>
    <x v="2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"/>
    <n v="55"/>
    <x v="2"/>
    <x v="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"/>
    <n v="37.450000000000003"/>
    <x v="0"/>
    <x v="3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2"/>
    <n v="155.25"/>
    <x v="0"/>
    <x v="3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2"/>
    <n v="57.2"/>
    <x v="0"/>
    <x v="3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2"/>
    <n v="50.65"/>
    <x v="0"/>
    <x v="3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2"/>
    <n v="33.29"/>
    <x v="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"/>
    <n v="51.38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2"/>
    <n v="160.5"/>
    <x v="0"/>
    <x v="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"/>
    <n v="424.45"/>
    <x v="0"/>
    <x v="3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2"/>
    <n v="13"/>
    <x v="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23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2"/>
    <n v="16.2"/>
    <x v="1"/>
    <x v="2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2"/>
    <n v="36.33"/>
    <x v="1"/>
    <x v="29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2"/>
    <n v="25.43"/>
    <x v="1"/>
    <x v="2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2"/>
    <n v="50.33"/>
    <x v="7"/>
    <x v="37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2"/>
    <n v="61.19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3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2"/>
    <n v="48.2"/>
    <x v="5"/>
    <x v="3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"/>
    <n v="17.5"/>
    <x v="5"/>
    <x v="26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"/>
    <n v="50"/>
    <x v="5"/>
    <x v="26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2"/>
    <n v="60"/>
    <x v="5"/>
    <x v="2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2"/>
    <n v="19"/>
    <x v="5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"/>
    <n v="74.33"/>
    <x v="5"/>
    <x v="36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n v="2"/>
    <n v="510"/>
    <x v="6"/>
    <x v="24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"/>
    <n v="25"/>
    <x v="6"/>
    <x v="24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2"/>
    <n v="50"/>
    <x v="2"/>
    <x v="2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2"/>
    <n v="66.33"/>
    <x v="6"/>
    <x v="9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2"/>
    <n v="11.64"/>
    <x v="6"/>
    <x v="9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"/>
    <n v="84.83"/>
    <x v="6"/>
    <x v="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"/>
    <n v="6.25"/>
    <x v="6"/>
    <x v="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2"/>
    <n v="108.25"/>
    <x v="0"/>
    <x v="31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2"/>
    <n v="2"/>
    <x v="0"/>
    <x v="31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"/>
    <n v="21.34"/>
    <x v="1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2"/>
    <n v="5.33"/>
    <x v="1"/>
    <x v="29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2"/>
    <n v="34.67"/>
    <x v="1"/>
    <x v="29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2"/>
    <n v="25.29"/>
    <x v="1"/>
    <x v="29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2"/>
    <n v="1"/>
    <x v="1"/>
    <x v="29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"/>
    <n v="23"/>
    <x v="1"/>
    <x v="29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3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38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2"/>
    <n v="76.67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2"/>
    <n v="52.5"/>
    <x v="7"/>
    <x v="4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3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"/>
    <n v="202.83"/>
    <x v="7"/>
    <x v="37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2"/>
    <n v="13"/>
    <x v="7"/>
    <x v="3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5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2"/>
    <n v="25"/>
    <x v="5"/>
    <x v="3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"/>
    <n v="53"/>
    <x v="5"/>
    <x v="32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2"/>
    <n v="15.83"/>
    <x v="3"/>
    <x v="4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2"/>
    <n v="35"/>
    <x v="3"/>
    <x v="4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2"/>
    <n v="13.33"/>
    <x v="3"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"/>
    <n v="15.75"/>
    <x v="3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3"/>
    <x v="1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3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"/>
    <n v="67.78"/>
    <x v="3"/>
    <x v="12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2"/>
    <n v="15"/>
    <x v="3"/>
    <x v="4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2"/>
    <n v="7.5"/>
    <x v="3"/>
    <x v="2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2"/>
    <n v="25"/>
    <x v="3"/>
    <x v="4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2"/>
    <n v="202"/>
    <x v="3"/>
    <x v="4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2"/>
    <n v="5"/>
    <x v="3"/>
    <x v="2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"/>
    <n v="70.17"/>
    <x v="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2"/>
    <n v="10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3"/>
    <x v="20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2"/>
    <n v="30"/>
    <x v="3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"/>
    <n v="32.36"/>
    <x v="3"/>
    <x v="4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2"/>
    <n v="11.25"/>
    <x v="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2"/>
    <n v="18.329999999999998"/>
    <x v="3"/>
    <x v="4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"/>
    <n v="8"/>
    <x v="3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2"/>
    <n v="5.75"/>
    <x v="3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"/>
    <n v="27.5"/>
    <x v="3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"/>
    <n v="163.33000000000001"/>
    <x v="3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2"/>
    <n v="1.5"/>
    <x v="3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"/>
    <n v="15"/>
    <x v="3"/>
    <x v="4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"/>
    <n v="10.25"/>
    <x v="3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2"/>
    <n v="59"/>
    <x v="3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4"/>
    <x v="2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4"/>
    <x v="2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4"/>
    <x v="22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1"/>
    <n v="91.43"/>
    <x v="4"/>
    <x v="30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"/>
    <n v="46.5"/>
    <x v="4"/>
    <x v="30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1"/>
    <n v="120"/>
    <x v="4"/>
    <x v="30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1"/>
    <n v="125"/>
    <x v="4"/>
    <x v="3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"/>
    <n v="35.83"/>
    <x v="4"/>
    <x v="28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1"/>
    <n v="11.77"/>
    <x v="4"/>
    <x v="28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"/>
    <n v="16.63"/>
    <x v="4"/>
    <x v="28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1"/>
    <n v="56.57"/>
    <x v="4"/>
    <x v="28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1"/>
    <n v="16.399999999999999"/>
    <x v="4"/>
    <x v="28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1"/>
    <n v="20.329999999999998"/>
    <x v="4"/>
    <x v="28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1"/>
    <n v="15.2"/>
    <x v="4"/>
    <x v="28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"/>
    <n v="25.5"/>
    <x v="4"/>
    <x v="28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1"/>
    <n v="10"/>
    <x v="4"/>
    <x v="28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"/>
    <n v="57.5"/>
    <x v="4"/>
    <x v="2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"/>
    <n v="67"/>
    <x v="4"/>
    <x v="28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1"/>
    <n v="133.33000000000001"/>
    <x v="4"/>
    <x v="28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"/>
    <n v="68.33"/>
    <x v="4"/>
    <x v="28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1"/>
    <n v="25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"/>
    <n v="3"/>
    <x v="0"/>
    <x v="3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1"/>
    <n v="8.75"/>
    <x v="0"/>
    <x v="3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1"/>
    <n v="68.3"/>
    <x v="0"/>
    <x v="3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1"/>
    <n v="49"/>
    <x v="0"/>
    <x v="38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1"/>
    <n v="20"/>
    <x v="0"/>
    <x v="38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1"/>
    <n v="20"/>
    <x v="0"/>
    <x v="38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"/>
    <n v="35"/>
    <x v="0"/>
    <x v="38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1"/>
    <n v="5"/>
    <x v="0"/>
    <x v="38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1"/>
    <n v="14"/>
    <x v="0"/>
    <x v="3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"/>
    <n v="23.33"/>
    <x v="0"/>
    <x v="3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3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1"/>
    <n v="300"/>
    <x v="0"/>
    <x v="3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38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"/>
    <n v="76.67"/>
    <x v="0"/>
    <x v="38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1"/>
    <n v="10.56"/>
    <x v="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"/>
    <n v="61.29"/>
    <x v="0"/>
    <x v="3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1"/>
    <n v="99.33"/>
    <x v="0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1"/>
    <n v="26"/>
    <x v="0"/>
    <x v="3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"/>
    <n v="90.86"/>
    <x v="0"/>
    <x v="3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1"/>
    <n v="120.25"/>
    <x v="0"/>
    <x v="3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1"/>
    <n v="195.4"/>
    <x v="0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1"/>
    <n v="199"/>
    <x v="0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1"/>
    <n v="22.5"/>
    <x v="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"/>
    <n v="19.399999999999999"/>
    <x v="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1"/>
    <n v="16"/>
    <x v="5"/>
    <x v="2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1"/>
    <n v="7"/>
    <x v="5"/>
    <x v="26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1"/>
    <n v="32.5"/>
    <x v="2"/>
    <x v="27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"/>
    <n v="9"/>
    <x v="2"/>
    <x v="27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"/>
    <n v="32.5"/>
    <x v="2"/>
    <x v="27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1"/>
    <n v="30"/>
    <x v="2"/>
    <x v="13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1"/>
    <n v="10"/>
    <x v="2"/>
    <x v="13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1"/>
    <n v="15"/>
    <x v="2"/>
    <x v="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1"/>
    <n v="30"/>
    <x v="2"/>
    <x v="27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1"/>
    <n v="100"/>
    <x v="2"/>
    <x v="2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"/>
    <n v="25"/>
    <x v="2"/>
    <x v="2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"/>
    <n v="20"/>
    <x v="2"/>
    <x v="2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"/>
    <n v="20"/>
    <x v="2"/>
    <x v="27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1"/>
    <n v="39"/>
    <x v="0"/>
    <x v="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1"/>
    <n v="25.2"/>
    <x v="0"/>
    <x v="3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"/>
    <n v="41.89"/>
    <x v="0"/>
    <x v="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1"/>
    <n v="30.31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"/>
    <n v="49.67"/>
    <x v="0"/>
    <x v="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"/>
    <n v="26.5"/>
    <x v="0"/>
    <x v="3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1"/>
    <n v="93.33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"/>
    <n v="35.33"/>
    <x v="0"/>
    <x v="3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"/>
    <n v="8.1300000000000008"/>
    <x v="0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2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2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2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1"/>
    <n v="35"/>
    <x v="1"/>
    <x v="29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"/>
    <n v="10"/>
    <x v="1"/>
    <x v="29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1"/>
    <n v="18.670000000000002"/>
    <x v="1"/>
    <x v="2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1"/>
    <n v="410"/>
    <x v="1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"/>
    <n v="3"/>
    <x v="1"/>
    <x v="29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1"/>
    <n v="25"/>
    <x v="1"/>
    <x v="29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1"/>
    <n v="23.18"/>
    <x v="1"/>
    <x v="29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1"/>
    <n v="5"/>
    <x v="1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1"/>
    <n v="5"/>
    <x v="1"/>
    <x v="25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1"/>
    <n v="20"/>
    <x v="1"/>
    <x v="25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1"/>
    <n v="50"/>
    <x v="7"/>
    <x v="37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1"/>
    <n v="23.5"/>
    <x v="7"/>
    <x v="3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2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2"/>
    <x v="3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2"/>
    <x v="33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1"/>
    <n v="167.67"/>
    <x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1"/>
    <n v="7.5"/>
    <x v="5"/>
    <x v="39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"/>
    <n v="27.5"/>
    <x v="5"/>
    <x v="3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1"/>
    <n v="38.5"/>
    <x v="5"/>
    <x v="3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"/>
    <n v="673.33"/>
    <x v="5"/>
    <x v="3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1"/>
    <n v="15"/>
    <x v="5"/>
    <x v="39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1"/>
    <n v="25"/>
    <x v="5"/>
    <x v="26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1"/>
    <n v="15"/>
    <x v="5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5"/>
    <x v="3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5"/>
    <x v="3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5"/>
    <x v="3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5"/>
    <x v="36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5"/>
    <x v="36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1"/>
    <n v="5"/>
    <x v="6"/>
    <x v="24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"/>
    <n v="25.5"/>
    <x v="2"/>
    <x v="21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1"/>
    <n v="34"/>
    <x v="2"/>
    <x v="2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1"/>
    <n v="11.67"/>
    <x v="2"/>
    <x v="2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1"/>
    <n v="8.75"/>
    <x v="2"/>
    <x v="21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1"/>
    <n v="22"/>
    <x v="2"/>
    <x v="21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"/>
    <n v="19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1"/>
    <n v="10"/>
    <x v="6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1"/>
    <n v="20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1"/>
    <n v="62.5"/>
    <x v="1"/>
    <x v="25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"/>
    <n v="16.309999999999999"/>
    <x v="1"/>
    <x v="25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1"/>
    <n v="17"/>
    <x v="1"/>
    <x v="25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1"/>
    <n v="4"/>
    <x v="0"/>
    <x v="31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"/>
    <n v="24.5"/>
    <x v="0"/>
    <x v="31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1"/>
    <n v="17"/>
    <x v="0"/>
    <x v="3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"/>
    <n v="28.89"/>
    <x v="0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1"/>
    <n v="50"/>
    <x v="6"/>
    <x v="35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1"/>
    <n v="33.71"/>
    <x v="6"/>
    <x v="35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1"/>
    <n v="28.4"/>
    <x v="1"/>
    <x v="29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"/>
    <n v="31.56"/>
    <x v="1"/>
    <x v="29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1"/>
    <n v="49.38"/>
    <x v="1"/>
    <x v="29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n v="1"/>
    <n v="101.25"/>
    <x v="1"/>
    <x v="29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1"/>
    <n v="1"/>
    <x v="1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1"/>
    <n v="13"/>
    <x v="1"/>
    <x v="29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1"/>
    <n v="5.31"/>
    <x v="1"/>
    <x v="2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1"/>
    <n v="108"/>
    <x v="7"/>
    <x v="11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1"/>
    <n v="15.43"/>
    <x v="0"/>
    <x v="38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1"/>
    <n v="27.5"/>
    <x v="0"/>
    <x v="3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3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3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3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3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3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1"/>
    <n v="22.33"/>
    <x v="7"/>
    <x v="37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1"/>
    <n v="50.33"/>
    <x v="7"/>
    <x v="37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1"/>
    <n v="8.33"/>
    <x v="7"/>
    <x v="37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1"/>
    <n v="55.83"/>
    <x v="7"/>
    <x v="37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"/>
    <n v="34.44"/>
    <x v="7"/>
    <x v="3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1"/>
    <n v="501.25"/>
    <x v="7"/>
    <x v="37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1"/>
    <n v="10.5"/>
    <x v="7"/>
    <x v="37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1"/>
    <n v="15"/>
    <x v="7"/>
    <x v="4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"/>
    <n v="35.71"/>
    <x v="7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1"/>
    <n v="25"/>
    <x v="7"/>
    <x v="3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3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3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3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37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1"/>
    <n v="1"/>
    <x v="7"/>
    <x v="37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1"/>
    <n v="18"/>
    <x v="7"/>
    <x v="37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1"/>
    <n v="15"/>
    <x v="0"/>
    <x v="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"/>
    <n v="12"/>
    <x v="0"/>
    <x v="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1"/>
    <n v="80.45"/>
    <x v="0"/>
    <x v="5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n v="1"/>
    <n v="69"/>
    <x v="0"/>
    <x v="19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1"/>
    <n v="27.5"/>
    <x v="7"/>
    <x v="37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"/>
    <n v="200"/>
    <x v="7"/>
    <x v="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1"/>
    <n v="25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1"/>
    <n v="13.33"/>
    <x v="7"/>
    <x v="37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1"/>
    <n v="17.5"/>
    <x v="7"/>
    <x v="37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"/>
    <n v="13.25"/>
    <x v="5"/>
    <x v="32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"/>
    <n v="55"/>
    <x v="5"/>
    <x v="32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1"/>
    <n v="5"/>
    <x v="5"/>
    <x v="32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1"/>
    <n v="9"/>
    <x v="5"/>
    <x v="32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1"/>
    <n v="25"/>
    <x v="5"/>
    <x v="32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"/>
    <n v="11.25"/>
    <x v="5"/>
    <x v="32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1"/>
    <n v="11.33"/>
    <x v="5"/>
    <x v="32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1"/>
    <n v="10"/>
    <x v="3"/>
    <x v="4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1"/>
    <n v="5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1"/>
    <n v="22.5"/>
    <x v="3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1"/>
    <n v="35.4"/>
    <x v="3"/>
    <x v="4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"/>
    <n v="7"/>
    <x v="3"/>
    <x v="4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1"/>
    <n v="12.5"/>
    <x v="3"/>
    <x v="4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1"/>
    <n v="3"/>
    <x v="3"/>
    <x v="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1"/>
    <n v="9.75"/>
    <x v="3"/>
    <x v="4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1"/>
    <n v="100"/>
    <x v="3"/>
    <x v="1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1"/>
    <n v="415.78"/>
    <x v="3"/>
    <x v="1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1"/>
    <n v="62.5"/>
    <x v="3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"/>
    <n v="56.34"/>
    <x v="3"/>
    <x v="12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1"/>
    <n v="10"/>
    <x v="3"/>
    <x v="1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1"/>
    <n v="10"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1"/>
    <n v="24"/>
    <x v="3"/>
    <x v="4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"/>
    <n v="12.75"/>
    <x v="3"/>
    <x v="20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"/>
    <n v="12.5"/>
    <x v="3"/>
    <x v="20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1"/>
    <n v="10"/>
    <x v="3"/>
    <x v="4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1"/>
    <n v="25"/>
    <x v="3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1"/>
    <n v="500"/>
    <x v="3"/>
    <x v="2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1"/>
    <n v="50"/>
    <x v="3"/>
    <x v="2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"/>
    <n v="205"/>
    <x v="3"/>
    <x v="20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"/>
    <n v="20"/>
    <x v="3"/>
    <x v="4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1"/>
    <n v="5.5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"/>
    <n v="13.11"/>
    <x v="3"/>
    <x v="4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"/>
    <n v="62.5"/>
    <x v="3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1"/>
    <n v="25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1"/>
    <n v="12.5"/>
    <x v="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1"/>
    <n v="25"/>
    <x v="3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1"/>
    <n v="25"/>
    <x v="3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1"/>
    <n v="22.5"/>
    <x v="3"/>
    <x v="4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1"/>
    <n v="22.67"/>
    <x v="3"/>
    <x v="4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"/>
    <n v="217.5"/>
    <x v="3"/>
    <x v="4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"/>
    <n v="20"/>
    <x v="3"/>
    <x v="4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"/>
    <n v="13"/>
    <x v="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"/>
    <n v="52.5"/>
    <x v="3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1"/>
    <n v="7.25"/>
    <x v="3"/>
    <x v="4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1"/>
    <n v="62.5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"/>
    <n v="10"/>
    <x v="3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"/>
    <n v="100"/>
    <x v="3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"/>
    <n v="15"/>
    <x v="3"/>
    <x v="4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1"/>
    <n v="6.75"/>
    <x v="3"/>
    <x v="4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1"/>
    <n v="34.950000000000003"/>
    <x v="3"/>
    <x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"/>
    <n v="18.5"/>
    <x v="3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"/>
    <n v="50"/>
    <x v="3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0"/>
    <n v="10"/>
    <x v="4"/>
    <x v="2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4"/>
    <x v="2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4"/>
    <x v="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4"/>
    <x v="2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4"/>
    <x v="2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n v="0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4"/>
    <x v="2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n v="0"/>
    <x v="4"/>
    <x v="2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4"/>
    <x v="2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4"/>
    <x v="2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0"/>
    <n v="28"/>
    <x v="4"/>
    <x v="2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4"/>
    <x v="2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4"/>
    <x v="2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4"/>
    <x v="2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n v="0"/>
    <x v="4"/>
    <x v="30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0"/>
    <n v="5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n v="0"/>
    <x v="4"/>
    <x v="3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n v="0"/>
    <x v="4"/>
    <x v="30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0"/>
    <n v="5.5"/>
    <x v="4"/>
    <x v="30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0"/>
    <n v="1"/>
    <x v="4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n v="0"/>
    <x v="4"/>
    <x v="3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n v="0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n v="0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n v="0"/>
    <x v="4"/>
    <x v="30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n v="0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n v="0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n v="0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n v="0"/>
    <x v="4"/>
    <x v="30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0"/>
    <n v="69"/>
    <x v="4"/>
    <x v="30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0"/>
    <n v="50"/>
    <x v="4"/>
    <x v="3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0"/>
    <n v="5.67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n v="0"/>
    <x v="4"/>
    <x v="30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0"/>
    <n v="1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n v="0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n v="0"/>
    <x v="4"/>
    <x v="30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n v="0"/>
    <x v="4"/>
    <x v="3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n v="0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n v="0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n v="0"/>
    <x v="4"/>
    <x v="30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0"/>
    <n v="1"/>
    <x v="4"/>
    <x v="30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0"/>
    <n v="20"/>
    <x v="4"/>
    <x v="3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0"/>
    <n v="1"/>
    <x v="4"/>
    <x v="30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0"/>
    <n v="10"/>
    <x v="4"/>
    <x v="30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n v="0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n v="0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n v="0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n v="0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n v="0"/>
    <x v="4"/>
    <x v="30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n v="0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n v="0"/>
    <x v="4"/>
    <x v="30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0"/>
    <n v="30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n v="0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n v="0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n v="0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n v="0"/>
    <x v="4"/>
    <x v="30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0"/>
    <n v="50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n v="0"/>
    <x v="4"/>
    <x v="3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0"/>
    <n v="4.83"/>
    <x v="4"/>
    <x v="28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0"/>
    <n v="3"/>
    <x v="4"/>
    <x v="28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n v="0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n v="0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n v="0"/>
    <x v="4"/>
    <x v="28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0"/>
    <n v="1"/>
    <x v="4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n v="0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n v="0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n v="0"/>
    <x v="4"/>
    <x v="28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0"/>
    <n v="5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n v="0"/>
    <x v="4"/>
    <x v="28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0"/>
    <n v="5"/>
    <x v="4"/>
    <x v="28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0"/>
    <n v="1"/>
    <x v="4"/>
    <x v="28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0"/>
    <n v="5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n v="0"/>
    <x v="4"/>
    <x v="28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0"/>
    <n v="13"/>
    <x v="4"/>
    <x v="28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0"/>
    <n v="22.5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n v="0"/>
    <x v="4"/>
    <x v="2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0"/>
    <n v="25"/>
    <x v="4"/>
    <x v="28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0"/>
    <n v="12.5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n v="0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n v="0"/>
    <x v="4"/>
    <x v="28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0"/>
    <n v="1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n v="0"/>
    <x v="4"/>
    <x v="28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n v="0"/>
    <x v="4"/>
    <x v="28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0"/>
    <n v="1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n v="0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n v="0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n v="0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0"/>
    <n v="10"/>
    <x v="4"/>
    <x v="2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0"/>
    <n v="13.55"/>
    <x v="4"/>
    <x v="28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0"/>
    <n v="50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n v="0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n v="0"/>
    <x v="4"/>
    <x v="28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0"/>
    <n v="71.67"/>
    <x v="4"/>
    <x v="28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n v="0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n v="0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n v="0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n v="0"/>
    <x v="4"/>
    <x v="28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0"/>
    <n v="10.33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n v="0"/>
    <x v="4"/>
    <x v="28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0"/>
    <n v="1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n v="0"/>
    <x v="4"/>
    <x v="28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0"/>
    <n v="3.71"/>
    <x v="4"/>
    <x v="28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0"/>
    <n v="250"/>
    <x v="4"/>
    <x v="28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0"/>
    <n v="10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n v="0"/>
    <x v="4"/>
    <x v="28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0"/>
    <n v="5.5"/>
    <x v="4"/>
    <x v="28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n v="0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n v="0"/>
    <x v="4"/>
    <x v="28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0"/>
    <n v="1"/>
    <x v="0"/>
    <x v="3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0"/>
    <n v="1"/>
    <x v="0"/>
    <x v="3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0"/>
    <n v="35"/>
    <x v="0"/>
    <x v="3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0"/>
    <n v="26"/>
    <x v="0"/>
    <x v="3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n v="0"/>
    <x v="0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0"/>
    <n v="9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n v="0"/>
    <x v="0"/>
    <x v="38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0"/>
    <n v="20.5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n v="0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n v="0"/>
    <x v="0"/>
    <x v="3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0"/>
    <n v="50"/>
    <x v="0"/>
    <x v="3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0"/>
    <n v="4"/>
    <x v="0"/>
    <x v="38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0"/>
    <n v="27.5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n v="0"/>
    <x v="0"/>
    <x v="3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0"/>
    <n v="34"/>
    <x v="0"/>
    <x v="38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0"/>
    <n v="1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n v="0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0"/>
    <n v="1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n v="0"/>
    <x v="0"/>
    <x v="38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0"/>
    <n v="142"/>
    <x v="0"/>
    <x v="38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0"/>
    <n v="53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n v="0"/>
    <x v="0"/>
    <x v="3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0"/>
    <n v="38.44"/>
    <x v="0"/>
    <x v="3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0"/>
    <n v="64.75"/>
    <x v="0"/>
    <x v="38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0"/>
    <n v="1"/>
    <x v="0"/>
    <x v="3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0"/>
    <n v="10"/>
    <x v="0"/>
    <x v="38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0"/>
    <n v="2"/>
    <x v="0"/>
    <x v="38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0"/>
    <n v="1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n v="0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n v="0"/>
    <x v="0"/>
    <x v="38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0"/>
    <n v="1"/>
    <x v="0"/>
    <x v="38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n v="0"/>
    <x v="0"/>
    <x v="38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0"/>
    <n v="1"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0"/>
    <n v="30.5"/>
    <x v="0"/>
    <x v="38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0"/>
    <n v="13"/>
    <x v="0"/>
    <x v="38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0"/>
    <n v="53.25"/>
    <x v="0"/>
    <x v="3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0"/>
    <n v="3"/>
    <x v="0"/>
    <x v="38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0"/>
    <n v="10"/>
    <x v="0"/>
    <x v="38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0"/>
    <n v="15.5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0"/>
    <n v="10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n v="0"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n v="0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n v="0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n v="0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3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n v="0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n v="0"/>
    <x v="0"/>
    <x v="3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3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0"/>
    <n v="116.67"/>
    <x v="0"/>
    <x v="3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n v="0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38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3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38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0"/>
    <n v="3"/>
    <x v="0"/>
    <x v="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38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0"/>
    <n v="39"/>
    <x v="0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0"/>
    <n v="100"/>
    <x v="0"/>
    <x v="3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0"/>
    <n v="2"/>
    <x v="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0"/>
    <n v="68.33"/>
    <x v="0"/>
    <x v="3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0"/>
    <n v="7.5"/>
    <x v="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0"/>
    <n v="1"/>
    <x v="0"/>
    <x v="3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0"/>
    <n v="13.25"/>
    <x v="0"/>
    <x v="3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n v="0"/>
    <x v="0"/>
    <x v="3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0"/>
    <n v="84.29"/>
    <x v="0"/>
    <x v="3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0"/>
    <n v="1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n v="0"/>
    <x v="0"/>
    <x v="3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0"/>
    <n v="30.5"/>
    <x v="0"/>
    <x v="3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n v="0"/>
    <x v="0"/>
    <x v="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0"/>
    <n v="26.25"/>
    <x v="0"/>
    <x v="3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0"/>
    <n v="76.25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n v="0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n v="0"/>
    <x v="5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0"/>
    <n v="5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n v="0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n v="0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n v="0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n v="0"/>
    <x v="5"/>
    <x v="26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0"/>
    <n v="10"/>
    <x v="5"/>
    <x v="26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0"/>
    <n v="2"/>
    <x v="5"/>
    <x v="26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0"/>
    <n v="42.5"/>
    <x v="2"/>
    <x v="2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0"/>
    <n v="50"/>
    <x v="2"/>
    <x v="2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0"/>
    <n v="12.4"/>
    <x v="2"/>
    <x v="2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n v="0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n v="0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n v="0"/>
    <x v="2"/>
    <x v="13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0"/>
    <n v="10.5"/>
    <x v="2"/>
    <x v="2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n v="0"/>
    <x v="2"/>
    <x v="27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0"/>
    <n v="30"/>
    <x v="2"/>
    <x v="27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0"/>
    <n v="50.33"/>
    <x v="2"/>
    <x v="27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n v="0"/>
    <x v="2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n v="0"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n v="0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n v="0"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n v="0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n v="0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n v="0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n v="0"/>
    <x v="2"/>
    <x v="27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n v="0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n v="0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n v="0"/>
    <x v="2"/>
    <x v="27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0"/>
    <n v="25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n v="0"/>
    <x v="0"/>
    <x v="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0"/>
    <n v="45.2"/>
    <x v="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0"/>
    <n v="2.75"/>
    <x v="0"/>
    <x v="3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0"/>
    <n v="1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n v="0"/>
    <x v="0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0"/>
    <n v="13"/>
    <x v="0"/>
    <x v="3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0"/>
    <n v="116.75"/>
    <x v="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0"/>
    <n v="250"/>
    <x v="0"/>
    <x v="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2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2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n v="0"/>
    <x v="8"/>
    <x v="23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2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0"/>
    <n v="11.25"/>
    <x v="1"/>
    <x v="29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n v="0"/>
    <x v="1"/>
    <x v="29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0"/>
    <n v="12.75"/>
    <x v="1"/>
    <x v="29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0"/>
    <n v="3"/>
    <x v="1"/>
    <x v="29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n v="0"/>
    <x v="1"/>
    <x v="29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0"/>
    <n v="7.5"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n v="0"/>
    <x v="1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0"/>
    <n v="5"/>
    <x v="1"/>
    <x v="29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0"/>
    <n v="6.71"/>
    <x v="1"/>
    <x v="29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0"/>
    <n v="6.83"/>
    <x v="1"/>
    <x v="29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0"/>
    <n v="71.55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n v="0"/>
    <x v="1"/>
    <x v="2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0"/>
    <n v="15"/>
    <x v="1"/>
    <x v="29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0"/>
    <n v="1"/>
    <x v="1"/>
    <x v="29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0"/>
    <n v="3.33"/>
    <x v="1"/>
    <x v="2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0"/>
    <n v="13.25"/>
    <x v="1"/>
    <x v="29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0"/>
    <n v="17.850000000000001"/>
    <x v="1"/>
    <x v="2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0"/>
    <n v="5"/>
    <x v="1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n v="0"/>
    <x v="1"/>
    <x v="29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0"/>
    <n v="5.8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n v="0"/>
    <x v="1"/>
    <x v="29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0"/>
    <n v="3.67"/>
    <x v="1"/>
    <x v="2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0"/>
    <n v="60.71"/>
    <x v="1"/>
    <x v="25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n v="0"/>
    <x v="1"/>
    <x v="25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n v="0"/>
    <n v="1"/>
    <x v="1"/>
    <x v="25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0"/>
    <n v="10.5"/>
    <x v="1"/>
    <x v="25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0"/>
    <n v="3.67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n v="0"/>
    <x v="1"/>
    <x v="25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0"/>
    <n v="1"/>
    <x v="1"/>
    <x v="2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0"/>
    <n v="31.25"/>
    <x v="1"/>
    <x v="25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0"/>
    <n v="5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n v="0"/>
    <x v="1"/>
    <x v="25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n v="0"/>
    <n v="0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n v="0"/>
    <x v="1"/>
    <x v="25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0"/>
    <n v="23.25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n v="0"/>
    <x v="7"/>
    <x v="37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0"/>
    <n v="100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n v="0"/>
    <x v="7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0"/>
    <n v="24.33"/>
    <x v="7"/>
    <x v="37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0"/>
    <n v="37.5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n v="0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n v="0"/>
    <x v="7"/>
    <x v="3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0"/>
    <n v="11.67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n v="0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n v="0"/>
    <x v="7"/>
    <x v="37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0"/>
    <n v="17.5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n v="0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n v="0"/>
    <x v="7"/>
    <x v="37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0"/>
    <n v="5.67"/>
    <x v="7"/>
    <x v="37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0"/>
    <n v="50"/>
    <x v="7"/>
    <x v="37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0"/>
    <n v="25"/>
    <x v="7"/>
    <x v="3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n v="0"/>
    <x v="7"/>
    <x v="3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0"/>
    <n v="30"/>
    <x v="7"/>
    <x v="37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0"/>
    <n v="10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n v="0"/>
    <x v="7"/>
    <x v="37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0"/>
    <n v="5"/>
    <x v="7"/>
    <x v="37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0"/>
    <n v="1.33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2"/>
    <x v="3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2"/>
    <x v="33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n v="0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n v="0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3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0"/>
    <n v="6.18"/>
    <x v="5"/>
    <x v="39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0"/>
    <n v="5"/>
    <x v="5"/>
    <x v="39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n v="0"/>
    <x v="5"/>
    <x v="3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0"/>
    <n v="1"/>
    <x v="5"/>
    <x v="3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0"/>
    <n v="2.33"/>
    <x v="5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0"/>
    <n v="1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n v="0"/>
    <x v="5"/>
    <x v="39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0"/>
    <n v="6"/>
    <x v="5"/>
    <x v="3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0"/>
    <n v="100"/>
    <x v="5"/>
    <x v="3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0"/>
    <n v="13"/>
    <x v="5"/>
    <x v="3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0"/>
    <n v="100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n v="0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n v="0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n v="0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n v="0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0"/>
    <n v="7.5"/>
    <x v="5"/>
    <x v="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0"/>
    <n v="1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n v="0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n v="0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n v="0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n v="0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n v="0"/>
    <x v="5"/>
    <x v="39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0"/>
    <n v="25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n v="0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n v="0"/>
    <x v="5"/>
    <x v="39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0"/>
    <n v="1"/>
    <x v="5"/>
    <x v="39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5"/>
    <x v="3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n v="0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n v="0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0"/>
    <n v="5"/>
    <x v="5"/>
    <x v="26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n v="0"/>
    <x v="5"/>
    <x v="2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0"/>
    <n v="16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n v="0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n v="0"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n v="0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n v="0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n v="0"/>
    <x v="5"/>
    <x v="26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0"/>
    <n v="1"/>
    <x v="5"/>
    <x v="26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0"/>
    <n v="5"/>
    <x v="5"/>
    <x v="26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0"/>
    <n v="3"/>
    <x v="6"/>
    <x v="34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0"/>
    <n v="10"/>
    <x v="6"/>
    <x v="34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n v="0"/>
    <x v="6"/>
    <x v="34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0"/>
    <n v="1"/>
    <x v="6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n v="0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n v="0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n v="0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n v="0"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n v="0"/>
    <x v="6"/>
    <x v="34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0"/>
    <n v="50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5"/>
    <x v="3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5"/>
    <x v="3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5"/>
    <x v="3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0"/>
    <n v="15"/>
    <x v="6"/>
    <x v="24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n v="0"/>
    <x v="6"/>
    <x v="24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n v="0"/>
    <x v="6"/>
    <x v="2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0"/>
    <n v="1"/>
    <x v="6"/>
    <x v="24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n v="0"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n v="0"/>
    <x v="6"/>
    <x v="24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n v="0"/>
    <x v="6"/>
    <x v="24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0"/>
    <n v="1"/>
    <x v="6"/>
    <x v="24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0"/>
    <n v="40"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n v="0"/>
    <x v="6"/>
    <x v="24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0"/>
    <n v="1"/>
    <x v="6"/>
    <x v="24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n v="0"/>
    <x v="6"/>
    <x v="2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2"/>
    <x v="2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0"/>
    <n v="18"/>
    <x v="2"/>
    <x v="21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"/>
    <n v="5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2"/>
    <x v="2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0"/>
    <n v="5"/>
    <x v="2"/>
    <x v="21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0"/>
    <n v="1"/>
    <x v="2"/>
    <x v="2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n v="0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n v="0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n v="0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n v="0"/>
    <x v="2"/>
    <x v="21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0"/>
    <n v="5.5"/>
    <x v="2"/>
    <x v="21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0"/>
    <n v="37.5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n v="0"/>
    <x v="2"/>
    <x v="21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0"/>
    <n v="1"/>
    <x v="2"/>
    <x v="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0"/>
    <n v="1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n v="0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n v="0"/>
    <x v="2"/>
    <x v="21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n v="0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n v="0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n v="0"/>
    <x v="2"/>
    <x v="21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0"/>
    <n v="1"/>
    <x v="2"/>
    <x v="21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0"/>
    <n v="20"/>
    <x v="2"/>
    <x v="2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0"/>
    <n v="1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n v="0"/>
    <x v="2"/>
    <x v="21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n v="0"/>
    <x v="6"/>
    <x v="9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0"/>
    <n v="1.54"/>
    <x v="6"/>
    <x v="9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n v="0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n v="0"/>
    <x v="6"/>
    <x v="9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n v="0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n v="0"/>
    <x v="1"/>
    <x v="25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0"/>
    <n v="5"/>
    <x v="1"/>
    <x v="25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0"/>
    <n v="2"/>
    <x v="1"/>
    <x v="25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0"/>
    <n v="10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n v="0"/>
    <x v="1"/>
    <x v="25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0"/>
    <n v="18"/>
    <x v="1"/>
    <x v="25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0"/>
    <n v="13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n v="0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n v="0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n v="0"/>
    <x v="1"/>
    <x v="25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0"/>
    <n v="3"/>
    <x v="1"/>
    <x v="25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0"/>
    <n v="25"/>
    <x v="0"/>
    <x v="3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0"/>
    <n v="10.5"/>
    <x v="0"/>
    <x v="31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0"/>
    <n v="21.25"/>
    <x v="0"/>
    <x v="31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0"/>
    <n v="10"/>
    <x v="0"/>
    <x v="31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n v="0"/>
    <x v="6"/>
    <x v="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0"/>
    <n v="1"/>
    <x v="6"/>
    <x v="35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0"/>
    <n v="25"/>
    <x v="6"/>
    <x v="35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0"/>
    <n v="1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n v="0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n v="0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n v="0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n v="0"/>
    <x v="6"/>
    <x v="35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0"/>
    <n v="103.33"/>
    <x v="1"/>
    <x v="29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0"/>
    <n v="5"/>
    <x v="1"/>
    <x v="29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0"/>
    <n v="25"/>
    <x v="1"/>
    <x v="29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0"/>
    <n v="21.25"/>
    <x v="1"/>
    <x v="29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0"/>
    <n v="11.92"/>
    <x v="1"/>
    <x v="2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0"/>
    <n v="50.91"/>
    <x v="1"/>
    <x v="29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n v="0"/>
    <x v="1"/>
    <x v="29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0"/>
    <n v="1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n v="0"/>
    <x v="1"/>
    <x v="29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0"/>
    <n v="19.670000000000002"/>
    <x v="1"/>
    <x v="29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0"/>
    <n v="12.5"/>
    <x v="1"/>
    <x v="29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0"/>
    <n v="8.5"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3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0"/>
    <n v="1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38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3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n v="0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3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38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n v="0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38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0"/>
    <n v="2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n v="0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n v="0"/>
    <x v="0"/>
    <x v="3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3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3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38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n v="0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n v="0"/>
    <x v="0"/>
    <x v="3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0"/>
    <n v="30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n v="0"/>
    <x v="0"/>
    <x v="3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38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3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0"/>
    <n v="1.5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38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0"/>
    <n v="10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n v="0"/>
    <x v="0"/>
    <x v="38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0"/>
    <n v="52"/>
    <x v="7"/>
    <x v="37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n v="0"/>
    <x v="7"/>
    <x v="37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0"/>
    <n v="15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n v="0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n v="0"/>
    <x v="7"/>
    <x v="3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0"/>
    <n v="5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n v="0"/>
    <x v="7"/>
    <x v="37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0"/>
    <n v="1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n v="0"/>
    <x v="7"/>
    <x v="37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0"/>
    <n v="1"/>
    <x v="7"/>
    <x v="37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0"/>
    <n v="1"/>
    <x v="7"/>
    <x v="37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0"/>
    <n v="8"/>
    <x v="7"/>
    <x v="3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0"/>
    <n v="1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n v="0"/>
    <x v="7"/>
    <x v="37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0"/>
    <n v="1"/>
    <x v="7"/>
    <x v="37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0"/>
    <n v="1"/>
    <x v="7"/>
    <x v="37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0"/>
    <n v="1"/>
    <x v="7"/>
    <x v="37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0"/>
    <n v="1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n v="0"/>
    <x v="7"/>
    <x v="37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0"/>
    <n v="13"/>
    <x v="7"/>
    <x v="3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0"/>
    <n v="306"/>
    <x v="7"/>
    <x v="3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0"/>
    <n v="22.5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n v="0"/>
    <x v="7"/>
    <x v="37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0"/>
    <n v="50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n v="0"/>
    <x v="7"/>
    <x v="37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0"/>
    <n v="5"/>
    <x v="7"/>
    <x v="37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0"/>
    <n v="17.2"/>
    <x v="7"/>
    <x v="40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n v="0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n v="0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n v="0"/>
    <x v="7"/>
    <x v="40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n v="0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n v="0"/>
    <x v="7"/>
    <x v="4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0"/>
    <n v="37.5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n v="0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n v="0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n v="0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n v="0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n v="0"/>
    <x v="7"/>
    <x v="40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0"/>
    <n v="16.25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n v="0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n v="0"/>
    <x v="7"/>
    <x v="3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n v="0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3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37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0"/>
    <n v="62.5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37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0"/>
    <n v="1"/>
    <x v="7"/>
    <x v="37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n v="0"/>
    <x v="7"/>
    <x v="3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0"/>
    <n v="50"/>
    <x v="7"/>
    <x v="37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0"/>
    <n v="5"/>
    <x v="7"/>
    <x v="37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0"/>
    <n v="5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n v="0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0"/>
    <n v="50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n v="0"/>
    <x v="7"/>
    <x v="37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0"/>
    <n v="1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n v="0"/>
    <x v="0"/>
    <x v="5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0"/>
    <n v="550"/>
    <x v="0"/>
    <x v="19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0"/>
    <n v="44"/>
    <x v="0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0"/>
    <n v="12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0"/>
    <n v="10"/>
    <x v="7"/>
    <x v="3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n v="0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n v="0"/>
    <x v="7"/>
    <x v="37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0"/>
    <n v="5.29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0"/>
    <n v="1"/>
    <x v="7"/>
    <x v="37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0"/>
    <n v="17.5"/>
    <x v="7"/>
    <x v="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0"/>
    <n v="1"/>
    <x v="7"/>
    <x v="37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0"/>
    <n v="23.67"/>
    <x v="7"/>
    <x v="3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0"/>
    <n v="13.01"/>
    <x v="7"/>
    <x v="37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n v="0"/>
    <x v="7"/>
    <x v="37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0"/>
    <n v="8.75"/>
    <x v="5"/>
    <x v="32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n v="0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n v="0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n v="0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n v="0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n v="0"/>
    <x v="5"/>
    <x v="32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0"/>
    <n v="30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n v="0"/>
    <x v="5"/>
    <x v="32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0"/>
    <n v="1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n v="0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n v="0"/>
    <x v="5"/>
    <x v="32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0"/>
    <n v="1"/>
    <x v="5"/>
    <x v="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0"/>
    <n v="10"/>
    <x v="5"/>
    <x v="32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n v="0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n v="0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n v="0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n v="0"/>
    <x v="3"/>
    <x v="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n v="0"/>
    <x v="3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0"/>
    <n v="23.33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n v="0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n v="0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n v="0"/>
    <x v="3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0"/>
    <n v="18.329999999999998"/>
    <x v="3"/>
    <x v="4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0"/>
    <n v="20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n v="0"/>
    <x v="3"/>
    <x v="4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n v="0"/>
    <x v="3"/>
    <x v="4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0"/>
    <n v="2.33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n v="0"/>
    <x v="3"/>
    <x v="4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0"/>
    <n v="29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n v="0"/>
    <x v="3"/>
    <x v="4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0"/>
    <n v="46.25"/>
    <x v="3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0"/>
    <n v="5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n v="0"/>
    <x v="3"/>
    <x v="4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n v="0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n v="0"/>
    <x v="3"/>
    <x v="4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0"/>
    <n v="25"/>
    <x v="3"/>
    <x v="4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0"/>
    <n v="1"/>
    <x v="3"/>
    <x v="4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0"/>
    <n v="20"/>
    <x v="3"/>
    <x v="4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0"/>
    <n v="1"/>
    <x v="3"/>
    <x v="4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0"/>
    <n v="1"/>
    <x v="3"/>
    <x v="4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0"/>
    <n v="1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0"/>
    <n v="1"/>
    <x v="3"/>
    <x v="12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n v="0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n v="0"/>
    <x v="3"/>
    <x v="12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0"/>
    <n v="1"/>
    <x v="3"/>
    <x v="12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0"/>
    <n v="2.67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n v="0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3"/>
    <x v="12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0"/>
    <n v="37.5"/>
    <x v="3"/>
    <x v="12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0"/>
    <n v="13.33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n v="0"/>
    <x v="3"/>
    <x v="12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0"/>
    <n v="1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n v="0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n v="0"/>
    <x v="3"/>
    <x v="12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0"/>
    <n v="1"/>
    <x v="3"/>
    <x v="12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0"/>
    <n v="55.83"/>
    <x v="3"/>
    <x v="12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n v="0"/>
    <x v="3"/>
    <x v="12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0"/>
    <n v="5"/>
    <x v="3"/>
    <x v="1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0"/>
    <n v="87.5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0"/>
    <n v="1"/>
    <x v="3"/>
    <x v="12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0"/>
    <n v="92.14"/>
    <x v="3"/>
    <x v="1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0"/>
    <n v="7.33"/>
    <x v="3"/>
    <x v="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0"/>
    <n v="52.5"/>
    <x v="3"/>
    <x v="1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0"/>
    <n v="23.67"/>
    <x v="3"/>
    <x v="12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0"/>
    <n v="53.71"/>
    <x v="3"/>
    <x v="1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0"/>
    <n v="420.6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n v="0"/>
    <x v="3"/>
    <x v="1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0"/>
    <n v="18.670000000000002"/>
    <x v="3"/>
    <x v="1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0"/>
    <n v="16.670000000000002"/>
    <x v="3"/>
    <x v="12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0"/>
    <n v="42"/>
    <x v="3"/>
    <x v="12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0"/>
    <n v="25"/>
    <x v="3"/>
    <x v="12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0"/>
    <n v="50"/>
    <x v="3"/>
    <x v="12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0"/>
    <n v="5.5"/>
    <x v="3"/>
    <x v="12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0"/>
    <n v="13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0"/>
    <n v="10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n v="0"/>
    <x v="3"/>
    <x v="1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0"/>
    <n v="1"/>
    <x v="3"/>
    <x v="12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0"/>
    <n v="775"/>
    <x v="3"/>
    <x v="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0"/>
    <n v="5"/>
    <x v="3"/>
    <x v="12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0"/>
    <n v="12.8"/>
    <x v="3"/>
    <x v="1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3"/>
    <x v="12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3"/>
    <x v="12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0"/>
    <n v="10"/>
    <x v="3"/>
    <x v="4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n v="0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n v="0"/>
    <x v="3"/>
    <x v="4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3"/>
    <x v="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n v="0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n v="0"/>
    <x v="3"/>
    <x v="20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0"/>
    <n v="300"/>
    <x v="3"/>
    <x v="2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0"/>
    <n v="36.67"/>
    <x v="3"/>
    <x v="20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0"/>
    <n v="1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n v="0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n v="0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n v="0"/>
    <x v="3"/>
    <x v="2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0"/>
    <n v="1"/>
    <x v="3"/>
    <x v="20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0"/>
    <n v="1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n v="0"/>
    <x v="3"/>
    <x v="20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0"/>
    <n v="1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n v="0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n v="0"/>
    <x v="3"/>
    <x v="20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0"/>
    <n v="1"/>
    <x v="3"/>
    <x v="20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n v="0"/>
    <x v="3"/>
    <x v="4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n v="0"/>
    <x v="3"/>
    <x v="4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n v="0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n v="0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n v="0"/>
    <x v="3"/>
    <x v="20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n v="0"/>
    <x v="3"/>
    <x v="20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0"/>
    <n v="17.5"/>
    <x v="3"/>
    <x v="20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0"/>
    <n v="1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n v="0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n v="0"/>
    <x v="3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0"/>
    <n v="1.5"/>
    <x v="3"/>
    <x v="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0"/>
    <n v="5"/>
    <x v="3"/>
    <x v="20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0"/>
    <n v="10"/>
    <x v="3"/>
    <x v="4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0"/>
    <n v="13"/>
    <x v="3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0"/>
    <n v="1"/>
    <x v="3"/>
    <x v="4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0"/>
    <n v="1"/>
    <x v="3"/>
    <x v="4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0"/>
    <n v="1"/>
    <x v="3"/>
    <x v="4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n v="0"/>
    <x v="3"/>
    <x v="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3"/>
    <x v="2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n v="0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n v="0"/>
    <x v="3"/>
    <x v="2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n v="0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3"/>
    <x v="20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n v="0"/>
    <x v="3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n v="0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n v="0"/>
    <x v="3"/>
    <x v="4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0"/>
    <n v="1.5"/>
    <x v="3"/>
    <x v="4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0"/>
    <n v="33.75"/>
    <x v="3"/>
    <x v="4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0"/>
    <n v="1"/>
    <x v="3"/>
    <x v="4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0"/>
    <n v="5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n v="0"/>
    <x v="3"/>
    <x v="4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0"/>
    <n v="10"/>
    <x v="3"/>
    <x v="4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0"/>
    <n v="40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n v="0"/>
    <x v="3"/>
    <x v="4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0"/>
    <n v="15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n v="0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n v="0"/>
    <x v="3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0"/>
    <n v="1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n v="0"/>
    <x v="3"/>
    <x v="4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0"/>
    <n v="5"/>
    <x v="3"/>
    <x v="4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0"/>
    <n v="5.5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n v="0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n v="0"/>
    <x v="3"/>
    <x v="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0"/>
    <n v="5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n v="0"/>
    <x v="3"/>
    <x v="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0"/>
    <n v="1"/>
    <x v="3"/>
    <x v="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0"/>
    <n v="25"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n v="0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n v="0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n v="0"/>
    <x v="3"/>
    <x v="4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0"/>
    <n v="7"/>
    <x v="3"/>
    <x v="4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0"/>
    <n v="10.5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n v="0"/>
    <x v="3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0"/>
    <n v="5.5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n v="0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n v="0"/>
    <x v="3"/>
    <x v="4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0"/>
    <n v="3"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0"/>
    <n v="5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n v="0"/>
    <x v="3"/>
    <x v="4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0"/>
    <n v="10"/>
    <x v="3"/>
    <x v="4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0"/>
    <n v="1"/>
    <x v="3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0"/>
    <n v="2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0"/>
    <n v="5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n v="0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n v="0"/>
    <x v="3"/>
    <x v="4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0"/>
    <n v="1"/>
    <x v="3"/>
    <x v="4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n v="0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n v="0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n v="0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n v="0"/>
    <x v="3"/>
    <x v="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0"/>
    <n v="10.5"/>
    <x v="3"/>
    <x v="4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0"/>
    <n v="7"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n v="0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0"/>
    <n v="1"/>
    <x v="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0"/>
    <n v="16"/>
    <x v="3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0"/>
    <n v="1"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n v="0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n v="0"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n v="0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0"/>
    <n v="25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n v="0"/>
    <x v="3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0"/>
    <n v="2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n v="0"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n v="0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0"/>
    <n v="5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n v="0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0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0"/>
    <n v="10"/>
    <x v="3"/>
    <x v="4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n v="0"/>
    <x v="3"/>
    <x v="4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0"/>
    <n v="20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n v="0"/>
    <x v="3"/>
    <x v="4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n v="0"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n v="0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n v="0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n v="0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0"/>
    <n v="1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0"/>
    <n v="1"/>
    <x v="3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0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1"/>
    <s v="tabletop games"/>
    <x v="1"/>
    <d v="2017-03-13T03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2"/>
    <s v="rock"/>
    <x v="2"/>
    <d v="2014-09-03T18:48: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3"/>
    <d v="2017-01-24T10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4"/>
    <d v="2013-03-25T04:08:5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3"/>
    <s v="plays"/>
    <x v="5"/>
    <d v="2016-03-28T15:50:2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6"/>
    <d v="2017-01-02T2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4"/>
    <s v="shorts"/>
    <x v="7"/>
    <d v="2016-09-01T17:32:0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1"/>
    <s v="tabletop games"/>
    <x v="8"/>
    <d v="2014-02-21T18:0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1"/>
    <s v="tabletop games"/>
    <x v="9"/>
    <d v="2016-12-08T19:18:5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1"/>
    <s v="tabletop games"/>
    <x v="10"/>
    <d v="2013-03-26T08:23:5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1"/>
    <s v="tabletop games"/>
    <x v="11"/>
    <d v="2017-03-07T05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12"/>
    <d v="2016-08-11T06:28:3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13"/>
    <d v="2013-07-25T16:21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14"/>
    <d v="2013-09-06T19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15"/>
    <d v="2015-08-19T15:37:5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16"/>
    <d v="2013-03-23T22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17"/>
    <d v="2012-09-13T10:07:0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1"/>
    <s v="tabletop games"/>
    <x v="18"/>
    <d v="2013-11-27T03:02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1"/>
    <s v="tabletop games"/>
    <x v="19"/>
    <d v="2015-12-07T16:47:1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2"/>
    <s v="pop"/>
    <x v="20"/>
    <d v="2016-04-30T21:59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1"/>
    <s v="tabletop games"/>
    <x v="21"/>
    <d v="2013-06-25T05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5"/>
    <s v="radio &amp; podcasts"/>
    <x v="22"/>
    <d v="2013-05-14T20:55: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1"/>
    <s v="tabletop games"/>
    <x v="23"/>
    <d v="2015-08-16T06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1"/>
    <s v="tabletop games"/>
    <x v="24"/>
    <d v="2017-01-05T19:47:2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25"/>
    <d v="2013-04-20T03:38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26"/>
    <d v="2012-10-06T03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1"/>
    <s v="tabletop games"/>
    <x v="27"/>
    <d v="2016-12-15T23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28"/>
    <d v="2012-06-12T07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1"/>
    <s v="tabletop games"/>
    <x v="29"/>
    <d v="2015-04-03T0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30"/>
    <d v="2013-03-13T20:00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1"/>
    <s v="tabletop games"/>
    <x v="31"/>
    <d v="2016-12-03T01:07:5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32"/>
    <d v="2016-11-09T20:26:48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1"/>
    <s v="tabletop games"/>
    <x v="33"/>
    <d v="2015-02-28T14:00:5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1"/>
    <s v="tabletop games"/>
    <x v="34"/>
    <d v="2014-09-21T19:00: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35"/>
    <d v="2013-03-09T21:08:19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6"/>
    <s v="photobooks"/>
    <x v="36"/>
    <d v="2016-03-11T23:34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37"/>
    <d v="2014-10-20T20:59: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38"/>
    <d v="2016-01-11T23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39"/>
    <d v="2012-07-09T02:07:2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1"/>
    <s v="tabletop games"/>
    <x v="40"/>
    <d v="2017-03-02T19:51:4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1"/>
    <d v="2016-06-06T17:02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42"/>
    <d v="2014-05-01T14:01:3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6"/>
    <s v="photobooks"/>
    <x v="43"/>
    <d v="2014-05-30T22:09: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1"/>
    <s v="tabletop games"/>
    <x v="44"/>
    <d v="2017-02-14T17:23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1"/>
    <s v="tabletop games"/>
    <x v="45"/>
    <d v="2017-01-10T21:59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2"/>
    <s v="electronic music"/>
    <x v="46"/>
    <d v="2012-11-01T20:22:48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47"/>
    <d v="2016-03-12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8"/>
    <d v="2012-11-18T01:17:2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5"/>
    <s v="radio &amp; podcasts"/>
    <x v="49"/>
    <d v="2011-09-10T01:00:2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50"/>
    <d v="2012-09-13T03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51"/>
    <d v="2015-11-26T20:54: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1"/>
    <s v="tabletop games"/>
    <x v="52"/>
    <d v="2016-06-19T23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53"/>
    <d v="2012-08-13T03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54"/>
    <d v="2016-08-05T19:01:0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6"/>
    <s v="photobooks"/>
    <x v="55"/>
    <d v="2017-02-05T16:25:39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56"/>
    <d v="2014-07-23T21:08: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1"/>
    <s v="tabletop games"/>
    <x v="57"/>
    <d v="2015-07-06T03:00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1"/>
    <s v="tabletop games"/>
    <x v="58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1"/>
    <s v="tabletop games"/>
    <x v="59"/>
    <d v="2016-02-01T14:48:4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60"/>
    <d v="2014-08-26T22:00:4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1"/>
    <s v="tabletop games"/>
    <x v="61"/>
    <d v="2014-10-02T21:37:0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62"/>
    <d v="2014-03-08T22:11: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63"/>
    <d v="2015-11-11T23:58: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64"/>
    <d v="2016-12-11T04:59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1"/>
    <s v="tabletop games"/>
    <x v="65"/>
    <d v="2016-04-21T22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2"/>
    <s v="rock"/>
    <x v="66"/>
    <d v="2013-05-26T23:54:3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1"/>
    <s v="tabletop games"/>
    <x v="67"/>
    <d v="2014-07-19T03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68"/>
    <d v="2016-07-08T23:03: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69"/>
    <d v="2015-08-07T16:14: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1"/>
    <s v="tabletop games"/>
    <x v="70"/>
    <d v="2017-02-09T0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71"/>
    <d v="2016-09-22T17:00:2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6"/>
    <s v="photobooks"/>
    <x v="72"/>
    <d v="2016-02-15T15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73"/>
    <d v="2015-05-31T01:42:5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1"/>
    <s v="tabletop games"/>
    <x v="74"/>
    <d v="2017-01-24T15:32:4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3"/>
    <s v="spaces"/>
    <x v="75"/>
    <d v="2014-10-03T11:29: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5"/>
    <s v="radio &amp; podcasts"/>
    <x v="76"/>
    <d v="2012-03-22T0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1"/>
    <s v="tabletop games"/>
    <x v="77"/>
    <d v="2016-11-21T04:59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2"/>
    <s v="indie rock"/>
    <x v="78"/>
    <d v="2013-03-21T18:03: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79"/>
    <d v="2016-11-12T04:00:0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2"/>
    <s v="rock"/>
    <x v="80"/>
    <d v="2015-06-09T02:00:0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81"/>
    <d v="2013-07-01T1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6"/>
    <s v="photobooks"/>
    <x v="82"/>
    <d v="2015-09-04T16:11:0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1"/>
    <s v="tabletop games"/>
    <x v="83"/>
    <d v="2016-10-25T17:00:0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1"/>
    <s v="tabletop games"/>
    <x v="84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85"/>
    <d v="2015-08-12T0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1"/>
    <s v="tabletop games"/>
    <x v="86"/>
    <d v="2015-09-17T14:59:5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87"/>
    <d v="2015-12-19T07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88"/>
    <d v="2012-05-23T19:00:0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4"/>
    <s v="shorts"/>
    <x v="89"/>
    <d v="2012-05-21T0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90"/>
    <d v="2015-05-07T06:58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4"/>
    <s v="documentary"/>
    <x v="91"/>
    <d v="2013-03-01T19:59: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92"/>
    <d v="2014-05-05T21:18:3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2"/>
    <s v="electronic music"/>
    <x v="93"/>
    <d v="2013-01-16T20:19:2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94"/>
    <d v="2015-06-12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1"/>
    <s v="tabletop games"/>
    <x v="95"/>
    <d v="2014-12-21T01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5"/>
    <s v="nonfiction"/>
    <x v="96"/>
    <d v="2016-06-30T18:57:19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1"/>
    <s v="tabletop games"/>
    <x v="97"/>
    <d v="2016-10-16T20:3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98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99"/>
    <d v="2014-05-01T15:55:2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100"/>
    <d v="2014-08-27T00:31:2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101"/>
    <d v="2016-04-03T12:01:0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102"/>
    <d v="2014-02-27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103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1"/>
    <s v="tabletop games"/>
    <x v="104"/>
    <d v="2014-11-12T07:59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2"/>
    <s v="electronic music"/>
    <x v="105"/>
    <d v="2015-10-17T04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3"/>
    <s v="spaces"/>
    <x v="106"/>
    <d v="2013-05-27T06:59:0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2"/>
    <s v="rock"/>
    <x v="107"/>
    <d v="2011-02-06T00:46:4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08"/>
    <d v="2015-07-12T06:02:38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109"/>
    <d v="2013-07-13T21:35: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2"/>
    <s v="electronic music"/>
    <x v="110"/>
    <d v="2016-09-12T11:35:4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3"/>
    <s v="plays"/>
    <x v="111"/>
    <d v="2016-04-29T21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3"/>
    <s v="plays"/>
    <x v="112"/>
    <d v="2011-05-01T04:59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1"/>
    <s v="tabletop games"/>
    <x v="113"/>
    <d v="2015-12-14T00:00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3"/>
    <s v="plays"/>
    <x v="114"/>
    <d v="2016-05-31T11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1"/>
    <s v="tabletop games"/>
    <x v="115"/>
    <d v="2014-03-26T23:24: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116"/>
    <d v="2014-11-12T21:2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6"/>
    <s v="photobooks"/>
    <x v="117"/>
    <d v="2015-04-08T11:42:5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118"/>
    <d v="2016-08-18T23:54:51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1"/>
    <s v="tabletop games"/>
    <x v="119"/>
    <d v="2016-04-27T0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3"/>
    <s v="spaces"/>
    <x v="120"/>
    <d v="2016-07-13T21:29:4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1"/>
    <d v="2016-06-28T15:45:2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5"/>
    <s v="nonfiction"/>
    <x v="122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3"/>
    <s v="plays"/>
    <x v="123"/>
    <d v="2016-05-02T23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124"/>
    <d v="2010-07-02T23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4"/>
    <s v="television"/>
    <x v="125"/>
    <d v="2014-07-13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2"/>
    <s v="rock"/>
    <x v="126"/>
    <d v="2012-03-18T00:08:5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4"/>
    <s v="documentary"/>
    <x v="127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128"/>
    <d v="2016-11-23T08:45:4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29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130"/>
    <d v="2012-07-15T05:42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3"/>
    <s v="plays"/>
    <x v="13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3"/>
    <s v="spaces"/>
    <x v="132"/>
    <d v="2014-05-30T16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33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134"/>
    <d v="2013-12-30T06:02:3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3"/>
    <s v="plays"/>
    <x v="135"/>
    <d v="2014-07-04T03:24:4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1"/>
    <s v="tabletop games"/>
    <x v="136"/>
    <d v="2016-11-22T20:28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137"/>
    <d v="2015-08-15T07:50:5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2"/>
    <s v="rock"/>
    <x v="138"/>
    <d v="2011-04-03T01:03:1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139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140"/>
    <d v="2016-12-19T07:59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4"/>
    <s v="documentary"/>
    <x v="14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2"/>
    <s v="electronic music"/>
    <x v="142"/>
    <d v="2014-02-06T19:00:48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6"/>
    <s v="photobooks"/>
    <x v="143"/>
    <d v="2017-02-11T12:09: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3"/>
    <s v="plays"/>
    <x v="144"/>
    <d v="2016-06-08T13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145"/>
    <d v="2015-06-25T19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1"/>
    <s v="tabletop games"/>
    <x v="146"/>
    <d v="2016-05-07T22:50:5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3"/>
    <s v="plays"/>
    <x v="147"/>
    <d v="2016-04-05T02:18:0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3"/>
    <s v="plays"/>
    <x v="148"/>
    <d v="2015-12-04T19:29:0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149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1"/>
    <s v="tabletop games"/>
    <x v="150"/>
    <d v="2016-01-25T16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4"/>
    <s v="documentary"/>
    <x v="151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1"/>
    <s v="tabletop games"/>
    <x v="152"/>
    <d v="2016-12-10T00:00:0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6"/>
    <s v="photobooks"/>
    <x v="153"/>
    <d v="2017-02-01T00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154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55"/>
    <d v="2016-10-02T06:41:2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6"/>
    <s v="photobooks"/>
    <x v="156"/>
    <d v="2016-04-01T04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57"/>
    <d v="2016-08-12T00:37:54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6"/>
    <s v="photobooks"/>
    <x v="158"/>
    <d v="2014-06-10T08:33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2"/>
    <s v="rock"/>
    <x v="159"/>
    <d v="2012-12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1"/>
    <s v="tabletop games"/>
    <x v="160"/>
    <d v="2016-08-06T07:52: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1"/>
    <s v="tabletop games"/>
    <x v="161"/>
    <d v="2016-04-22T19:49:04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1"/>
    <s v="tabletop games"/>
    <x v="162"/>
    <d v="2016-01-03T22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6"/>
    <s v="photobooks"/>
    <x v="163"/>
    <d v="2015-12-18T19:38:5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164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2"/>
    <s v="metal"/>
    <x v="165"/>
    <d v="2016-12-08T08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2"/>
    <s v="indie rock"/>
    <x v="166"/>
    <d v="2012-04-22T16:59:3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2"/>
    <s v="rock"/>
    <x v="167"/>
    <d v="2012-03-02T06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3"/>
    <s v="spaces"/>
    <x v="168"/>
    <d v="2016-02-21T09:33:48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2"/>
    <s v="rock"/>
    <x v="169"/>
    <d v="2013-03-02T07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170"/>
    <d v="2013-11-15T04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171"/>
    <d v="2012-01-12T01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6"/>
    <s v="photobooks"/>
    <x v="172"/>
    <d v="2015-12-31T03:00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6"/>
    <s v="photobooks"/>
    <x v="173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174"/>
    <d v="2016-04-22T06:32:5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175"/>
    <d v="2016-08-06T07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4"/>
    <s v="documentary"/>
    <x v="176"/>
    <d v="2012-09-06T17:01:4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6"/>
    <s v="photobooks"/>
    <x v="177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2"/>
    <s v="indie rock"/>
    <x v="178"/>
    <d v="2014-11-21T04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179"/>
    <d v="2015-06-14T18:45:3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6"/>
    <s v="photobooks"/>
    <x v="180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181"/>
    <d v="2017-01-29T20:34:13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2"/>
    <s v="rock"/>
    <x v="182"/>
    <d v="2016-12-03T17:03:2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3"/>
    <s v="plays"/>
    <x v="183"/>
    <d v="2016-08-25T03:59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6"/>
    <s v="photobooks"/>
    <x v="184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2"/>
    <s v="rock"/>
    <x v="185"/>
    <d v="2016-07-21T00:13:0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186"/>
    <d v="2014-12-03T13:00:4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187"/>
    <d v="2013-11-15T23:15:0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4"/>
    <s v="shorts"/>
    <x v="188"/>
    <d v="2013-05-31T14:42:5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89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3"/>
    <s v="spaces"/>
    <x v="190"/>
    <d v="2012-10-06T23:51: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1"/>
    <s v="tabletop games"/>
    <x v="191"/>
    <d v="2016-10-29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3"/>
    <s v="plays"/>
    <x v="1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3"/>
    <s v="plays"/>
    <x v="193"/>
    <d v="2016-08-07T18:38:2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2"/>
    <s v="indie rock"/>
    <x v="194"/>
    <d v="2011-09-27T04:59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4"/>
    <s v="documentary"/>
    <x v="195"/>
    <d v="2011-02-26T05:57:08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3"/>
    <s v="plays"/>
    <x v="196"/>
    <d v="2015-02-27T17:1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5"/>
    <s v="nonfiction"/>
    <x v="197"/>
    <d v="2012-12-06T01:18:3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2"/>
    <s v="electronic music"/>
    <x v="198"/>
    <d v="2015-06-20T22:04: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199"/>
    <d v="2015-02-05T19:44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200"/>
    <d v="2014-07-10T14:31:0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2"/>
    <s v="rock"/>
    <x v="201"/>
    <d v="2012-04-27T15:31:3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3"/>
    <s v="spaces"/>
    <x v="202"/>
    <d v="2016-07-21T16:45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4"/>
    <s v="documentary"/>
    <x v="203"/>
    <d v="2012-09-01T02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4"/>
    <s v="documentary"/>
    <x v="204"/>
    <d v="2013-09-19T18:08:4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3"/>
    <s v="plays"/>
    <x v="205"/>
    <d v="2015-03-12T19:13:0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06"/>
    <d v="2012-03-02T03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207"/>
    <d v="2012-11-29T23:54:56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2"/>
    <s v="indie rock"/>
    <x v="208"/>
    <d v="2011-02-20T01:56:4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3"/>
    <s v="plays"/>
    <x v="209"/>
    <d v="2016-05-27T17:46:51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210"/>
    <d v="2017-03-15T00:00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1"/>
    <s v="tabletop games"/>
    <x v="211"/>
    <d v="2016-11-22T10:50:4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3"/>
    <s v="plays"/>
    <x v="212"/>
    <d v="2014-08-08T22:28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3"/>
    <s v="plays"/>
    <x v="213"/>
    <d v="2015-05-13T01:37:1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4"/>
    <s v="shorts"/>
    <x v="214"/>
    <d v="2011-02-26T00:37:1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1"/>
    <s v="tabletop games"/>
    <x v="215"/>
    <d v="2017-03-12T12:10:4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2"/>
    <s v="rock"/>
    <x v="216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217"/>
    <d v="2014-08-23T18:31:2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2"/>
    <s v="metal"/>
    <x v="218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3"/>
    <s v="plays"/>
    <x v="219"/>
    <d v="2015-03-07T04:55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220"/>
    <d v="2017-01-23T17:05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6"/>
    <s v="photobooks"/>
    <x v="22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3"/>
    <s v="plays"/>
    <x v="222"/>
    <d v="2014-08-31T20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4"/>
    <s v="documentary"/>
    <x v="223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224"/>
    <d v="2016-04-17T18:18:39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2"/>
    <s v="rock"/>
    <x v="225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3"/>
    <s v="spaces"/>
    <x v="226"/>
    <d v="2010-10-02T04:59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2"/>
    <s v="rock"/>
    <x v="227"/>
    <d v="2016-12-23T01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228"/>
    <d v="2016-11-07T11:05:3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29"/>
    <d v="2014-05-29T17:50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2"/>
    <s v="rock"/>
    <x v="230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231"/>
    <d v="2015-12-19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3"/>
    <s v="plays"/>
    <x v="232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3"/>
    <s v="plays"/>
    <x v="233"/>
    <d v="2014-07-18T23:48:24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3"/>
    <s v="plays"/>
    <x v="234"/>
    <d v="2015-06-22T17:31:06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35"/>
    <d v="2013-03-10T18:07:3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4"/>
    <s v="documentary"/>
    <x v="236"/>
    <d v="2014-05-19T02:49:19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6"/>
    <s v="photobooks"/>
    <x v="237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38"/>
    <d v="2014-08-14T12:58: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2"/>
    <s v="electronic music"/>
    <x v="239"/>
    <d v="2015-06-02T00:47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6"/>
    <s v="photobooks"/>
    <x v="240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2"/>
    <s v="rock"/>
    <x v="241"/>
    <d v="2016-10-01T17:19:4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2"/>
    <s v="rock"/>
    <x v="242"/>
    <d v="2012-07-07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5"/>
    <s v="nonfiction"/>
    <x v="243"/>
    <d v="2015-12-16T06:59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2"/>
    <s v="rock"/>
    <x v="244"/>
    <d v="2016-08-01T18:13: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5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2"/>
    <s v="indie rock"/>
    <x v="246"/>
    <d v="2012-12-31T18:00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2"/>
    <s v="rock"/>
    <x v="247"/>
    <d v="2013-12-01T21:17:3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2"/>
    <s v="pop"/>
    <x v="248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6"/>
    <s v="photobooks"/>
    <x v="249"/>
    <d v="2016-04-19T20:05:0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50"/>
    <d v="2016-02-26T11:52:12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51"/>
    <d v="2015-12-30T14:23:5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3"/>
    <s v="plays"/>
    <x v="252"/>
    <d v="2015-07-10T18:00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3"/>
    <s v="plays"/>
    <x v="253"/>
    <d v="2015-08-30T00:00:0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254"/>
    <d v="2011-04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255"/>
    <d v="2015-06-11T04:25:4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2"/>
    <s v="rock"/>
    <x v="256"/>
    <d v="2014-09-06T15:25:3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2"/>
    <s v="rock"/>
    <x v="257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2"/>
    <s v="electronic music"/>
    <x v="258"/>
    <d v="2015-05-15T19:49: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6"/>
    <s v="photobooks"/>
    <x v="259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2"/>
    <s v="rock"/>
    <x v="260"/>
    <d v="2011-01-01T04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261"/>
    <d v="2013-12-25T08:00:29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4"/>
    <s v="shorts"/>
    <x v="262"/>
    <d v="2012-07-14T03:02:0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263"/>
    <d v="2013-10-16T14:33:3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264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2"/>
    <s v="electronic music"/>
    <x v="265"/>
    <d v="2014-04-10T06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2"/>
    <s v="indie rock"/>
    <x v="266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2"/>
    <s v="classical music"/>
    <x v="267"/>
    <d v="2015-02-27T00:3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2"/>
    <s v="metal"/>
    <x v="268"/>
    <d v="2014-11-01T04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269"/>
    <d v="2014-05-13T18:43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270"/>
    <d v="2014-05-14T23:04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4"/>
    <s v="documentary"/>
    <x v="271"/>
    <d v="2011-06-18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272"/>
    <d v="2013-05-31T12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3"/>
    <s v="spaces"/>
    <x v="273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3"/>
    <s v="plays"/>
    <x v="274"/>
    <d v="2014-08-01T06:59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3"/>
    <s v="plays"/>
    <x v="275"/>
    <d v="2014-08-15T12:39: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2"/>
    <s v="rock"/>
    <x v="276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5"/>
    <s v="radio &amp; podcasts"/>
    <x v="277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3"/>
    <s v="plays"/>
    <x v="278"/>
    <d v="2012-12-20T11:58:4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279"/>
    <d v="2015-10-23T11:00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2"/>
    <s v="indie rock"/>
    <x v="280"/>
    <d v="2012-06-15T03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281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3"/>
    <s v="plays"/>
    <x v="282"/>
    <d v="2015-12-05T00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3"/>
    <s v="plays"/>
    <x v="283"/>
    <d v="2014-09-09T12:35:4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3"/>
    <s v="plays"/>
    <x v="284"/>
    <d v="2016-07-22T05:26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4"/>
    <s v="documentary"/>
    <x v="285"/>
    <d v="2010-06-01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1"/>
    <s v="tabletop games"/>
    <x v="286"/>
    <d v="2016-03-23T06:59:0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2"/>
    <s v="rock"/>
    <x v="287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2"/>
    <s v="rock"/>
    <x v="288"/>
    <d v="2016-01-14T04:11:2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3"/>
    <s v="plays"/>
    <x v="289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3"/>
    <s v="plays"/>
    <x v="290"/>
    <d v="2016-02-13T19:02:0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4"/>
    <s v="television"/>
    <x v="29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5"/>
    <s v="nonfiction"/>
    <x v="292"/>
    <d v="2013-07-05T00:56:0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4"/>
    <s v="documentary"/>
    <x v="293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294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95"/>
    <d v="2016-04-20T18:45:5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2"/>
    <s v="rock"/>
    <x v="296"/>
    <d v="2013-02-28T14:15:1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2"/>
    <s v="rock"/>
    <x v="297"/>
    <d v="2015-08-22T18:00:2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98"/>
    <d v="2017-02-25T23:03:5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2"/>
    <s v="rock"/>
    <x v="299"/>
    <d v="2015-03-22T22:20:5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6"/>
    <s v="photobooks"/>
    <x v="300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1"/>
    <s v="tabletop games"/>
    <x v="301"/>
    <d v="2016-05-23T03:00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2"/>
    <s v="indie rock"/>
    <x v="302"/>
    <d v="2012-09-23T17:15:48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3"/>
    <s v="spaces"/>
    <x v="303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3"/>
    <s v="plays"/>
    <x v="304"/>
    <d v="2016-05-10T2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3"/>
    <s v="plays"/>
    <x v="305"/>
    <d v="2014-11-17T07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4"/>
    <s v="documentary"/>
    <x v="306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5"/>
    <s v="nonfiction"/>
    <x v="307"/>
    <d v="2013-05-03T13:44:0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308"/>
    <d v="2014-04-26T01:58:3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4"/>
    <s v="documentary"/>
    <x v="309"/>
    <d v="2010-04-28T18:49:0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3"/>
    <s v="spaces"/>
    <x v="310"/>
    <d v="2015-12-21T04:59:0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4"/>
    <s v="documentary"/>
    <x v="311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6"/>
    <s v="photobooks"/>
    <x v="312"/>
    <d v="2014-12-01T0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2"/>
    <s v="indie rock"/>
    <x v="313"/>
    <d v="2012-05-03T23:00:2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2"/>
    <s v="pop"/>
    <x v="314"/>
    <d v="2011-07-22T01:39: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3"/>
    <s v="plays"/>
    <x v="315"/>
    <d v="2016-01-01T04:00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3"/>
    <s v="plays"/>
    <x v="316"/>
    <d v="2014-10-07T18:26: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3"/>
    <s v="plays"/>
    <x v="317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3"/>
    <s v="plays"/>
    <x v="318"/>
    <d v="2015-01-24T04:59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4"/>
    <s v="documentary"/>
    <x v="319"/>
    <d v="2015-04-24T05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6"/>
    <s v="photobooks"/>
    <x v="320"/>
    <d v="2016-08-18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2"/>
    <s v="pop"/>
    <x v="321"/>
    <d v="2011-04-24T20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3"/>
    <s v="plays"/>
    <x v="322"/>
    <d v="2016-04-03T17:00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4"/>
    <s v="shorts"/>
    <x v="323"/>
    <d v="2013-07-08T00:26:2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5"/>
    <s v="nonfiction"/>
    <x v="324"/>
    <d v="2012-08-02T21:37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2"/>
    <s v="indie rock"/>
    <x v="325"/>
    <d v="2015-03-10T02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2"/>
    <s v="rock"/>
    <x v="326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327"/>
    <d v="2015-09-26T04:33:4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6"/>
    <s v="photobooks"/>
    <x v="328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2"/>
    <s v="indie rock"/>
    <x v="329"/>
    <d v="2014-09-27T03:08:2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330"/>
    <d v="2015-01-09T03:26:1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3"/>
    <s v="spaces"/>
    <x v="331"/>
    <d v="2015-05-26T21:54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3"/>
    <s v="plays"/>
    <x v="332"/>
    <d v="2014-07-16T14:31:1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2"/>
    <s v="rock"/>
    <x v="333"/>
    <d v="2017-01-15T01:35:1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2"/>
    <s v="indie rock"/>
    <x v="334"/>
    <d v="2011-06-15T03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1"/>
    <s v="tabletop games"/>
    <x v="335"/>
    <d v="2013-09-03T04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2"/>
    <s v="indie rock"/>
    <x v="336"/>
    <d v="2013-12-31T07:00:0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2"/>
    <s v="indie rock"/>
    <x v="337"/>
    <d v="2012-08-12T16:35:45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338"/>
    <d v="2015-11-09T14:32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3"/>
    <s v="plays"/>
    <x v="339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3"/>
    <s v="plays"/>
    <x v="340"/>
    <d v="2016-04-13T13:18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3"/>
    <s v="plays"/>
    <x v="341"/>
    <d v="2016-07-09T04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3"/>
    <s v="plays"/>
    <x v="342"/>
    <d v="2015-11-05T21:44:4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4"/>
    <s v="documentary"/>
    <x v="343"/>
    <d v="2015-10-14T12:00:2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2"/>
    <s v="rock"/>
    <x v="344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345"/>
    <d v="2016-04-30T12:00:0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346"/>
    <d v="2013-04-22T12:59:35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3"/>
    <s v="plays"/>
    <x v="347"/>
    <d v="2015-01-30T23:02: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3"/>
    <s v="plays"/>
    <x v="348"/>
    <d v="2017-03-04T10:12:3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1"/>
    <s v="tabletop games"/>
    <x v="349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3"/>
    <s v="plays"/>
    <x v="350"/>
    <d v="2014-09-29T08:40:2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351"/>
    <d v="2012-10-27T02:21:53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352"/>
    <d v="2015-03-02T2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353"/>
    <d v="2016-11-26T15:27:5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3"/>
    <s v="spaces"/>
    <x v="354"/>
    <d v="2016-08-15T06:20:25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4"/>
    <s v="television"/>
    <x v="355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2"/>
    <s v="rock"/>
    <x v="356"/>
    <d v="2016-06-12T05:3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2"/>
    <s v="rock"/>
    <x v="357"/>
    <d v="2011-01-21T22:00:0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358"/>
    <d v="2014-12-03T04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2"/>
    <s v="rock"/>
    <x v="359"/>
    <d v="2013-10-29T15:54:4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6"/>
    <s v="photobooks"/>
    <x v="360"/>
    <d v="2015-07-08T14:00:2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2"/>
    <s v="indie rock"/>
    <x v="361"/>
    <d v="2010-06-01T04:59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362"/>
    <d v="2016-10-12T13:11:15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3"/>
    <s v="spaces"/>
    <x v="363"/>
    <d v="2014-12-31T21:22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4"/>
    <s v="television"/>
    <x v="364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6"/>
    <s v="photobooks"/>
    <x v="365"/>
    <d v="2016-02-25T16:08:3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36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3"/>
    <s v="plays"/>
    <x v="367"/>
    <d v="2015-12-03T17:00:0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5"/>
    <s v="radio &amp; podcasts"/>
    <x v="368"/>
    <d v="2013-02-16T15:52:3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1"/>
    <s v="tabletop games"/>
    <x v="369"/>
    <d v="2012-01-28T18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3"/>
    <s v="plays"/>
    <x v="370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3"/>
    <s v="plays"/>
    <x v="371"/>
    <d v="2011-05-03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2"/>
    <s v="rock"/>
    <x v="372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6"/>
    <s v="photobooks"/>
    <x v="373"/>
    <d v="2014-12-06T06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3"/>
    <s v="plays"/>
    <x v="374"/>
    <d v="2015-08-17T10:22:1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6"/>
    <s v="photobooks"/>
    <x v="375"/>
    <d v="2016-12-28T16:4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2"/>
    <s v="pop"/>
    <x v="376"/>
    <d v="2013-03-28T05:04: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377"/>
    <d v="2015-06-11T10:05:53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2"/>
    <s v="rock"/>
    <x v="378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3"/>
    <s v="plays"/>
    <x v="379"/>
    <d v="2016-04-16T22:39:07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4"/>
    <s v="television"/>
    <x v="380"/>
    <d v="2016-06-23T20:27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5"/>
    <s v="nonfiction"/>
    <x v="381"/>
    <d v="2013-09-29T10:11:0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2"/>
    <s v="rock"/>
    <x v="382"/>
    <d v="2012-07-20T23:02:4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3"/>
    <s v="plays"/>
    <x v="383"/>
    <d v="2014-11-26T07:59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3"/>
    <s v="plays"/>
    <x v="384"/>
    <d v="2014-07-03T16:03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3"/>
    <s v="plays"/>
    <x v="385"/>
    <d v="2016-04-21T22:36:4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6"/>
    <s v="photobooks"/>
    <x v="386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387"/>
    <d v="2015-09-25T21:00: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3"/>
    <s v="plays"/>
    <x v="388"/>
    <d v="2016-10-16T15:36:1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5"/>
    <s v="nonfiction"/>
    <x v="389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390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3"/>
    <s v="spaces"/>
    <x v="391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3"/>
    <s v="plays"/>
    <x v="392"/>
    <d v="2015-05-18T05:59:4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4"/>
    <s v="documentary"/>
    <x v="393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6"/>
    <s v="photobooks"/>
    <x v="394"/>
    <d v="2016-03-16T05:04: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395"/>
    <d v="2014-10-01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1"/>
    <s v="tabletop games"/>
    <x v="396"/>
    <d v="2013-11-13T20:22:3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2"/>
    <s v="indie rock"/>
    <x v="397"/>
    <d v="2012-06-07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3"/>
    <s v="spaces"/>
    <x v="398"/>
    <d v="2015-06-21T20:04:0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4"/>
    <s v="documentary"/>
    <x v="399"/>
    <d v="2012-04-05T06:59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4"/>
    <s v="documentary"/>
    <x v="400"/>
    <d v="2014-05-30T14:10:3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5"/>
    <s v="nonfiction"/>
    <x v="401"/>
    <d v="2013-01-14T21:2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2"/>
    <s v="rock"/>
    <x v="402"/>
    <d v="2012-08-07T17:01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2"/>
    <s v="rock"/>
    <x v="403"/>
    <d v="2012-10-12T20:37:4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2"/>
    <s v="electronic music"/>
    <x v="404"/>
    <d v="2012-03-13T06:59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2"/>
    <s v="classical music"/>
    <x v="405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2"/>
    <s v="classical music"/>
    <x v="406"/>
    <d v="2011-01-02T03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2"/>
    <s v="classical music"/>
    <x v="407"/>
    <d v="2012-09-21T04:46:4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3"/>
    <s v="plays"/>
    <x v="408"/>
    <d v="2015-10-01T15:00:23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3"/>
    <s v="plays"/>
    <x v="409"/>
    <d v="2016-01-21T21:18:29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4"/>
    <s v="television"/>
    <x v="410"/>
    <d v="2014-08-17T12:22:2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4"/>
    <s v="shorts"/>
    <x v="411"/>
    <d v="2013-03-03T19:11:18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4"/>
    <s v="shorts"/>
    <x v="412"/>
    <d v="2015-05-31T07:59:47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2"/>
    <s v="metal"/>
    <x v="413"/>
    <d v="2016-04-25T04:59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6"/>
    <s v="photobooks"/>
    <x v="414"/>
    <d v="2016-03-24T16:01: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2"/>
    <s v="rock"/>
    <x v="415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2"/>
    <s v="rock"/>
    <x v="416"/>
    <d v="2014-06-25T02:00:0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2"/>
    <s v="rock"/>
    <x v="417"/>
    <d v="2012-09-11T16:47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6"/>
    <s v="photobooks"/>
    <x v="418"/>
    <d v="2015-09-12T13:37: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419"/>
    <d v="2017-02-02T16:36:4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3"/>
    <s v="plays"/>
    <x v="420"/>
    <d v="2015-06-03T06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3"/>
    <s v="plays"/>
    <x v="421"/>
    <d v="2015-02-13T14:48:3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2"/>
    <s v="rock"/>
    <x v="422"/>
    <d v="2014-01-06T12:55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1"/>
    <s v="tabletop games"/>
    <x v="423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1"/>
    <s v="tabletop games"/>
    <x v="424"/>
    <d v="2015-02-04T04:00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3"/>
    <s v="spaces"/>
    <x v="425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3"/>
    <s v="plays"/>
    <x v="426"/>
    <d v="2015-11-06T13:00:0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3"/>
    <s v="plays"/>
    <x v="427"/>
    <d v="2015-05-31T06:5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4"/>
    <s v="shorts"/>
    <x v="428"/>
    <d v="2011-12-27T17:35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4"/>
    <s v="documentary"/>
    <x v="429"/>
    <d v="2011-05-25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430"/>
    <d v="2013-04-17T18:15: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31"/>
    <d v="2015-05-08T16:01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1"/>
    <s v="tabletop games"/>
    <x v="432"/>
    <d v="2017-02-21T00:07: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1"/>
    <s v="tabletop games"/>
    <x v="433"/>
    <d v="2015-03-28T23:31:5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3"/>
    <s v="plays"/>
    <x v="434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3"/>
    <s v="plays"/>
    <x v="435"/>
    <d v="2014-07-23T03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3"/>
    <s v="plays"/>
    <x v="436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3"/>
    <s v="plays"/>
    <x v="437"/>
    <d v="2016-03-30T22:48:0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3"/>
    <s v="plays"/>
    <x v="438"/>
    <d v="2015-03-27T00:00:0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2"/>
    <s v="rock"/>
    <x v="439"/>
    <d v="2014-09-11T10:24: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2"/>
    <s v="rock"/>
    <x v="440"/>
    <d v="2013-03-01T13:58:0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2"/>
    <s v="rock"/>
    <x v="441"/>
    <d v="2014-06-13T06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2"/>
    <s v="electronic music"/>
    <x v="442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3"/>
    <s v="plays"/>
    <x v="443"/>
    <d v="2015-04-02T15:54:31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2"/>
    <s v="electronic music"/>
    <x v="444"/>
    <d v="2014-04-1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3"/>
    <s v="musical"/>
    <x v="445"/>
    <d v="2016-08-02T10:03:0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4"/>
    <s v="documentary"/>
    <x v="446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6"/>
    <s v="photobooks"/>
    <x v="447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448"/>
    <d v="2014-04-20T02:36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3"/>
    <s v="plays"/>
    <x v="449"/>
    <d v="2016-03-03T19:00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3"/>
    <s v="plays"/>
    <x v="450"/>
    <d v="2016-07-15T21:38:0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2"/>
    <s v="rock"/>
    <x v="451"/>
    <d v="2012-02-23T17:33: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3"/>
    <s v="spaces"/>
    <x v="452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3"/>
    <s v="plays"/>
    <x v="453"/>
    <d v="2016-03-13T22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4"/>
    <s v="shorts"/>
    <x v="454"/>
    <d v="2013-06-06T19:32:37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4"/>
    <s v="documentary"/>
    <x v="455"/>
    <d v="2012-04-28T00:57:5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5"/>
    <s v="nonfiction"/>
    <x v="456"/>
    <d v="2012-04-16T21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2"/>
    <s v="rock"/>
    <x v="457"/>
    <d v="2012-04-27T22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5"/>
    <s v="radio &amp; podcasts"/>
    <x v="458"/>
    <d v="2013-04-07T20:52: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6"/>
    <s v="photobooks"/>
    <x v="459"/>
    <d v="2016-11-24T0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460"/>
    <d v="2013-05-23T15:38:1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461"/>
    <d v="2016-05-15T17:35:0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2"/>
    <s v="indie rock"/>
    <x v="462"/>
    <d v="2015-10-27T04:5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463"/>
    <d v="2016-11-06T03:26:4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4"/>
    <s v="documentary"/>
    <x v="464"/>
    <d v="2017-02-22T04:43:4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465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5"/>
    <s v="nonfiction"/>
    <x v="466"/>
    <d v="2013-06-27T01:49: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2"/>
    <s v="rock"/>
    <x v="467"/>
    <d v="2014-12-05T21:06:5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1"/>
    <s v="tabletop games"/>
    <x v="468"/>
    <d v="2015-10-15T09:59:58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1"/>
    <s v="tabletop games"/>
    <x v="469"/>
    <d v="2015-06-11T18:01:27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3"/>
    <s v="spaces"/>
    <x v="470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3"/>
    <s v="spaces"/>
    <x v="471"/>
    <d v="2016-08-18T02:38:4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4"/>
    <s v="documentary"/>
    <x v="472"/>
    <d v="2010-04-23T03:51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6"/>
    <s v="photobooks"/>
    <x v="473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3"/>
    <s v="plays"/>
    <x v="474"/>
    <d v="2015-04-07T0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2"/>
    <s v="rock"/>
    <x v="475"/>
    <d v="2013-11-01T19:00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2"/>
    <s v="indie rock"/>
    <x v="476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2"/>
    <s v="rock"/>
    <x v="477"/>
    <d v="2013-01-20T17:21: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478"/>
    <d v="2015-05-21T17:56:2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3"/>
    <s v="plays"/>
    <x v="479"/>
    <d v="2014-07-05T01:00:0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3"/>
    <s v="musical"/>
    <x v="480"/>
    <d v="2016-05-18T00:00:0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4"/>
    <s v="television"/>
    <x v="481"/>
    <d v="2015-07-20T19:35:3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2"/>
    <s v="rock"/>
    <x v="482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2"/>
    <s v="electronic music"/>
    <x v="483"/>
    <d v="2016-03-19T04:33:43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2"/>
    <s v="rock"/>
    <x v="484"/>
    <d v="2016-08-13T11:32:37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6"/>
    <s v="photobooks"/>
    <x v="485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2"/>
    <s v="rock"/>
    <x v="486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2"/>
    <s v="indie rock"/>
    <x v="487"/>
    <d v="2012-12-15T18:52:0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2"/>
    <s v="indie rock"/>
    <x v="488"/>
    <d v="2016-02-01T18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489"/>
    <d v="2017-03-01T17:52:1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490"/>
    <d v="2016-11-24T23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5"/>
    <s v="nonfiction"/>
    <x v="491"/>
    <d v="2012-01-29T15:34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2"/>
    <s v="rock"/>
    <x v="492"/>
    <d v="2013-02-01T01:08:5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2"/>
    <s v="metal"/>
    <x v="493"/>
    <d v="2015-04-15T22:59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494"/>
    <d v="2014-08-18T00:08:1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495"/>
    <d v="2015-10-11T01:00:0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3"/>
    <s v="plays"/>
    <x v="496"/>
    <d v="2015-11-22T22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3"/>
    <s v="plays"/>
    <x v="497"/>
    <d v="2015-06-26T21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3"/>
    <s v="plays"/>
    <x v="498"/>
    <d v="2014-06-09T17:26:51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4"/>
    <s v="television"/>
    <x v="499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2"/>
    <s v="rock"/>
    <x v="500"/>
    <d v="2012-05-11T15:47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2"/>
    <s v="pop"/>
    <x v="501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2"/>
    <s v="rock"/>
    <x v="502"/>
    <d v="2011-03-04T12:57:0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503"/>
    <d v="2016-01-31T21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3"/>
    <s v="spaces"/>
    <x v="504"/>
    <d v="2017-03-03T11:01:3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3"/>
    <s v="plays"/>
    <x v="505"/>
    <d v="2015-07-10T2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3"/>
    <s v="musical"/>
    <x v="506"/>
    <d v="2014-09-27T04:0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3"/>
    <s v="plays"/>
    <x v="507"/>
    <d v="2015-07-05T15:38:37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4"/>
    <s v="television"/>
    <x v="508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4"/>
    <s v="television"/>
    <x v="509"/>
    <d v="2014-12-28T15:20:2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4"/>
    <s v="documentary"/>
    <x v="510"/>
    <d v="2016-01-23T17:16:3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4"/>
    <s v="documentary"/>
    <x v="511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2"/>
    <s v="pop"/>
    <x v="512"/>
    <d v="2013-10-09T10:27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3"/>
    <s v="plays"/>
    <x v="513"/>
    <d v="2015-08-02T16:00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3"/>
    <s v="plays"/>
    <x v="514"/>
    <d v="2014-07-27T14:17:25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4"/>
    <s v="shorts"/>
    <x v="515"/>
    <d v="2011-08-06T15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516"/>
    <d v="2015-08-20T14:50:4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3"/>
    <s v="plays"/>
    <x v="517"/>
    <d v="2016-03-14T00:12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1"/>
    <s v="tabletop games"/>
    <x v="518"/>
    <d v="2012-02-27T16:17:03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519"/>
    <d v="2016-08-22T06:59:0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3"/>
    <s v="plays"/>
    <x v="520"/>
    <d v="2015-04-03T13:49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4"/>
    <s v="shorts"/>
    <x v="521"/>
    <d v="2012-02-04T17:44:0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522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2"/>
    <s v="pop"/>
    <x v="523"/>
    <d v="2016-05-31T21:14: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524"/>
    <d v="2014-12-31T21:08:0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3"/>
    <s v="plays"/>
    <x v="525"/>
    <d v="2015-04-24T21:52:21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3"/>
    <s v="plays"/>
    <x v="526"/>
    <d v="2015-02-12T05:59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3"/>
    <s v="plays"/>
    <x v="527"/>
    <d v="2016-05-15T23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3"/>
    <s v="plays"/>
    <x v="528"/>
    <d v="2015-04-01T03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4"/>
    <s v="documentary"/>
    <x v="529"/>
    <d v="2013-03-16T18:27:4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5"/>
    <s v="radio &amp; podcasts"/>
    <x v="530"/>
    <d v="2013-10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6"/>
    <s v="photobooks"/>
    <x v="531"/>
    <d v="2014-10-17T19:55:3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2"/>
    <s v="rock"/>
    <x v="532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2"/>
    <s v="rock"/>
    <x v="533"/>
    <d v="2017-01-18T15:16:3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3"/>
    <s v="plays"/>
    <x v="534"/>
    <d v="2015-07-30T12:30:2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3"/>
    <s v="plays"/>
    <x v="535"/>
    <d v="2015-12-02T20:59: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3"/>
    <s v="plays"/>
    <x v="536"/>
    <d v="2016-10-29T03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3"/>
    <s v="plays"/>
    <x v="537"/>
    <d v="2014-06-16T06:59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3"/>
    <s v="plays"/>
    <x v="538"/>
    <d v="2015-09-02T04:19:4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2"/>
    <s v="rock"/>
    <x v="539"/>
    <d v="2013-10-24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2"/>
    <s v="rock"/>
    <x v="540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541"/>
    <d v="2011-07-04T19:52:2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3"/>
    <s v="plays"/>
    <x v="542"/>
    <d v="2016-12-06T23:22: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3"/>
    <s v="plays"/>
    <x v="543"/>
    <d v="2016-03-01T23:59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3"/>
    <s v="plays"/>
    <x v="544"/>
    <d v="2016-02-14T00:00:0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3"/>
    <s v="plays"/>
    <x v="545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3"/>
    <s v="plays"/>
    <x v="546"/>
    <d v="2015-06-11T16:12:1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4"/>
    <s v="television"/>
    <x v="547"/>
    <d v="2015-07-23T03:00:0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4"/>
    <s v="documentary"/>
    <x v="548"/>
    <d v="2012-06-02T01:42:26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4"/>
    <s v="documentary"/>
    <x v="549"/>
    <d v="2016-07-22T20:42:2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2"/>
    <s v="rock"/>
    <x v="550"/>
    <d v="2012-03-11T04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2"/>
    <s v="rock"/>
    <x v="551"/>
    <d v="2015-06-03T04:3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5"/>
    <s v="radio &amp; podcasts"/>
    <x v="552"/>
    <d v="2014-05-10T03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2"/>
    <s v="pop"/>
    <x v="553"/>
    <d v="2011-10-16T22:03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2"/>
    <s v="indie rock"/>
    <x v="554"/>
    <d v="2011-06-07T15:18:0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2"/>
    <s v="indie rock"/>
    <x v="555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2"/>
    <s v="indie rock"/>
    <x v="556"/>
    <d v="2012-06-30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1"/>
    <s v="tabletop games"/>
    <x v="557"/>
    <d v="2017-03-10T14:55:1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558"/>
    <d v="2016-05-29T01:28:59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4"/>
    <s v="documentary"/>
    <x v="559"/>
    <d v="2015-03-22T08:00:0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5"/>
    <s v="nonfiction"/>
    <x v="560"/>
    <d v="2015-09-05T03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6"/>
    <s v="photobooks"/>
    <x v="561"/>
    <d v="2017-01-03T22:03:39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562"/>
    <d v="2016-12-01T04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2"/>
    <s v="indie rock"/>
    <x v="563"/>
    <d v="2011-05-05T20:50:4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2"/>
    <s v="indie rock"/>
    <x v="564"/>
    <d v="2010-09-04T01:03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3"/>
    <s v="plays"/>
    <x v="565"/>
    <d v="2016-02-26T00:00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3"/>
    <s v="plays"/>
    <x v="566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3"/>
    <s v="plays"/>
    <x v="567"/>
    <d v="2015-04-08T08:53:2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3"/>
    <s v="plays"/>
    <x v="568"/>
    <d v="2016-05-31T16:33:14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6"/>
    <s v="photobooks"/>
    <x v="569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6"/>
    <s v="photobooks"/>
    <x v="570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3"/>
    <s v="plays"/>
    <x v="571"/>
    <d v="2016-06-01T18:57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2"/>
    <s v="rock"/>
    <x v="572"/>
    <d v="2016-10-17T16:14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6"/>
    <s v="photobooks"/>
    <x v="573"/>
    <d v="2015-10-23T18:24:55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2"/>
    <s v="rock"/>
    <x v="574"/>
    <d v="2012-03-03T07:39: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2"/>
    <s v="indie rock"/>
    <x v="575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2"/>
    <s v="indie rock"/>
    <x v="576"/>
    <d v="2011-07-24T20:08:5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3"/>
    <s v="plays"/>
    <x v="577"/>
    <d v="2016-01-19T04:59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4"/>
    <s v="documentary"/>
    <x v="578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2"/>
    <s v="rock"/>
    <x v="579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2"/>
    <s v="rock"/>
    <x v="580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5"/>
    <s v="nonfiction"/>
    <x v="581"/>
    <d v="2013-03-11T00:00:0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1"/>
    <s v="tabletop games"/>
    <x v="582"/>
    <d v="2014-08-16T08:17:57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2"/>
    <s v="indie rock"/>
    <x v="583"/>
    <d v="2013-06-21T03:31:3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584"/>
    <d v="2015-12-29T23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2"/>
    <s v="indie rock"/>
    <x v="585"/>
    <d v="2013-05-09T16:33:5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4"/>
    <s v="television"/>
    <x v="586"/>
    <d v="2016-01-09T00:36:0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4"/>
    <s v="documentary"/>
    <x v="587"/>
    <d v="2013-11-01T00:00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2"/>
    <s v="rock"/>
    <x v="588"/>
    <d v="2013-06-08T00:01:1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2"/>
    <s v="rock"/>
    <x v="589"/>
    <d v="2014-09-15T04:28:0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2"/>
    <s v="rock"/>
    <x v="590"/>
    <d v="2014-02-06T17:01:2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2"/>
    <s v="indie rock"/>
    <x v="591"/>
    <d v="2015-03-25T21:36:0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592"/>
    <d v="2014-04-21T03:59:0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1"/>
    <s v="tabletop games"/>
    <x v="593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2"/>
    <s v="electronic music"/>
    <x v="594"/>
    <d v="2013-03-09T07:28:3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2"/>
    <s v="indie rock"/>
    <x v="595"/>
    <d v="2012-07-28T02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3"/>
    <s v="plays"/>
    <x v="596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3"/>
    <s v="plays"/>
    <x v="597"/>
    <d v="2014-10-10T11:00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3"/>
    <s v="musical"/>
    <x v="598"/>
    <d v="2014-07-13T10:58:3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3"/>
    <s v="spaces"/>
    <x v="599"/>
    <d v="2014-08-22T03:44:1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3"/>
    <s v="plays"/>
    <x v="600"/>
    <d v="2012-01-18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3"/>
    <s v="plays"/>
    <x v="601"/>
    <d v="2017-02-20T08:50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3"/>
    <s v="plays"/>
    <x v="602"/>
    <d v="2016-08-01T06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3"/>
    <s v="musical"/>
    <x v="603"/>
    <d v="2016-04-02T23:51:1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4"/>
    <s v="documentary"/>
    <x v="604"/>
    <d v="2015-04-08T17:42:49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4"/>
    <s v="documentary"/>
    <x v="605"/>
    <d v="2014-06-25T10:51:3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606"/>
    <d v="2014-08-11T20:27:4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5"/>
    <s v="nonfiction"/>
    <x v="607"/>
    <d v="2012-04-08T18:19:38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5"/>
    <s v="nonfiction"/>
    <x v="608"/>
    <d v="2011-12-07T17:53: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6"/>
    <s v="photobooks"/>
    <x v="609"/>
    <d v="2015-06-09T20:10:0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6"/>
    <s v="photobooks"/>
    <x v="610"/>
    <d v="2016-05-23T22:00:0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2"/>
    <s v="pop"/>
    <x v="611"/>
    <d v="2012-12-18T14:2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2"/>
    <s v="rock"/>
    <x v="612"/>
    <d v="2011-09-22T18:28:4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613"/>
    <d v="2014-05-09T20:45:19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2"/>
    <s v="indie rock"/>
    <x v="614"/>
    <d v="2015-07-02T03:40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2"/>
    <s v="rock"/>
    <x v="615"/>
    <d v="2015-06-08T03:5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3"/>
    <s v="plays"/>
    <x v="616"/>
    <d v="2015-07-13T01:00:0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4"/>
    <s v="television"/>
    <x v="617"/>
    <d v="2014-05-25T22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4"/>
    <s v="shorts"/>
    <x v="618"/>
    <d v="2012-02-26T00:07:2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4"/>
    <s v="shorts"/>
    <x v="619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4"/>
    <s v="documentary"/>
    <x v="620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5"/>
    <s v="nonfiction"/>
    <x v="621"/>
    <d v="2012-09-19T04:27:4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2"/>
    <s v="rock"/>
    <x v="622"/>
    <d v="2013-07-01T03:59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623"/>
    <d v="2016-12-18T18:30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624"/>
    <d v="2016-12-30T17:50:1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3"/>
    <s v="spaces"/>
    <x v="625"/>
    <d v="2013-07-13T18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3"/>
    <s v="musical"/>
    <x v="626"/>
    <d v="2014-07-15T05:00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3"/>
    <s v="spaces"/>
    <x v="627"/>
    <d v="2015-03-20T15:54:1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3"/>
    <s v="plays"/>
    <x v="628"/>
    <d v="2014-10-01T04:00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3"/>
    <s v="plays"/>
    <x v="629"/>
    <d v="2016-05-04T03:59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3"/>
    <s v="plays"/>
    <x v="630"/>
    <d v="2015-06-12T2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3"/>
    <s v="plays"/>
    <x v="631"/>
    <d v="2014-12-31T17:50:0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4"/>
    <s v="television"/>
    <x v="632"/>
    <d v="2014-08-05T07:43:21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4"/>
    <s v="documentary"/>
    <x v="633"/>
    <d v="2012-03-10T15:07:2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3"/>
    <s v="plays"/>
    <x v="634"/>
    <d v="2017-01-11T05:00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2"/>
    <s v="metal"/>
    <x v="635"/>
    <d v="2016-07-31T19:45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2"/>
    <s v="electronic music"/>
    <x v="636"/>
    <d v="2016-08-05T03:59:0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3"/>
    <s v="plays"/>
    <x v="637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5"/>
    <s v="nonfiction"/>
    <x v="638"/>
    <d v="2016-06-11T19:22:5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6"/>
    <s v="photobooks"/>
    <x v="639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40"/>
    <d v="2013-12-26T00:32:1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2"/>
    <s v="indie rock"/>
    <x v="641"/>
    <d v="2013-05-31T0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3"/>
    <s v="plays"/>
    <x v="642"/>
    <d v="2015-02-28T15:14:2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3"/>
    <s v="plays"/>
    <x v="643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3"/>
    <s v="plays"/>
    <x v="644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3"/>
    <s v="plays"/>
    <x v="645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3"/>
    <s v="plays"/>
    <x v="646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3"/>
    <s v="plays"/>
    <x v="647"/>
    <d v="2015-04-26T06:28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3"/>
    <s v="plays"/>
    <x v="648"/>
    <d v="2016-10-13T20:22:4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3"/>
    <s v="plays"/>
    <x v="649"/>
    <d v="2016-08-14T14:30:5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3"/>
    <s v="musical"/>
    <x v="650"/>
    <d v="2016-04-15T20:48:27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4"/>
    <s v="television"/>
    <x v="651"/>
    <d v="2016-05-27T23:15: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6"/>
    <s v="photobooks"/>
    <x v="652"/>
    <d v="2015-11-27T01:00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2"/>
    <s v="indie rock"/>
    <x v="653"/>
    <d v="2013-04-29T04:02: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3"/>
    <s v="musical"/>
    <x v="654"/>
    <d v="2014-09-25T21:16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3"/>
    <s v="plays"/>
    <x v="655"/>
    <d v="2014-10-20T05:59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3"/>
    <s v="spaces"/>
    <x v="656"/>
    <d v="2015-09-23T13:25:5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3"/>
    <s v="plays"/>
    <x v="657"/>
    <d v="2014-09-12T19:34:4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3"/>
    <s v="plays"/>
    <x v="658"/>
    <d v="2015-11-30T22:3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3"/>
    <s v="musical"/>
    <x v="659"/>
    <d v="2016-03-15T16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4"/>
    <s v="television"/>
    <x v="660"/>
    <d v="2015-08-10T22:17:17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4"/>
    <s v="shorts"/>
    <x v="661"/>
    <d v="2010-12-23T03:08:5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4"/>
    <s v="documentary"/>
    <x v="662"/>
    <d v="2015-06-18T23:33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5"/>
    <s v="nonfiction"/>
    <x v="663"/>
    <d v="2015-02-14T14:09: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2"/>
    <s v="electronic music"/>
    <x v="664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2"/>
    <s v="pop"/>
    <x v="665"/>
    <d v="2015-03-06T21:04:5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666"/>
    <d v="2016-01-02T23:19:5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1"/>
    <s v="tabletop games"/>
    <x v="667"/>
    <d v="2013-12-01T04:02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2"/>
    <s v="indie rock"/>
    <x v="668"/>
    <d v="2012-01-25T23:49:5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2"/>
    <s v="indie rock"/>
    <x v="669"/>
    <d v="2013-01-13T22:48:3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2"/>
    <s v="indie rock"/>
    <x v="670"/>
    <d v="2012-06-06T22:42:5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671"/>
    <d v="2015-05-14T12:55: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3"/>
    <s v="plays"/>
    <x v="672"/>
    <d v="2015-07-16T0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3"/>
    <s v="plays"/>
    <x v="673"/>
    <d v="2016-12-14T17:49:2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3"/>
    <s v="musical"/>
    <x v="674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3"/>
    <s v="spaces"/>
    <x v="675"/>
    <d v="2015-10-06T16:30:47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3"/>
    <s v="plays"/>
    <x v="676"/>
    <d v="2017-03-31T22:59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3"/>
    <s v="plays"/>
    <x v="677"/>
    <d v="2016-09-07T11:20:4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3"/>
    <s v="plays"/>
    <x v="678"/>
    <d v="2015-06-11T03:5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3"/>
    <s v="plays"/>
    <x v="679"/>
    <d v="2016-08-24T21:42:08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3"/>
    <s v="plays"/>
    <x v="680"/>
    <d v="2016-08-13T23:29:1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3"/>
    <s v="plays"/>
    <x v="681"/>
    <d v="2014-06-21T20:31:2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3"/>
    <s v="plays"/>
    <x v="682"/>
    <d v="2015-06-24T22:34:1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3"/>
    <s v="plays"/>
    <x v="683"/>
    <d v="2016-04-13T19:15:24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3"/>
    <s v="plays"/>
    <x v="684"/>
    <d v="2016-06-30T15:42: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3"/>
    <s v="plays"/>
    <x v="685"/>
    <d v="2016-08-17T10:05:4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3"/>
    <s v="plays"/>
    <x v="686"/>
    <d v="2015-05-26T15:32:27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3"/>
    <s v="plays"/>
    <x v="687"/>
    <d v="2015-03-02T04:59:0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4"/>
    <s v="shorts"/>
    <x v="688"/>
    <d v="2014-02-23T13:39:5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4"/>
    <s v="shorts"/>
    <x v="689"/>
    <d v="2011-09-04T21:30:45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4"/>
    <s v="shorts"/>
    <x v="690"/>
    <d v="2014-04-25T18:38:1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4"/>
    <s v="documentary"/>
    <x v="691"/>
    <d v="2016-04-07T22:09:1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4"/>
    <s v="documentary"/>
    <x v="692"/>
    <d v="2012-07-25T17:49:3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693"/>
    <d v="2014-10-14T16:38:28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2"/>
    <s v="rock"/>
    <x v="694"/>
    <d v="2011-05-31T18:04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2"/>
    <s v="pop"/>
    <x v="695"/>
    <d v="2014-03-11T06:59:0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2"/>
    <s v="indie rock"/>
    <x v="696"/>
    <d v="2013-07-07T13:24:4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697"/>
    <d v="2014-09-16T10:18:5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698"/>
    <d v="2015-05-24T20:29:3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2"/>
    <s v="rock"/>
    <x v="699"/>
    <d v="2013-09-10T03:59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3"/>
    <s v="spaces"/>
    <x v="700"/>
    <d v="2015-09-11T01:04:1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3"/>
    <s v="spaces"/>
    <x v="701"/>
    <d v="2013-08-16T11:59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3"/>
    <s v="plays"/>
    <x v="702"/>
    <d v="2014-07-07T02:00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3"/>
    <s v="plays"/>
    <x v="703"/>
    <d v="2014-09-19T18:08:1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3"/>
    <s v="plays"/>
    <x v="704"/>
    <d v="2016-04-19T23:27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3"/>
    <s v="plays"/>
    <x v="705"/>
    <d v="2016-06-27T19:00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3"/>
    <s v="plays"/>
    <x v="706"/>
    <d v="2015-02-11T04:59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3"/>
    <s v="plays"/>
    <x v="707"/>
    <d v="2016-02-18T21:3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4"/>
    <s v="television"/>
    <x v="708"/>
    <d v="2016-04-17T02:29:0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4"/>
    <s v="shorts"/>
    <x v="709"/>
    <d v="2011-09-23T03:00:37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4"/>
    <s v="documentary"/>
    <x v="710"/>
    <d v="2012-05-16T19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4"/>
    <s v="documentary"/>
    <x v="711"/>
    <d v="2016-07-28T01:49:4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712"/>
    <d v="2015-12-23T20:17:52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5"/>
    <s v="nonfiction"/>
    <x v="713"/>
    <d v="2012-01-22T06:00:0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5"/>
    <s v="nonfiction"/>
    <x v="714"/>
    <d v="2015-05-09T05:0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6"/>
    <s v="photobooks"/>
    <x v="715"/>
    <d v="2015-04-16T11:27:3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5"/>
    <s v="nonfiction"/>
    <x v="716"/>
    <d v="2014-06-21T17:12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2"/>
    <s v="rock"/>
    <x v="717"/>
    <d v="2014-11-27T00:54: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2"/>
    <s v="rock"/>
    <x v="718"/>
    <d v="2014-10-07T00:06:1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719"/>
    <d v="2014-05-15T06:58:51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720"/>
    <d v="2010-03-15T21:55:0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2"/>
    <s v="rock"/>
    <x v="721"/>
    <d v="2015-05-02T15:11:4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1"/>
    <s v="tabletop games"/>
    <x v="722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723"/>
    <d v="2015-03-19T15:00: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2"/>
    <s v="classical music"/>
    <x v="724"/>
    <d v="2012-08-16T20:22:4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3"/>
    <s v="plays"/>
    <x v="725"/>
    <d v="2015-06-29T20:57: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3"/>
    <s v="plays"/>
    <x v="726"/>
    <d v="2012-06-01T03:59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3"/>
    <s v="plays"/>
    <x v="727"/>
    <d v="2014-08-08T19:05:51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3"/>
    <s v="plays"/>
    <x v="728"/>
    <d v="2016-04-11T02:3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3"/>
    <s v="plays"/>
    <x v="729"/>
    <d v="2016-09-25T08:46:4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3"/>
    <s v="plays"/>
    <x v="730"/>
    <d v="2016-05-10T11:1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3"/>
    <s v="plays"/>
    <x v="731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3"/>
    <s v="plays"/>
    <x v="732"/>
    <d v="2015-11-11T19:16:07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3"/>
    <s v="plays"/>
    <x v="733"/>
    <d v="2016-09-04T01:36:22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3"/>
    <s v="plays"/>
    <x v="734"/>
    <d v="2014-09-19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4"/>
    <s v="documentary"/>
    <x v="735"/>
    <d v="2016-04-07T14:16:31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4"/>
    <s v="documentary"/>
    <x v="736"/>
    <d v="2017-03-08T21:00:0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4"/>
    <s v="documentary"/>
    <x v="737"/>
    <d v="2016-04-05T16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4"/>
    <s v="documentary"/>
    <x v="738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2"/>
    <s v="rock"/>
    <x v="739"/>
    <d v="2014-02-16T18:18:1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3"/>
    <s v="plays"/>
    <x v="740"/>
    <d v="2017-01-04T03:14:0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5"/>
    <s v="nonfiction"/>
    <x v="741"/>
    <d v="2014-07-14T19:32:3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5"/>
    <s v="nonfiction"/>
    <x v="742"/>
    <d v="2013-03-01T05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5"/>
    <s v="radio &amp; podcasts"/>
    <x v="743"/>
    <d v="2012-12-28T19:51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6"/>
    <s v="photobooks"/>
    <x v="744"/>
    <d v="2014-12-23T00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2"/>
    <s v="rock"/>
    <x v="745"/>
    <d v="2013-06-05T00:00:3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2"/>
    <s v="rock"/>
    <x v="746"/>
    <d v="2016-07-11T20:51:0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2"/>
    <s v="pop"/>
    <x v="747"/>
    <d v="2012-09-24T19:46:5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2"/>
    <s v="pop"/>
    <x v="748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2"/>
    <s v="rock"/>
    <x v="749"/>
    <d v="2015-03-02T05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750"/>
    <d v="2012-03-24T04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751"/>
    <d v="2016-06-11T13:39: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2"/>
    <s v="rock"/>
    <x v="752"/>
    <d v="2013-01-26T22:54:1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2"/>
    <s v="indie rock"/>
    <x v="753"/>
    <d v="2012-06-16T09:59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754"/>
    <d v="2016-01-10T00:51:36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3"/>
    <s v="musical"/>
    <x v="755"/>
    <d v="2015-02-23T18:22:5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3"/>
    <s v="plays"/>
    <x v="756"/>
    <d v="2015-10-24T21:29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3"/>
    <s v="plays"/>
    <x v="757"/>
    <d v="2017-01-17T21:10: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3"/>
    <s v="plays"/>
    <x v="758"/>
    <d v="2015-03-19T21:47:4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4"/>
    <s v="shorts"/>
    <x v="759"/>
    <d v="2012-05-28T06:30:57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4"/>
    <s v="documentary"/>
    <x v="760"/>
    <d v="2014-08-08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2"/>
    <s v="rock"/>
    <x v="761"/>
    <d v="2013-12-09T04:59:0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3"/>
    <s v="plays"/>
    <x v="762"/>
    <d v="2015-07-14T19:32:39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2"/>
    <s v="rock"/>
    <x v="763"/>
    <d v="2012-07-12T17:45:3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2"/>
    <s v="rock"/>
    <x v="764"/>
    <d v="2015-07-05T17:38:4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6"/>
    <s v="photobooks"/>
    <x v="765"/>
    <d v="2017-02-14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2"/>
    <s v="rock"/>
    <x v="766"/>
    <d v="2011-02-20T23:52:3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2"/>
    <s v="indie rock"/>
    <x v="767"/>
    <d v="2012-04-12T17:02:4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2"/>
    <s v="indie rock"/>
    <x v="768"/>
    <d v="2011-12-25T05:00:0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769"/>
    <d v="2013-10-16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770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2"/>
    <s v="indie rock"/>
    <x v="771"/>
    <d v="2012-07-15T20:03:0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3"/>
    <s v="plays"/>
    <x v="772"/>
    <d v="2015-03-31T22:59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3"/>
    <s v="spaces"/>
    <x v="773"/>
    <d v="2015-12-23T22:59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3"/>
    <s v="plays"/>
    <x v="774"/>
    <d v="2014-06-13T22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3"/>
    <s v="plays"/>
    <x v="775"/>
    <d v="2016-07-31T20:58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3"/>
    <s v="plays"/>
    <x v="776"/>
    <d v="2015-02-03T04:27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3"/>
    <s v="plays"/>
    <x v="777"/>
    <d v="2016-09-11T20:19:26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4"/>
    <s v="television"/>
    <x v="778"/>
    <d v="2015-12-19T20:01:19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4"/>
    <s v="television"/>
    <x v="779"/>
    <d v="2014-07-22T16:09:2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4"/>
    <s v="documentary"/>
    <x v="780"/>
    <d v="2016-12-21T07:59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4"/>
    <s v="documentary"/>
    <x v="781"/>
    <d v="2015-05-20T22:39:5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3"/>
    <s v="plays"/>
    <x v="782"/>
    <d v="2016-05-13T00:10:0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2"/>
    <s v="rock"/>
    <x v="783"/>
    <d v="2011-05-29T01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5"/>
    <s v="nonfiction"/>
    <x v="784"/>
    <d v="2012-11-30T10:00:0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6"/>
    <s v="photobooks"/>
    <x v="785"/>
    <d v="2017-03-01T19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2"/>
    <s v="electronic music"/>
    <x v="786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2"/>
    <s v="classical music"/>
    <x v="787"/>
    <d v="2015-06-01T0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788"/>
    <d v="2015-05-04T21:29:3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89"/>
    <d v="2014-04-23T15:59:33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3"/>
    <s v="plays"/>
    <x v="790"/>
    <d v="2016-06-26T00:04:5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3"/>
    <s v="plays"/>
    <x v="791"/>
    <d v="2016-08-13T06:59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4"/>
    <s v="documentary"/>
    <x v="792"/>
    <d v="2017-01-06T19:05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5"/>
    <s v="nonfiction"/>
    <x v="793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5"/>
    <s v="nonfiction"/>
    <x v="794"/>
    <d v="2014-02-14T20:00:0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2"/>
    <s v="rock"/>
    <x v="795"/>
    <d v="2014-05-01T23:57:4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2"/>
    <s v="metal"/>
    <x v="796"/>
    <d v="2014-03-10T14:00:0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2"/>
    <s v="rock"/>
    <x v="797"/>
    <d v="2013-05-06T07:00:55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3"/>
    <s v="plays"/>
    <x v="798"/>
    <d v="2015-10-19T11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2"/>
    <s v="rock"/>
    <x v="799"/>
    <d v="2017-03-01T03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2"/>
    <s v="rock"/>
    <x v="800"/>
    <d v="2012-03-17T19:17:1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2"/>
    <s v="pop"/>
    <x v="801"/>
    <d v="2012-03-16T03:59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2"/>
    <s v="rock"/>
    <x v="802"/>
    <d v="2017-02-10T05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3"/>
    <s v="plays"/>
    <x v="803"/>
    <d v="2015-03-01T06:59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3"/>
    <s v="spaces"/>
    <x v="804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3"/>
    <s v="plays"/>
    <x v="805"/>
    <d v="2015-09-02T00:28:2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3"/>
    <s v="plays"/>
    <x v="806"/>
    <d v="2016-04-13T21:02:4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3"/>
    <s v="plays"/>
    <x v="807"/>
    <d v="2015-06-17T12:05:0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3"/>
    <s v="plays"/>
    <x v="808"/>
    <d v="2016-09-21T03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3"/>
    <s v="plays"/>
    <x v="809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3"/>
    <s v="plays"/>
    <x v="810"/>
    <d v="2015-03-21T19:22:3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4"/>
    <s v="television"/>
    <x v="811"/>
    <d v="2016-08-22T03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4"/>
    <s v="documentary"/>
    <x v="812"/>
    <d v="2009-08-10T19:2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3"/>
    <s v="plays"/>
    <x v="813"/>
    <d v="2015-09-21T03:11: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3"/>
    <s v="plays"/>
    <x v="814"/>
    <d v="2015-11-04T19:26:31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5"/>
    <s v="radio &amp; podcasts"/>
    <x v="815"/>
    <d v="2012-03-01T23:30:3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2"/>
    <s v="rock"/>
    <x v="816"/>
    <d v="2012-05-28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2"/>
    <s v="rock"/>
    <x v="817"/>
    <d v="2015-04-21T05:40:3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2"/>
    <s v="indie rock"/>
    <x v="818"/>
    <d v="2012-05-22T03:3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819"/>
    <d v="2013-05-23T04:07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2"/>
    <s v="indie rock"/>
    <x v="820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2"/>
    <s v="rock"/>
    <x v="821"/>
    <d v="2012-06-29T04:27:2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2"/>
    <s v="indie rock"/>
    <x v="822"/>
    <d v="2009-09-26T03:59:0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2"/>
    <s v="indie rock"/>
    <x v="823"/>
    <d v="2012-06-23T05:27:5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3"/>
    <s v="spaces"/>
    <x v="824"/>
    <d v="2014-05-27T03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3"/>
    <s v="plays"/>
    <x v="825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3"/>
    <s v="plays"/>
    <x v="826"/>
    <d v="2015-04-17T16:00:0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3"/>
    <s v="plays"/>
    <x v="827"/>
    <d v="2014-09-30T16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3"/>
    <s v="plays"/>
    <x v="828"/>
    <d v="2014-09-12T21:55:49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4"/>
    <s v="television"/>
    <x v="829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4"/>
    <s v="shorts"/>
    <x v="830"/>
    <d v="2011-05-17T09:39:2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4"/>
    <s v="shorts"/>
    <x v="831"/>
    <d v="2011-04-03T01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4"/>
    <s v="documentary"/>
    <x v="832"/>
    <d v="2013-05-01T00:01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4"/>
    <s v="documentary"/>
    <x v="833"/>
    <d v="2014-03-01T17:18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4"/>
    <s v="documentary"/>
    <x v="834"/>
    <d v="2014-02-08T09:30: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5"/>
    <s v="nonfiction"/>
    <x v="835"/>
    <d v="2013-12-20T10:04:5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2"/>
    <s v="metal"/>
    <x v="836"/>
    <d v="2016-09-24T05:26:27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2"/>
    <s v="metal"/>
    <x v="837"/>
    <d v="2016-09-05T03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2"/>
    <s v="metal"/>
    <x v="838"/>
    <d v="2015-03-16T02:34:2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2"/>
    <s v="rock"/>
    <x v="839"/>
    <d v="2014-06-14T14:23: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6"/>
    <s v="photobooks"/>
    <x v="840"/>
    <d v="2016-01-19T06:37: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2"/>
    <s v="pop"/>
    <x v="841"/>
    <d v="2012-04-18T21:22:4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6"/>
    <s v="photobooks"/>
    <x v="842"/>
    <d v="2015-10-05T18:56:0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843"/>
    <d v="2015-03-30T18:31:5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844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845"/>
    <d v="2013-12-02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2"/>
    <s v="indie rock"/>
    <x v="846"/>
    <d v="2013-08-02T01:49:5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2"/>
    <s v="indie rock"/>
    <x v="847"/>
    <d v="2011-03-01T20:00:0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2"/>
    <s v="rock"/>
    <x v="848"/>
    <d v="2012-09-15T01:35:37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1"/>
    <s v="tabletop games"/>
    <x v="849"/>
    <d v="2017-02-14T20:00:27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1"/>
    <s v="tabletop games"/>
    <x v="850"/>
    <d v="2015-08-11T18:31:4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1"/>
    <s v="tabletop games"/>
    <x v="851"/>
    <d v="2014-02-23T12:00:5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2"/>
    <s v="rock"/>
    <x v="852"/>
    <d v="2014-06-23T16:01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2"/>
    <s v="classical music"/>
    <x v="853"/>
    <d v="2012-04-04T17:33: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3"/>
    <s v="spaces"/>
    <x v="854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3"/>
    <s v="spaces"/>
    <x v="855"/>
    <d v="2014-12-06T22:57:29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3"/>
    <s v="plays"/>
    <x v="856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3"/>
    <s v="plays"/>
    <x v="857"/>
    <d v="2014-07-18T04:45:5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3"/>
    <s v="plays"/>
    <x v="858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3"/>
    <s v="plays"/>
    <x v="859"/>
    <d v="2014-08-13T22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3"/>
    <s v="spaces"/>
    <x v="860"/>
    <d v="2014-10-06T16:11:4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3"/>
    <s v="spaces"/>
    <x v="861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3"/>
    <s v="plays"/>
    <x v="862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3"/>
    <s v="plays"/>
    <x v="863"/>
    <d v="2014-08-15T02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3"/>
    <s v="plays"/>
    <x v="864"/>
    <d v="2015-04-23T18:30:0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3"/>
    <s v="plays"/>
    <x v="865"/>
    <d v="2016-09-08T18:08:4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3"/>
    <s v="plays"/>
    <x v="866"/>
    <d v="2014-07-26T07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3"/>
    <s v="plays"/>
    <x v="867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3"/>
    <s v="musical"/>
    <x v="868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3"/>
    <s v="musical"/>
    <x v="869"/>
    <d v="2015-07-13T20:06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4"/>
    <s v="television"/>
    <x v="870"/>
    <d v="2015-04-30T15:2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4"/>
    <s v="shorts"/>
    <x v="871"/>
    <d v="2016-07-18T20:23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4"/>
    <s v="documentary"/>
    <x v="872"/>
    <d v="2012-09-07T11:24:43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4"/>
    <s v="documentary"/>
    <x v="873"/>
    <d v="2013-03-19T16:42:1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4"/>
    <s v="documentary"/>
    <x v="874"/>
    <d v="2012-09-03T18:02: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875"/>
    <d v="2015-08-13T13:40:48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5"/>
    <s v="nonfiction"/>
    <x v="876"/>
    <d v="2011-08-04T15:07:5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2"/>
    <s v="rock"/>
    <x v="877"/>
    <d v="2012-10-05T22:44:1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2"/>
    <s v="electronic music"/>
    <x v="878"/>
    <d v="2016-01-31T13:56:0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2"/>
    <s v="rock"/>
    <x v="879"/>
    <d v="2014-03-29T01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2"/>
    <s v="rock"/>
    <x v="880"/>
    <d v="2010-11-30T15:43:3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2"/>
    <s v="rock"/>
    <x v="881"/>
    <d v="2015-01-07T16:41:46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2"/>
    <s v="pop"/>
    <x v="882"/>
    <d v="2011-02-22T03:00:0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2"/>
    <s v="indie rock"/>
    <x v="883"/>
    <d v="2012-05-10T17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2"/>
    <s v="indie rock"/>
    <x v="884"/>
    <d v="2011-09-15T22:00:0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3"/>
    <s v="plays"/>
    <x v="885"/>
    <d v="2014-10-29T18:54:0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3"/>
    <s v="spaces"/>
    <x v="886"/>
    <d v="2017-03-01T02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3"/>
    <s v="plays"/>
    <x v="887"/>
    <d v="2014-06-20T23:00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3"/>
    <s v="plays"/>
    <x v="888"/>
    <d v="2017-03-02T19:19: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3"/>
    <s v="plays"/>
    <x v="889"/>
    <d v="2016-05-08T21:00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3"/>
    <s v="plays"/>
    <x v="890"/>
    <d v="2015-08-01T22:24:54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3"/>
    <s v="plays"/>
    <x v="891"/>
    <d v="2015-01-02T05:56:2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3"/>
    <s v="plays"/>
    <x v="892"/>
    <d v="2014-09-18T03:59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3"/>
    <s v="plays"/>
    <x v="893"/>
    <d v="2014-12-21T17:11:3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3"/>
    <s v="plays"/>
    <x v="894"/>
    <d v="2015-03-13T06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3"/>
    <s v="plays"/>
    <x v="895"/>
    <d v="2017-02-28T0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3"/>
    <s v="plays"/>
    <x v="896"/>
    <d v="2014-07-17T16:33:43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3"/>
    <s v="plays"/>
    <x v="897"/>
    <d v="2015-05-07T10:09:5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4"/>
    <s v="documentary"/>
    <x v="898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4"/>
    <s v="documentary"/>
    <x v="899"/>
    <d v="2012-05-11T14:53: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3"/>
    <s v="plays"/>
    <x v="900"/>
    <d v="2015-08-03T18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5"/>
    <s v="nonfiction"/>
    <x v="901"/>
    <d v="2011-04-18T17:24:1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2"/>
    <s v="metal"/>
    <x v="902"/>
    <d v="2016-12-28T05:05:4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2"/>
    <s v="rock"/>
    <x v="903"/>
    <d v="2012-02-12T22:03:5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6"/>
    <s v="photobooks"/>
    <x v="904"/>
    <d v="2014-11-26T01:15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2"/>
    <s v="rock"/>
    <x v="905"/>
    <d v="2011-11-02T08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2"/>
    <s v="rock"/>
    <x v="906"/>
    <d v="2013-01-09T08:48:55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2"/>
    <s v="pop"/>
    <x v="907"/>
    <d v="2014-02-06T20:31:11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2"/>
    <s v="pop"/>
    <x v="908"/>
    <d v="2014-07-12T18:11:07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6"/>
    <s v="photobooks"/>
    <x v="909"/>
    <d v="2015-03-08T13:31:17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2"/>
    <s v="rock"/>
    <x v="910"/>
    <d v="2015-01-24T23:08:15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11"/>
    <d v="2014-12-21T08:42:2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2"/>
    <s v="classical music"/>
    <x v="912"/>
    <d v="2014-05-15T17:53:06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3"/>
    <s v="spaces"/>
    <x v="913"/>
    <d v="2016-11-11T12:10:5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914"/>
    <d v="2013-05-28T00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3"/>
    <s v="plays"/>
    <x v="915"/>
    <d v="2014-07-09T13:39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3"/>
    <s v="plays"/>
    <x v="916"/>
    <d v="2014-11-07T00:15:5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3"/>
    <s v="plays"/>
    <x v="917"/>
    <d v="2015-06-16T12:59:1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3"/>
    <s v="plays"/>
    <x v="918"/>
    <d v="2016-12-17T08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3"/>
    <s v="plays"/>
    <x v="919"/>
    <d v="2014-06-04T04:59:0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3"/>
    <s v="plays"/>
    <x v="920"/>
    <d v="2015-06-21T22:25:0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4"/>
    <s v="television"/>
    <x v="921"/>
    <d v="2015-01-01T07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4"/>
    <s v="documentary"/>
    <x v="922"/>
    <d v="2015-10-17T0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4"/>
    <s v="documentary"/>
    <x v="923"/>
    <d v="2015-11-13T15:18:3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4"/>
    <s v="documentary"/>
    <x v="924"/>
    <d v="2014-10-08T04:01: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2"/>
    <s v="rock"/>
    <x v="925"/>
    <d v="2012-05-19T03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2"/>
    <s v="rock"/>
    <x v="926"/>
    <d v="2012-09-22T18:19: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2"/>
    <s v="electronic music"/>
    <x v="927"/>
    <d v="2017-03-06T2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2"/>
    <s v="rock"/>
    <x v="928"/>
    <d v="2011-12-06T02:02:29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2"/>
    <s v="rock"/>
    <x v="929"/>
    <d v="2013-09-20T20:17:27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5"/>
    <s v="radio &amp; podcasts"/>
    <x v="930"/>
    <d v="2013-07-26T17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2"/>
    <s v="rock"/>
    <x v="931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2"/>
    <s v="rock"/>
    <x v="932"/>
    <d v="2015-04-25T00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2"/>
    <s v="indie rock"/>
    <x v="933"/>
    <d v="2011-12-06T05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934"/>
    <d v="2011-09-19T14:30:22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3"/>
    <s v="plays"/>
    <x v="935"/>
    <d v="2016-06-17T16:00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3"/>
    <s v="plays"/>
    <x v="936"/>
    <d v="2015-06-13T01:43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3"/>
    <s v="spaces"/>
    <x v="937"/>
    <d v="2015-02-10T16:52:1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3"/>
    <s v="plays"/>
    <x v="938"/>
    <d v="2014-06-21T16:00:0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3"/>
    <s v="plays"/>
    <x v="939"/>
    <d v="2016-04-01T03:59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3"/>
    <s v="plays"/>
    <x v="940"/>
    <d v="2014-07-27T23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3"/>
    <s v="plays"/>
    <x v="941"/>
    <d v="2014-12-14T18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3"/>
    <s v="plays"/>
    <x v="942"/>
    <d v="2015-07-11T03:59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3"/>
    <s v="musical"/>
    <x v="943"/>
    <d v="2015-03-01T04:59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3"/>
    <s v="plays"/>
    <x v="944"/>
    <d v="2014-12-01T19:09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4"/>
    <s v="television"/>
    <x v="945"/>
    <d v="2014-07-17T16:50:4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4"/>
    <s v="shorts"/>
    <x v="946"/>
    <d v="2012-07-15T14:00:0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4"/>
    <s v="documentary"/>
    <x v="947"/>
    <d v="2014-12-01T08:03:1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4"/>
    <s v="documentary"/>
    <x v="948"/>
    <d v="2012-05-03T16:31:12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3"/>
    <s v="plays"/>
    <x v="949"/>
    <d v="2015-06-21T21:2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5"/>
    <s v="nonfiction"/>
    <x v="950"/>
    <d v="2011-07-06T19:33: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2"/>
    <s v="rock"/>
    <x v="951"/>
    <d v="2017-02-03T04:11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6"/>
    <s v="photobooks"/>
    <x v="952"/>
    <d v="2017-01-28T19:29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2"/>
    <s v="rock"/>
    <x v="953"/>
    <d v="2012-10-24T16:26:1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2"/>
    <s v="indie rock"/>
    <x v="954"/>
    <d v="2012-08-10T22:00:0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2"/>
    <s v="indie rock"/>
    <x v="955"/>
    <d v="2013-12-12T06:08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2"/>
    <s v="indie rock"/>
    <x v="956"/>
    <d v="2013-07-02T05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957"/>
    <d v="2010-08-24T04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958"/>
    <d v="2015-06-05T21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2"/>
    <s v="indie rock"/>
    <x v="959"/>
    <d v="2010-09-11T03:59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2"/>
    <s v="rock"/>
    <x v="960"/>
    <d v="2015-09-23T20:27:3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1"/>
    <s v="tabletop games"/>
    <x v="961"/>
    <d v="2015-01-31T19:58:3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2"/>
    <s v="indie rock"/>
    <x v="962"/>
    <d v="2013-04-16T19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2"/>
    <s v="classical music"/>
    <x v="963"/>
    <d v="2013-07-30T02:32:46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3"/>
    <s v="spaces"/>
    <x v="964"/>
    <d v="2016-10-14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3"/>
    <s v="plays"/>
    <x v="965"/>
    <d v="2014-07-05T12:40:2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3"/>
    <s v="spaces"/>
    <x v="966"/>
    <d v="2016-11-22T05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3"/>
    <s v="plays"/>
    <x v="967"/>
    <d v="2014-08-02T04:13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3"/>
    <s v="plays"/>
    <x v="968"/>
    <d v="2014-08-04T15:59:33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3"/>
    <s v="plays"/>
    <x v="969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3"/>
    <s v="plays"/>
    <x v="970"/>
    <d v="2015-10-14T22:01:03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3"/>
    <s v="plays"/>
    <x v="971"/>
    <d v="2015-03-28T14:38: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3"/>
    <s v="plays"/>
    <x v="972"/>
    <d v="2016-01-27T01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3"/>
    <s v="plays"/>
    <x v="973"/>
    <d v="2015-07-13T07:35:4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3"/>
    <s v="plays"/>
    <x v="974"/>
    <d v="2015-07-18T06:59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4"/>
    <s v="shorts"/>
    <x v="975"/>
    <d v="2013-04-23T05:01:1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4"/>
    <s v="shorts"/>
    <x v="976"/>
    <d v="2013-06-02T18:03:1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4"/>
    <s v="shorts"/>
    <x v="977"/>
    <d v="2010-08-01T0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4"/>
    <s v="documentary"/>
    <x v="978"/>
    <d v="2016-09-11T0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3"/>
    <s v="plays"/>
    <x v="979"/>
    <d v="2016-03-20T23:58:4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2"/>
    <s v="rock"/>
    <x v="980"/>
    <d v="2014-09-30T14:09:47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2"/>
    <s v="rock"/>
    <x v="981"/>
    <d v="2013-04-09T06:3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2"/>
    <s v="electronic music"/>
    <x v="982"/>
    <d v="2015-05-17T15:31:1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6"/>
    <s v="photobooks"/>
    <x v="983"/>
    <d v="2017-03-11T13:29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2"/>
    <s v="rock"/>
    <x v="984"/>
    <d v="2012-03-25T19:34:0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5"/>
    <s v="radio &amp; podcasts"/>
    <x v="985"/>
    <d v="2012-03-25T18:14:4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2"/>
    <s v="pop"/>
    <x v="986"/>
    <d v="2012-04-21T03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6"/>
    <s v="photobooks"/>
    <x v="987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2"/>
    <s v="indie rock"/>
    <x v="988"/>
    <d v="2012-02-12T21:43:0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989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990"/>
    <d v="2016-03-24T08:11:38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2"/>
    <s v="indie rock"/>
    <x v="991"/>
    <d v="2012-05-16T04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2"/>
    <s v="indie rock"/>
    <x v="992"/>
    <d v="2013-02-24T09:09:15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993"/>
    <d v="2017-03-05T21:48:1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994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995"/>
    <d v="2015-08-30T04:03:4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3"/>
    <s v="plays"/>
    <x v="996"/>
    <d v="2015-04-23T12:50:4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3"/>
    <s v="plays"/>
    <x v="997"/>
    <d v="2014-09-29T10:53:1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3"/>
    <s v="plays"/>
    <x v="998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3"/>
    <s v="plays"/>
    <x v="999"/>
    <d v="2012-02-14T17:31:0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3"/>
    <s v="plays"/>
    <x v="1000"/>
    <d v="2013-08-18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3"/>
    <s v="plays"/>
    <x v="1001"/>
    <d v="2014-10-14T06:59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3"/>
    <s v="plays"/>
    <x v="1002"/>
    <d v="2016-06-03T13:31:22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3"/>
    <s v="plays"/>
    <x v="1003"/>
    <d v="2015-05-17T03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3"/>
    <s v="plays"/>
    <x v="1004"/>
    <d v="2015-10-28T19:54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3"/>
    <s v="musical"/>
    <x v="1005"/>
    <d v="2016-07-10T23:32:1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4"/>
    <s v="shorts"/>
    <x v="1006"/>
    <d v="2013-12-28T04:59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4"/>
    <s v="shorts"/>
    <x v="1007"/>
    <d v="2011-04-08T10:55:55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4"/>
    <s v="documentary"/>
    <x v="1008"/>
    <d v="2010-03-16T07:06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4"/>
    <s v="documentary"/>
    <x v="1009"/>
    <d v="2011-06-01T04:59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4"/>
    <s v="documentary"/>
    <x v="1010"/>
    <d v="2014-12-11T04:59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4"/>
    <s v="documentary"/>
    <x v="1011"/>
    <d v="2013-02-01T18:25:39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4"/>
    <s v="documentary"/>
    <x v="1012"/>
    <d v="2015-11-14T07:01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3"/>
    <s v="plays"/>
    <x v="1013"/>
    <d v="2015-08-07T17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5"/>
    <s v="nonfiction"/>
    <x v="1014"/>
    <d v="2014-12-04T00:39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2"/>
    <s v="rock"/>
    <x v="1015"/>
    <d v="2013-11-01T15:03:4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2"/>
    <s v="rock"/>
    <x v="1016"/>
    <d v="2014-02-26T20:13:4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2"/>
    <s v="rock"/>
    <x v="1017"/>
    <d v="2015-11-14T01:04:1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2"/>
    <s v="rock"/>
    <x v="1018"/>
    <d v="2016-03-03T03:43:0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2"/>
    <s v="rock"/>
    <x v="1019"/>
    <d v="2016-10-27T21:19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2"/>
    <s v="rock"/>
    <x v="1020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6"/>
    <s v="photobooks"/>
    <x v="1021"/>
    <d v="2016-12-22T02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2"/>
    <s v="indie rock"/>
    <x v="1022"/>
    <d v="2014-01-15T19:33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1023"/>
    <d v="2014-05-02T12:30:1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1"/>
    <s v="tabletop games"/>
    <x v="1024"/>
    <d v="2016-12-02T07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2"/>
    <s v="electronic music"/>
    <x v="1025"/>
    <d v="2013-11-04T0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2"/>
    <s v="indie rock"/>
    <x v="1026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2"/>
    <s v="indie rock"/>
    <x v="1027"/>
    <d v="2012-05-01T17:00:03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028"/>
    <d v="2016-12-02T06:09:2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3"/>
    <s v="plays"/>
    <x v="1029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3"/>
    <s v="plays"/>
    <x v="1030"/>
    <d v="2015-03-09T03:44:5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3"/>
    <s v="plays"/>
    <x v="1031"/>
    <d v="2015-03-23T02:14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3"/>
    <s v="plays"/>
    <x v="1032"/>
    <d v="2013-07-22T20:09:12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3"/>
    <s v="plays"/>
    <x v="1033"/>
    <d v="2013-05-06T16:51: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3"/>
    <s v="plays"/>
    <x v="1034"/>
    <d v="2016-04-01T01:27: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3"/>
    <s v="plays"/>
    <x v="1035"/>
    <d v="2015-09-17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3"/>
    <s v="plays"/>
    <x v="1036"/>
    <d v="2016-06-15T18:14:5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3"/>
    <s v="plays"/>
    <x v="1037"/>
    <d v="2016-09-25T23:00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3"/>
    <s v="plays"/>
    <x v="1038"/>
    <d v="2016-05-14T03:59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3"/>
    <s v="plays"/>
    <x v="1039"/>
    <d v="2014-12-31T07:00:0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3"/>
    <s v="plays"/>
    <x v="1040"/>
    <d v="2015-03-01T04:59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3"/>
    <s v="plays"/>
    <x v="1041"/>
    <d v="2014-11-05T12:52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3"/>
    <s v="plays"/>
    <x v="1042"/>
    <d v="2014-06-15T16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4"/>
    <s v="shorts"/>
    <x v="1043"/>
    <d v="2016-01-21T11:41:35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4"/>
    <s v="shorts"/>
    <x v="1044"/>
    <d v="2011-07-29T01:17:16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4"/>
    <s v="documentary"/>
    <x v="1045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4"/>
    <s v="documentary"/>
    <x v="1046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4"/>
    <s v="documentary"/>
    <x v="1047"/>
    <d v="2010-08-22T17:4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4"/>
    <s v="documentary"/>
    <x v="1048"/>
    <d v="2010-02-02T07:59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4"/>
    <s v="documentary"/>
    <x v="1049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4"/>
    <s v="documentary"/>
    <x v="1050"/>
    <d v="2015-10-28T08:00:0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2"/>
    <s v="rock"/>
    <x v="1051"/>
    <d v="2013-02-23T08:09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2"/>
    <s v="pop"/>
    <x v="1052"/>
    <d v="2013-12-17T12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2"/>
    <s v="pop"/>
    <x v="1053"/>
    <d v="2012-06-04T15:45:3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1054"/>
    <d v="2011-09-09T21:02:43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2"/>
    <s v="indie rock"/>
    <x v="1055"/>
    <d v="2012-06-04T17:19:5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2"/>
    <s v="indie rock"/>
    <x v="1056"/>
    <d v="2012-02-13T03:35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1"/>
    <s v="tabletop games"/>
    <x v="1057"/>
    <d v="2015-11-18T16:09:0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2"/>
    <s v="indie rock"/>
    <x v="105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2"/>
    <s v="indie rock"/>
    <x v="1059"/>
    <d v="2011-08-05T21:05:38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2"/>
    <s v="indie rock"/>
    <x v="1060"/>
    <d v="2012-06-23T18:32:5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2"/>
    <s v="classical music"/>
    <x v="1061"/>
    <d v="2014-12-08T04:59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2"/>
    <s v="classical music"/>
    <x v="1062"/>
    <d v="2013-02-24T04:59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3"/>
    <s v="plays"/>
    <x v="1063"/>
    <d v="2015-04-06T04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3"/>
    <s v="spaces"/>
    <x v="1064"/>
    <d v="2014-11-15T22:08:4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3"/>
    <s v="spaces"/>
    <x v="1065"/>
    <d v="2014-11-05T05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3"/>
    <s v="spaces"/>
    <x v="1066"/>
    <d v="2016-11-01T0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3"/>
    <s v="plays"/>
    <x v="1067"/>
    <d v="2012-04-01T20:00:58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3"/>
    <s v="plays"/>
    <x v="1068"/>
    <d v="2015-04-05T17:51:1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3"/>
    <s v="plays"/>
    <x v="1069"/>
    <d v="2014-09-01T15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3"/>
    <s v="plays"/>
    <x v="1070"/>
    <d v="2016-04-28T15:24:0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3"/>
    <s v="plays"/>
    <x v="1071"/>
    <d v="2014-11-03T00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3"/>
    <s v="plays"/>
    <x v="1072"/>
    <d v="2015-03-16T2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3"/>
    <s v="plays"/>
    <x v="1073"/>
    <d v="2014-05-24T21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3"/>
    <s v="plays"/>
    <x v="1074"/>
    <d v="2015-02-11T17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3"/>
    <s v="plays"/>
    <x v="1075"/>
    <d v="2016-04-29T06:5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3"/>
    <s v="plays"/>
    <x v="1076"/>
    <d v="2016-11-19T22:00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3"/>
    <s v="plays"/>
    <x v="1077"/>
    <d v="2016-10-05T10:53:5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3"/>
    <s v="musical"/>
    <x v="1078"/>
    <d v="2016-10-16T21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3"/>
    <s v="musical"/>
    <x v="1079"/>
    <d v="2014-07-30T18:38:0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3"/>
    <s v="plays"/>
    <x v="1080"/>
    <d v="2016-08-03T04:09:0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4"/>
    <s v="television"/>
    <x v="1081"/>
    <d v="2014-11-16T04:57:1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4"/>
    <s v="documentary"/>
    <x v="1082"/>
    <d v="2013-04-14T21:03:5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4"/>
    <s v="documentary"/>
    <x v="1083"/>
    <d v="2015-11-14T12:53:2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4"/>
    <s v="documentary"/>
    <x v="1084"/>
    <d v="2016-01-25T23:52:0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4"/>
    <s v="documentary"/>
    <x v="1085"/>
    <d v="2015-01-06T18:45:4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4"/>
    <s v="documentary"/>
    <x v="1086"/>
    <d v="2016-04-17T18:38:0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4"/>
    <s v="documentary"/>
    <x v="1087"/>
    <d v="2014-05-17T03:3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1088"/>
    <d v="2014-12-19T01:53:0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5"/>
    <s v="nonfiction"/>
    <x v="1089"/>
    <d v="2016-10-16T11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2"/>
    <s v="rock"/>
    <x v="1090"/>
    <d v="2012-04-07T04:59: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2"/>
    <s v="rock"/>
    <x v="1091"/>
    <d v="2011-07-01T19:05:2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2"/>
    <s v="electronic music"/>
    <x v="1092"/>
    <d v="2015-04-04T21:59:0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2"/>
    <s v="electronic music"/>
    <x v="1093"/>
    <d v="2013-01-07T08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6"/>
    <s v="photobooks"/>
    <x v="1094"/>
    <d v="2016-11-10T05:15:09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1095"/>
    <d v="2015-10-15T21:11:08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5"/>
    <s v="nonfiction"/>
    <x v="1096"/>
    <d v="2011-06-25T13:42:0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2"/>
    <s v="rock"/>
    <x v="1097"/>
    <d v="2015-06-05T11:47:56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2"/>
    <s v="rock"/>
    <x v="1098"/>
    <d v="2017-01-14T21:48:0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5"/>
    <s v="radio &amp; podcasts"/>
    <x v="1099"/>
    <d v="2013-09-13T17:28:1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6"/>
    <s v="photobooks"/>
    <x v="1100"/>
    <d v="2015-11-18T15:00:0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2"/>
    <s v="pop"/>
    <x v="1101"/>
    <d v="2016-04-16T05:59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2"/>
    <s v="rock"/>
    <x v="1102"/>
    <d v="2014-07-24T18:23:1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2"/>
    <s v="classical music"/>
    <x v="1103"/>
    <d v="2013-10-05T05:00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104"/>
    <d v="2015-06-03T15:04:29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3"/>
    <s v="spaces"/>
    <x v="1105"/>
    <d v="2014-10-16T06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3"/>
    <s v="plays"/>
    <x v="1106"/>
    <d v="2015-08-05T11:00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3"/>
    <s v="plays"/>
    <x v="1107"/>
    <d v="2014-07-02T04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3"/>
    <s v="plays"/>
    <x v="1108"/>
    <d v="2015-07-01T12:14:58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3"/>
    <s v="plays"/>
    <x v="1109"/>
    <d v="2015-10-30T21:00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3"/>
    <s v="plays"/>
    <x v="1110"/>
    <d v="2017-02-28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3"/>
    <s v="plays"/>
    <x v="1111"/>
    <d v="2016-06-23T18:47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3"/>
    <s v="plays"/>
    <x v="1112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3"/>
    <s v="plays"/>
    <x v="1113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3"/>
    <s v="plays"/>
    <x v="1114"/>
    <d v="2016-01-15T15:38:1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4"/>
    <s v="shorts"/>
    <x v="1115"/>
    <d v="2011-10-02T06:59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4"/>
    <s v="shorts"/>
    <x v="1116"/>
    <d v="2012-07-03T21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4"/>
    <s v="documentary"/>
    <x v="1117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4"/>
    <s v="documentary"/>
    <x v="1118"/>
    <d v="2011-11-07T04:39:3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4"/>
    <s v="documentary"/>
    <x v="1119"/>
    <d v="2013-02-07T22:40: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4"/>
    <s v="documentary"/>
    <x v="1120"/>
    <d v="2014-11-23T01:01:4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5"/>
    <s v="nonfiction"/>
    <x v="1121"/>
    <d v="2014-03-21T21:01:5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5"/>
    <s v="nonfiction"/>
    <x v="1122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6"/>
    <s v="photobooks"/>
    <x v="1123"/>
    <d v="2016-12-04T0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2"/>
    <s v="rock"/>
    <x v="1124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2"/>
    <s v="rock"/>
    <x v="1125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2"/>
    <s v="rock"/>
    <x v="1126"/>
    <d v="2013-07-28T17:50:3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2"/>
    <s v="rock"/>
    <x v="1127"/>
    <d v="2015-06-15T04:34:54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5"/>
    <s v="radio &amp; podcasts"/>
    <x v="1128"/>
    <d v="2011-12-23T03:00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6"/>
    <s v="photobooks"/>
    <x v="1129"/>
    <d v="2014-07-24T18:51:4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6"/>
    <s v="photobooks"/>
    <x v="1130"/>
    <d v="2014-06-27T14:44:4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2"/>
    <s v="pop"/>
    <x v="1131"/>
    <d v="2013-09-18T14:49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6"/>
    <s v="photobooks"/>
    <x v="1132"/>
    <d v="2015-06-10T15:04:3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6"/>
    <s v="photobooks"/>
    <x v="1133"/>
    <d v="2015-04-03T20:02: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2"/>
    <s v="indie rock"/>
    <x v="1134"/>
    <d v="2015-12-03T21:3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2"/>
    <s v="indie rock"/>
    <x v="1135"/>
    <d v="2013-03-10T22:38:2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136"/>
    <d v="2016-05-07T13:57: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2"/>
    <s v="indie rock"/>
    <x v="1137"/>
    <d v="2011-11-24T03:53: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2"/>
    <s v="electronic music"/>
    <x v="1138"/>
    <d v="2012-04-14T17:36:0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1139"/>
    <d v="2014-06-26T15:22:2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2"/>
    <s v="indie rock"/>
    <x v="1140"/>
    <d v="2012-07-19T04:28:16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2"/>
    <s v="indie rock"/>
    <x v="1141"/>
    <d v="2015-09-30T19:29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2"/>
    <s v="classical music"/>
    <x v="1142"/>
    <d v="2013-03-01T18:01:0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2"/>
    <s v="classical music"/>
    <x v="1143"/>
    <d v="2011-11-15T19:37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1144"/>
    <d v="2016-02-10T22:13:3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3"/>
    <s v="plays"/>
    <x v="1145"/>
    <d v="2015-07-21T10:03:25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3"/>
    <s v="plays"/>
    <x v="1146"/>
    <d v="2015-07-16T19:47:5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3"/>
    <s v="plays"/>
    <x v="1147"/>
    <d v="2014-08-25T04:5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3"/>
    <s v="plays"/>
    <x v="1148"/>
    <d v="2014-06-15T18:05:2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3"/>
    <s v="plays"/>
    <x v="1149"/>
    <d v="2015-09-12T03:59:0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3"/>
    <s v="plays"/>
    <x v="1150"/>
    <d v="2015-06-21T17:32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3"/>
    <s v="plays"/>
    <x v="1151"/>
    <d v="2014-11-21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3"/>
    <s v="plays"/>
    <x v="1152"/>
    <d v="2014-09-17T17:46:3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3"/>
    <s v="plays"/>
    <x v="1153"/>
    <d v="2015-01-05T20:26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3"/>
    <s v="plays"/>
    <x v="1154"/>
    <d v="2016-06-01T21:42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3"/>
    <s v="plays"/>
    <x v="1155"/>
    <d v="2016-04-10T04:00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3"/>
    <s v="plays"/>
    <x v="1156"/>
    <d v="2016-10-20T02:48:1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3"/>
    <s v="plays"/>
    <x v="1157"/>
    <d v="2016-03-02T19:21:2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3"/>
    <s v="plays"/>
    <x v="1158"/>
    <d v="2016-02-11T22:59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3"/>
    <s v="musical"/>
    <x v="1159"/>
    <d v="2016-05-27T00:54:3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4"/>
    <s v="television"/>
    <x v="1160"/>
    <d v="2016-07-29T05:35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4"/>
    <s v="television"/>
    <x v="1161"/>
    <d v="2013-05-11T01:22:24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4"/>
    <s v="television"/>
    <x v="1162"/>
    <d v="2014-04-04T22:00:0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4"/>
    <s v="documentary"/>
    <x v="1163"/>
    <d v="2015-05-23T21:23:39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4"/>
    <s v="documentary"/>
    <x v="1164"/>
    <d v="2016-09-03T01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4"/>
    <s v="documentary"/>
    <x v="1165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4"/>
    <s v="documentary"/>
    <x v="1166"/>
    <d v="2012-01-15T13:14:29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4"/>
    <s v="documentary"/>
    <x v="1167"/>
    <d v="2013-10-10T17:00:5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2"/>
    <s v="electronic music"/>
    <x v="1168"/>
    <d v="2015-03-16T19:00:3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3"/>
    <s v="plays"/>
    <x v="1169"/>
    <d v="2015-10-06T22:59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3"/>
    <s v="plays"/>
    <x v="1170"/>
    <d v="2016-05-01T17:55:58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2"/>
    <s v="rock"/>
    <x v="1171"/>
    <d v="2016-04-29T12:11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2"/>
    <s v="rock"/>
    <x v="1172"/>
    <d v="2015-08-22T04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2"/>
    <s v="rock"/>
    <x v="1173"/>
    <d v="2016-07-05T20:58:54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6"/>
    <s v="photobooks"/>
    <x v="1174"/>
    <d v="2017-03-14T13:24:46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2"/>
    <s v="rock"/>
    <x v="1175"/>
    <d v="2013-01-02T20:59:4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2"/>
    <s v="pop"/>
    <x v="1176"/>
    <d v="2012-11-22T02:26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2"/>
    <s v="pop"/>
    <x v="1177"/>
    <d v="2014-08-14T18:11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2"/>
    <s v="indie rock"/>
    <x v="1178"/>
    <d v="2013-10-11T00:00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1"/>
    <s v="tabletop games"/>
    <x v="1179"/>
    <d v="2016-09-07T0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2"/>
    <s v="electronic music"/>
    <x v="1180"/>
    <d v="2015-09-24T20:38:0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1181"/>
    <d v="2016-06-09T19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2"/>
    <s v="classical music"/>
    <x v="1182"/>
    <d v="2011-08-01T15:34:1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1183"/>
    <d v="2014-04-29T17:06:2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1184"/>
    <d v="2014-11-30T23:11:0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3"/>
    <s v="plays"/>
    <x v="1185"/>
    <d v="2015-08-22T12:07:5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3"/>
    <s v="plays"/>
    <x v="1186"/>
    <d v="2015-03-26T04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3"/>
    <s v="spaces"/>
    <x v="1187"/>
    <d v="2016-10-13T00:00:0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3"/>
    <s v="spaces"/>
    <x v="1188"/>
    <d v="2014-11-18T04:35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3"/>
    <s v="spaces"/>
    <x v="1189"/>
    <d v="2016-01-20T20:50:4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3"/>
    <s v="spaces"/>
    <x v="1190"/>
    <d v="2015-04-16T02:5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3"/>
    <s v="plays"/>
    <x v="1191"/>
    <d v="2011-02-17T21:17:0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3"/>
    <s v="plays"/>
    <x v="1192"/>
    <d v="2015-08-20T20:02:5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3"/>
    <s v="plays"/>
    <x v="1193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3"/>
    <s v="plays"/>
    <x v="1194"/>
    <d v="2015-10-17T07:00: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3"/>
    <s v="plays"/>
    <x v="1195"/>
    <d v="2016-05-06T07:17:21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3"/>
    <s v="plays"/>
    <x v="1196"/>
    <d v="2014-10-10T21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3"/>
    <s v="plays"/>
    <x v="1197"/>
    <d v="2015-02-26T00:35: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3"/>
    <s v="plays"/>
    <x v="1198"/>
    <d v="2015-11-12T02:31:0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3"/>
    <s v="plays"/>
    <x v="1199"/>
    <d v="2016-02-05T22:00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3"/>
    <s v="plays"/>
    <x v="1200"/>
    <d v="2014-12-17T02:51:2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3"/>
    <s v="plays"/>
    <x v="1201"/>
    <d v="2015-02-02T04:59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3"/>
    <s v="plays"/>
    <x v="1202"/>
    <d v="2014-10-02T14:21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3"/>
    <s v="plays"/>
    <x v="1203"/>
    <d v="2014-09-03T04:59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3"/>
    <s v="plays"/>
    <x v="1204"/>
    <d v="2016-09-30T21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3"/>
    <s v="plays"/>
    <x v="1205"/>
    <d v="2015-05-31T23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3"/>
    <s v="plays"/>
    <x v="1206"/>
    <d v="2014-07-01T04:59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3"/>
    <s v="musical"/>
    <x v="1207"/>
    <d v="2015-08-26T02:35:5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3"/>
    <s v="musical"/>
    <x v="1208"/>
    <d v="2016-11-29T06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3"/>
    <s v="musical"/>
    <x v="1209"/>
    <d v="2014-09-08T21:11:2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3"/>
    <s v="plays"/>
    <x v="1210"/>
    <d v="2015-06-01T03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3"/>
    <s v="plays"/>
    <x v="1211"/>
    <d v="2016-01-19T22:59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4"/>
    <s v="television"/>
    <x v="1212"/>
    <d v="2014-09-26T15:03:09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4"/>
    <s v="television"/>
    <x v="1213"/>
    <d v="2015-09-15T19:39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4"/>
    <s v="documentary"/>
    <x v="1214"/>
    <d v="2013-03-25T18:35:2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4"/>
    <s v="documentary"/>
    <x v="1215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4"/>
    <s v="documentary"/>
    <x v="1216"/>
    <d v="2015-11-19T20:00:19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3"/>
    <s v="plays"/>
    <x v="1217"/>
    <d v="2016-06-01T17:12:4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5"/>
    <s v="nonfiction"/>
    <x v="1218"/>
    <d v="2015-07-30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2"/>
    <s v="rock"/>
    <x v="1219"/>
    <d v="2013-01-21T07:59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2"/>
    <s v="rock"/>
    <x v="1220"/>
    <d v="2013-12-21T04:44:0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6"/>
    <s v="photobooks"/>
    <x v="1221"/>
    <d v="2016-03-20T13:29: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2"/>
    <s v="rock"/>
    <x v="1222"/>
    <d v="2016-04-16T00:00:0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3"/>
    <s v="plays"/>
    <x v="1223"/>
    <d v="2015-04-23T06:59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5"/>
    <s v="nonfiction"/>
    <x v="1224"/>
    <d v="2013-09-07T22:25:3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2"/>
    <s v="rock"/>
    <x v="1225"/>
    <d v="2015-04-27T17:12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2"/>
    <s v="rock"/>
    <x v="1226"/>
    <d v="2015-05-01T00:16:5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5"/>
    <s v="radio &amp; podcasts"/>
    <x v="1227"/>
    <d v="2013-04-10T15:54:3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6"/>
    <s v="photobooks"/>
    <x v="1228"/>
    <d v="2016-10-06T14:00:0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2"/>
    <s v="faith"/>
    <x v="1229"/>
    <d v="2017-03-17T18:34:0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6"/>
    <s v="photobooks"/>
    <x v="1230"/>
    <d v="2017-01-07T21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2"/>
    <s v="rock"/>
    <x v="1231"/>
    <d v="2013-05-07T04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2"/>
    <s v="rock"/>
    <x v="1232"/>
    <d v="2011-12-16T05:48:4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2"/>
    <s v="indie rock"/>
    <x v="1233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2"/>
    <s v="indie rock"/>
    <x v="1234"/>
    <d v="2011-12-13T03:39:5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2"/>
    <s v="indie rock"/>
    <x v="1235"/>
    <d v="2014-04-02T18:36:4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1236"/>
    <d v="2016-05-25T18:06:3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2"/>
    <s v="classical music"/>
    <x v="1237"/>
    <d v="2015-10-13T23:13:41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2"/>
    <s v="classical music"/>
    <x v="1238"/>
    <d v="2015-05-01T1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3"/>
    <s v="spaces"/>
    <x v="1239"/>
    <d v="2016-04-17T23:44:5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3"/>
    <s v="plays"/>
    <x v="1240"/>
    <d v="2015-07-07T17:30:3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3"/>
    <s v="plays"/>
    <x v="1241"/>
    <d v="2015-08-24T02:00:0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3"/>
    <s v="spaces"/>
    <x v="1242"/>
    <d v="2012-12-26T20:04:1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3"/>
    <s v="spaces"/>
    <x v="1243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3"/>
    <s v="spaces"/>
    <x v="1244"/>
    <d v="2013-12-29T07:59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3"/>
    <s v="spaces"/>
    <x v="1245"/>
    <d v="2016-02-02T17:26: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3"/>
    <s v="plays"/>
    <x v="1246"/>
    <d v="2017-03-16T18:49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3"/>
    <s v="plays"/>
    <x v="1247"/>
    <d v="2016-05-06T14:35:58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3"/>
    <s v="plays"/>
    <x v="1248"/>
    <d v="2014-06-15T16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3"/>
    <s v="plays"/>
    <x v="1249"/>
    <d v="2013-08-23T19:04:2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3"/>
    <s v="plays"/>
    <x v="1250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3"/>
    <s v="plays"/>
    <x v="1251"/>
    <d v="2014-11-18T17:23:2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3"/>
    <s v="plays"/>
    <x v="1252"/>
    <d v="2016-06-06T07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3"/>
    <s v="plays"/>
    <x v="1253"/>
    <d v="2015-12-14T00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3"/>
    <s v="plays"/>
    <x v="1254"/>
    <d v="2014-07-30T22:41:4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3"/>
    <s v="plays"/>
    <x v="1255"/>
    <d v="2016-06-02T22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3"/>
    <s v="plays"/>
    <x v="1256"/>
    <d v="2015-06-10T19:27:2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3"/>
    <s v="plays"/>
    <x v="1257"/>
    <d v="2016-04-18T09:13:2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3"/>
    <s v="plays"/>
    <x v="1258"/>
    <d v="2016-09-23T16:44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3"/>
    <s v="plays"/>
    <x v="1259"/>
    <d v="2016-06-16T05:58:0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3"/>
    <s v="plays"/>
    <x v="1260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3"/>
    <s v="plays"/>
    <x v="1261"/>
    <d v="2016-07-10T22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3"/>
    <s v="musical"/>
    <x v="1262"/>
    <d v="2014-12-01T20:25:15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3"/>
    <s v="plays"/>
    <x v="1263"/>
    <d v="2015-06-18T10:41:07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4"/>
    <s v="television"/>
    <x v="1264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4"/>
    <s v="television"/>
    <x v="1265"/>
    <d v="2015-03-01T12:00:0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4"/>
    <s v="shorts"/>
    <x v="1266"/>
    <d v="2014-08-11T05:59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4"/>
    <s v="shorts"/>
    <x v="1267"/>
    <d v="2012-11-15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4"/>
    <s v="documentary"/>
    <x v="1268"/>
    <d v="2013-05-05T17:00:1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4"/>
    <s v="documentary"/>
    <x v="1269"/>
    <d v="2011-07-03T11:57:4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4"/>
    <s v="documentary"/>
    <x v="1270"/>
    <d v="2012-11-10T01:46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4"/>
    <s v="documentary"/>
    <x v="1271"/>
    <d v="2016-05-13T13:40:4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4"/>
    <s v="documentary"/>
    <x v="1272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4"/>
    <s v="documentary"/>
    <x v="1273"/>
    <d v="2012-04-27T21:32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4"/>
    <s v="documentary"/>
    <x v="1274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4"/>
    <s v="documentary"/>
    <x v="1275"/>
    <d v="2011-05-09T05:59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3"/>
    <s v="plays"/>
    <x v="1276"/>
    <d v="2015-06-24T02:0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2"/>
    <s v="rock"/>
    <x v="1277"/>
    <d v="2012-04-29T04:00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2"/>
    <s v="rock"/>
    <x v="1278"/>
    <d v="2013-03-22T11:37:0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2"/>
    <s v="electronic music"/>
    <x v="1279"/>
    <d v="2016-06-23T16:00: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2"/>
    <s v="electronic music"/>
    <x v="1280"/>
    <d v="2015-02-11T15:23:4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6"/>
    <s v="photobooks"/>
    <x v="1281"/>
    <d v="2016-06-29T23:29:5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3"/>
    <s v="plays"/>
    <x v="1282"/>
    <d v="2015-02-17T14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5"/>
    <s v="radio &amp; podcasts"/>
    <x v="1283"/>
    <d v="2016-01-12T05:00:0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5"/>
    <s v="radio &amp; podcasts"/>
    <x v="1284"/>
    <d v="2013-02-15T14:21:4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6"/>
    <s v="photobooks"/>
    <x v="1285"/>
    <d v="2016-10-23T08:20:01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2"/>
    <s v="rock"/>
    <x v="1286"/>
    <d v="2011-05-05T02:13:53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2"/>
    <s v="pop"/>
    <x v="1287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6"/>
    <s v="photobooks"/>
    <x v="1288"/>
    <d v="2016-03-21T16:59:28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2"/>
    <s v="indie rock"/>
    <x v="1289"/>
    <d v="2014-06-2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1290"/>
    <d v="2015-06-13T16:25: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291"/>
    <d v="2016-12-31T18:20:5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2"/>
    <s v="indie rock"/>
    <x v="1292"/>
    <d v="2014-05-04T06:59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2"/>
    <s v="indie rock"/>
    <x v="1293"/>
    <d v="2014-11-12T18:03: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1"/>
    <s v="tabletop games"/>
    <x v="1294"/>
    <d v="2016-04-23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1"/>
    <s v="tabletop games"/>
    <x v="1295"/>
    <d v="2016-02-12T04:59:0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2"/>
    <s v="rock"/>
    <x v="1296"/>
    <d v="2012-09-25T03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2"/>
    <s v="indie rock"/>
    <x v="1297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2"/>
    <s v="indie rock"/>
    <x v="1298"/>
    <d v="2013-12-15T01:58:05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1299"/>
    <d v="2015-07-23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1300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1301"/>
    <d v="2014-11-30T04:25:1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302"/>
    <d v="2015-04-10T05:32:5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3"/>
    <s v="plays"/>
    <x v="1303"/>
    <d v="2015-08-12T05:32: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3"/>
    <s v="plays"/>
    <x v="1304"/>
    <d v="2014-06-01T03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3"/>
    <s v="plays"/>
    <x v="1305"/>
    <d v="2015-05-09T09:35: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3"/>
    <s v="plays"/>
    <x v="1306"/>
    <d v="2015-07-10T0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3"/>
    <s v="plays"/>
    <x v="1307"/>
    <d v="2015-10-11T02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3"/>
    <s v="plays"/>
    <x v="1308"/>
    <d v="2017-02-18T04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3"/>
    <s v="musical"/>
    <x v="1309"/>
    <d v="2014-06-15T15:16:0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3"/>
    <s v="spaces"/>
    <x v="1310"/>
    <d v="2014-12-14T18:09:5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3"/>
    <s v="spaces"/>
    <x v="1311"/>
    <d v="2015-06-26T23:00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3"/>
    <s v="plays"/>
    <x v="1312"/>
    <d v="2017-03-24T12:33:5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3"/>
    <s v="plays"/>
    <x v="1313"/>
    <d v="2014-11-20T07:59:5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3"/>
    <s v="plays"/>
    <x v="1314"/>
    <d v="2015-01-31T14:03:0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3"/>
    <s v="plays"/>
    <x v="1315"/>
    <d v="2016-07-01T23:00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3"/>
    <s v="plays"/>
    <x v="1316"/>
    <d v="2014-08-31T13:08:0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3"/>
    <s v="plays"/>
    <x v="1317"/>
    <d v="2014-09-21T02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3"/>
    <s v="plays"/>
    <x v="1318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3"/>
    <s v="plays"/>
    <x v="1319"/>
    <d v="2016-03-18T20:20:1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3"/>
    <s v="plays"/>
    <x v="1320"/>
    <d v="2016-07-24T11:28:4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3"/>
    <s v="plays"/>
    <x v="1321"/>
    <d v="2015-05-27T02:45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3"/>
    <s v="plays"/>
    <x v="1322"/>
    <d v="2014-08-26T17:09:4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3"/>
    <s v="plays"/>
    <x v="1323"/>
    <d v="2016-05-10T11:10:4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3"/>
    <s v="plays"/>
    <x v="1324"/>
    <d v="2014-06-25T16:59:0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3"/>
    <s v="musical"/>
    <x v="1325"/>
    <d v="2014-06-12T17:28:1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3"/>
    <s v="musical"/>
    <x v="1326"/>
    <d v="2016-11-15T02:08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3"/>
    <s v="plays"/>
    <x v="1327"/>
    <d v="2016-08-01T13:41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4"/>
    <s v="television"/>
    <x v="1328"/>
    <d v="2015-09-27T20:14:0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4"/>
    <s v="television"/>
    <x v="1329"/>
    <d v="2015-06-08T16:00:0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4"/>
    <s v="shorts"/>
    <x v="1330"/>
    <d v="2013-12-10T02:00:5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4"/>
    <s v="shorts"/>
    <x v="1331"/>
    <d v="2016-05-14T0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4"/>
    <s v="documentary"/>
    <x v="1332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4"/>
    <s v="documentary"/>
    <x v="1333"/>
    <d v="2016-05-19T15:02:4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4"/>
    <s v="documentary"/>
    <x v="1334"/>
    <d v="2012-06-07T14:55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4"/>
    <s v="documentary"/>
    <x v="1335"/>
    <d v="2011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4"/>
    <s v="documentary"/>
    <x v="1336"/>
    <d v="2015-12-22T23:00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4"/>
    <s v="documentary"/>
    <x v="1337"/>
    <d v="2016-06-17T13:57: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4"/>
    <s v="documentary"/>
    <x v="1338"/>
    <d v="2014-10-01T03:59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4"/>
    <s v="documentary"/>
    <x v="1339"/>
    <d v="2017-02-24T11:58:28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4"/>
    <s v="documentary"/>
    <x v="1340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4"/>
    <s v="documentary"/>
    <x v="1341"/>
    <d v="2012-07-07T13:33: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4"/>
    <s v="documentary"/>
    <x v="1342"/>
    <d v="2016-12-14T12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343"/>
    <d v="2016-03-17T17:25:4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5"/>
    <s v="nonfiction"/>
    <x v="1344"/>
    <d v="2014-12-01T04:5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5"/>
    <s v="nonfiction"/>
    <x v="1345"/>
    <d v="2015-06-21T03:31:22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2"/>
    <s v="rock"/>
    <x v="1346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2"/>
    <s v="rock"/>
    <x v="1347"/>
    <d v="2012-06-25T16:24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2"/>
    <s v="electronic music"/>
    <x v="1348"/>
    <d v="2015-12-16T18:20: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6"/>
    <s v="photobooks"/>
    <x v="1349"/>
    <d v="2015-06-01T22:42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2"/>
    <s v="rock"/>
    <x v="1350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2"/>
    <s v="rock"/>
    <x v="1351"/>
    <d v="2016-12-29T05:08:4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2"/>
    <s v="rock"/>
    <x v="1352"/>
    <d v="2015-02-13T23:58:0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6"/>
    <s v="photobooks"/>
    <x v="1353"/>
    <d v="2016-06-07T04:01:31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6"/>
    <s v="photobooks"/>
    <x v="1354"/>
    <d v="2015-03-25T18:53:4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2"/>
    <s v="rock"/>
    <x v="1355"/>
    <d v="2011-07-31T06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2"/>
    <s v="indie rock"/>
    <x v="1356"/>
    <d v="2013-03-11T18:02: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2"/>
    <s v="indie rock"/>
    <x v="1357"/>
    <d v="2012-01-24T19:26: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2"/>
    <s v="indie rock"/>
    <x v="1358"/>
    <d v="2013-01-26T05:09:3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2"/>
    <s v="indie rock"/>
    <x v="1359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2"/>
    <s v="indie rock"/>
    <x v="1360"/>
    <d v="2015-07-05T17:00:1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2"/>
    <s v="indie rock"/>
    <x v="1361"/>
    <d v="2011-08-15T01:00:0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2"/>
    <s v="rock"/>
    <x v="1362"/>
    <d v="2015-11-13T17:04: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1"/>
    <s v="tabletop games"/>
    <x v="1363"/>
    <d v="2016-12-14T21:01:1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2"/>
    <s v="rock"/>
    <x v="1364"/>
    <d v="2013-12-06T23:22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2"/>
    <s v="rock"/>
    <x v="1365"/>
    <d v="2012-04-18T16:44:36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2"/>
    <s v="indie rock"/>
    <x v="136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2"/>
    <s v="indie rock"/>
    <x v="1367"/>
    <d v="2012-05-05T19:15:2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2"/>
    <s v="indie rock"/>
    <x v="1368"/>
    <d v="2013-03-09T23:42:1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2"/>
    <s v="indie rock"/>
    <x v="1369"/>
    <d v="2012-10-28T05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2"/>
    <s v="indie rock"/>
    <x v="1370"/>
    <d v="2011-11-16T16:11:4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2"/>
    <s v="classical music"/>
    <x v="1371"/>
    <d v="2015-08-20T11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2"/>
    <s v="classical music"/>
    <x v="1372"/>
    <d v="2013-09-26T10:46:5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2"/>
    <s v="classical music"/>
    <x v="1373"/>
    <d v="2017-03-05T19:26: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2"/>
    <s v="classical music"/>
    <x v="1374"/>
    <d v="2012-05-28T15:43:1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1375"/>
    <d v="2016-06-17T12:59:5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1376"/>
    <d v="2015-08-21T17:55:13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3"/>
    <s v="plays"/>
    <x v="1377"/>
    <d v="2016-06-02T10:25:1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3"/>
    <s v="musical"/>
    <x v="1378"/>
    <d v="2015-01-18T18:33:3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3"/>
    <s v="plays"/>
    <x v="1379"/>
    <d v="2015-07-02T11:17:0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3"/>
    <s v="spaces"/>
    <x v="1380"/>
    <d v="2015-09-16T17:56: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3"/>
    <s v="spaces"/>
    <x v="1381"/>
    <d v="2015-06-14T00:20:5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3"/>
    <s v="plays"/>
    <x v="1382"/>
    <d v="2014-06-09T19:20:15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3"/>
    <s v="plays"/>
    <x v="1383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3"/>
    <s v="plays"/>
    <x v="1384"/>
    <d v="2016-09-14T19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3"/>
    <s v="plays"/>
    <x v="1385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3"/>
    <s v="plays"/>
    <x v="1386"/>
    <d v="2014-10-16T03:59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3"/>
    <s v="plays"/>
    <x v="1387"/>
    <d v="2015-10-28T17:33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3"/>
    <s v="plays"/>
    <x v="1388"/>
    <d v="2014-07-06T10:08:0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3"/>
    <s v="plays"/>
    <x v="1389"/>
    <d v="2016-04-06T21:3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3"/>
    <s v="plays"/>
    <x v="1390"/>
    <d v="2014-11-01T17:18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3"/>
    <s v="plays"/>
    <x v="1391"/>
    <d v="2015-12-10T14:14:5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3"/>
    <s v="plays"/>
    <x v="1392"/>
    <d v="2016-06-06T0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3"/>
    <s v="musical"/>
    <x v="1393"/>
    <d v="2014-08-01T01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3"/>
    <s v="plays"/>
    <x v="1394"/>
    <d v="2015-10-24T03:59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4"/>
    <s v="television"/>
    <x v="1395"/>
    <d v="2014-06-14T01:44:1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4"/>
    <s v="television"/>
    <x v="1396"/>
    <d v="2014-09-17T13:00: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4"/>
    <s v="shorts"/>
    <x v="1397"/>
    <d v="2015-12-27T14:20: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4"/>
    <s v="shorts"/>
    <x v="1398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4"/>
    <s v="shorts"/>
    <x v="1399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4"/>
    <s v="shorts"/>
    <x v="1400"/>
    <d v="2014-01-22T21:39:5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4"/>
    <s v="documentary"/>
    <x v="1401"/>
    <d v="2013-06-06T13:34:5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4"/>
    <s v="documentary"/>
    <x v="1402"/>
    <d v="2010-07-17T09:59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4"/>
    <s v="documentary"/>
    <x v="1403"/>
    <d v="2011-03-10T16:40:1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4"/>
    <s v="documentary"/>
    <x v="1404"/>
    <d v="2015-11-07T04:00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4"/>
    <s v="documentary"/>
    <x v="1405"/>
    <d v="2016-08-25T10:51:56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4"/>
    <s v="documentary"/>
    <x v="1406"/>
    <d v="2014-11-21T15:01:41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1407"/>
    <d v="2015-05-31T15:24:3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5"/>
    <s v="nonfiction"/>
    <x v="1408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5"/>
    <s v="nonfiction"/>
    <x v="1409"/>
    <d v="2017-01-28T22:35: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6"/>
    <s v="photobooks"/>
    <x v="1410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2"/>
    <s v="rock"/>
    <x v="1411"/>
    <d v="2010-06-15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2"/>
    <s v="rock"/>
    <x v="1412"/>
    <d v="2012-09-04T13:29:07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6"/>
    <s v="photobooks"/>
    <x v="1413"/>
    <d v="2015-09-27T14:20:4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2"/>
    <s v="indie rock"/>
    <x v="1414"/>
    <d v="2010-07-22T06:0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15"/>
    <d v="2014-07-10T10:09:1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2"/>
    <s v="rock"/>
    <x v="1416"/>
    <d v="2015-06-22T05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2"/>
    <s v="electronic music"/>
    <x v="1417"/>
    <d v="2015-07-23T18:02:2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1"/>
    <s v="tabletop games"/>
    <x v="1418"/>
    <d v="2015-06-27T15:22:4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1"/>
    <s v="tabletop games"/>
    <x v="1419"/>
    <d v="2014-01-05T15:38:0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2"/>
    <s v="rock"/>
    <x v="1420"/>
    <d v="2011-03-12T04:00:0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1421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1422"/>
    <d v="2015-02-06T15:04:3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1423"/>
    <d v="2016-10-30T15:2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2"/>
    <s v="indie rock"/>
    <x v="1424"/>
    <d v="2015-01-27T23:13:0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2"/>
    <s v="classical music"/>
    <x v="1425"/>
    <d v="2012-12-24T23:47:37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1426"/>
    <d v="2016-09-29T15:45:2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27"/>
    <d v="2015-06-08T03:51:14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1428"/>
    <d v="2016-04-22T13:55:1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3"/>
    <s v="plays"/>
    <x v="1429"/>
    <d v="2015-09-23T14:21: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3"/>
    <s v="musical"/>
    <x v="1430"/>
    <d v="2014-09-15T06:08:0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3"/>
    <s v="plays"/>
    <x v="1431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3"/>
    <s v="plays"/>
    <x v="1432"/>
    <d v="2014-07-18T16:04:1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3"/>
    <s v="spaces"/>
    <x v="1433"/>
    <d v="2016-05-01T11:00:0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3"/>
    <s v="spaces"/>
    <x v="1434"/>
    <d v="2014-08-20T20:24:03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3"/>
    <s v="spaces"/>
    <x v="1435"/>
    <d v="2016-05-05T04:02:4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3"/>
    <s v="plays"/>
    <x v="1436"/>
    <d v="2013-11-02T20:49:2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3"/>
    <s v="plays"/>
    <x v="1437"/>
    <d v="2015-10-25T2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3"/>
    <s v="plays"/>
    <x v="1438"/>
    <d v="2015-07-12T10:25:1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3"/>
    <s v="plays"/>
    <x v="1439"/>
    <d v="2017-02-22T13:25:5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3"/>
    <s v="plays"/>
    <x v="1440"/>
    <d v="2016-10-01T03:59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3"/>
    <s v="plays"/>
    <x v="1441"/>
    <d v="2016-06-08T00:57:0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3"/>
    <s v="plays"/>
    <x v="1442"/>
    <d v="2015-04-01T20:17:4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3"/>
    <s v="plays"/>
    <x v="1443"/>
    <d v="2017-02-25T01:22:14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3"/>
    <s v="plays"/>
    <x v="1444"/>
    <d v="2016-03-15T21:00:0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3"/>
    <s v="plays"/>
    <x v="1445"/>
    <d v="2014-11-06T00:46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3"/>
    <s v="plays"/>
    <x v="1446"/>
    <d v="2014-07-10T09:07:4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3"/>
    <s v="plays"/>
    <x v="1447"/>
    <d v="2014-08-21T16:28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3"/>
    <s v="plays"/>
    <x v="1448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3"/>
    <s v="plays"/>
    <x v="1449"/>
    <d v="2016-03-07T04:59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3"/>
    <s v="plays"/>
    <x v="1450"/>
    <d v="2014-11-21T04:55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3"/>
    <s v="plays"/>
    <x v="1451"/>
    <d v="2015-08-09T16:00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3"/>
    <s v="plays"/>
    <x v="1452"/>
    <d v="2015-08-12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3"/>
    <s v="plays"/>
    <x v="1453"/>
    <d v="2014-11-13T23:37:2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3"/>
    <s v="plays"/>
    <x v="1454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3"/>
    <s v="plays"/>
    <x v="1455"/>
    <d v="2014-05-19T21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3"/>
    <s v="musical"/>
    <x v="1456"/>
    <d v="2015-08-02T19:31:2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3"/>
    <s v="plays"/>
    <x v="1457"/>
    <d v="2015-07-17T21:02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3"/>
    <s v="plays"/>
    <x v="1458"/>
    <d v="2015-07-20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3"/>
    <s v="plays"/>
    <x v="1459"/>
    <d v="2014-11-05T21:22:25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4"/>
    <s v="television"/>
    <x v="1460"/>
    <d v="2016-02-15T16:51:23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4"/>
    <s v="shorts"/>
    <x v="1461"/>
    <d v="2010-06-03T01:41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4"/>
    <s v="shorts"/>
    <x v="1462"/>
    <d v="2017-02-01T08:00:0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4"/>
    <s v="shorts"/>
    <x v="1463"/>
    <d v="2014-03-07T19:20: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4"/>
    <s v="shorts"/>
    <x v="1464"/>
    <d v="2011-08-13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4"/>
    <s v="documentary"/>
    <x v="1465"/>
    <d v="2014-01-02T08:00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4"/>
    <s v="documentary"/>
    <x v="1466"/>
    <d v="2012-01-21T17:43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4"/>
    <s v="documentary"/>
    <x v="1467"/>
    <d v="2013-11-02T10:57: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4"/>
    <s v="documentary"/>
    <x v="1468"/>
    <d v="2010-08-11T15:59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4"/>
    <s v="documentary"/>
    <x v="1469"/>
    <d v="2014-11-14T05:12:0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4"/>
    <s v="documentary"/>
    <x v="1470"/>
    <d v="2012-07-30T05:00:0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4"/>
    <s v="documentary"/>
    <x v="1471"/>
    <d v="2011-08-10T07:08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4"/>
    <s v="documentary"/>
    <x v="1472"/>
    <d v="2012-07-19T21:03: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3"/>
    <s v="plays"/>
    <x v="1473"/>
    <d v="2016-11-01T04:59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3"/>
    <s v="plays"/>
    <x v="1474"/>
    <d v="2015-11-01T23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5"/>
    <s v="nonfiction"/>
    <x v="1475"/>
    <d v="2011-06-30T15:19:2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2"/>
    <s v="rock"/>
    <x v="1476"/>
    <d v="2011-09-05T17:06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2"/>
    <s v="rock"/>
    <x v="1477"/>
    <d v="2011-07-16T23:00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2"/>
    <s v="rock"/>
    <x v="1478"/>
    <d v="2017-03-01T02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2"/>
    <s v="rock"/>
    <x v="1479"/>
    <d v="2012-09-01T01:21:0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2"/>
    <s v="metal"/>
    <x v="1480"/>
    <d v="2016-10-24T21:00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2"/>
    <s v="metal"/>
    <x v="1481"/>
    <d v="2015-06-04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6"/>
    <s v="photobooks"/>
    <x v="1482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6"/>
    <s v="photobooks"/>
    <x v="1483"/>
    <d v="2015-06-08T04:00:0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3"/>
    <s v="plays"/>
    <x v="1484"/>
    <d v="2016-04-28T16:20:3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2"/>
    <s v="rock"/>
    <x v="1485"/>
    <d v="2014-04-11T14:15:46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2"/>
    <s v="rock"/>
    <x v="1486"/>
    <d v="2016-12-30T22:50:3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2"/>
    <s v="rock"/>
    <x v="1487"/>
    <d v="2013-03-08T15:42:15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2"/>
    <s v="rock"/>
    <x v="1488"/>
    <d v="2013-02-28T21:25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2"/>
    <s v="pop"/>
    <x v="1489"/>
    <d v="2012-06-09T09:49:3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2"/>
    <s v="pop"/>
    <x v="1490"/>
    <d v="2012-05-24T18:46:0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6"/>
    <s v="photobooks"/>
    <x v="1491"/>
    <d v="2015-11-13T15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2"/>
    <s v="rock"/>
    <x v="1492"/>
    <d v="2013-07-11T20:01:4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2"/>
    <s v="indie rock"/>
    <x v="1493"/>
    <d v="2012-04-08T21:45:0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1494"/>
    <d v="2016-10-20T20:11:55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2"/>
    <s v="indie rock"/>
    <x v="1495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2"/>
    <s v="indie rock"/>
    <x v="1496"/>
    <d v="2010-12-09T04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2"/>
    <s v="rock"/>
    <x v="1497"/>
    <d v="2014-03-26T19:10:33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2"/>
    <s v="indie rock"/>
    <x v="1498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2"/>
    <s v="indie rock"/>
    <x v="1499"/>
    <d v="2014-11-03T08:52:5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2"/>
    <s v="classical music"/>
    <x v="1500"/>
    <d v="2010-01-01T06:00:0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1501"/>
    <d v="2015-12-01T20:01:0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1502"/>
    <d v="2015-09-04T15:00:0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3"/>
    <s v="plays"/>
    <x v="1503"/>
    <d v="2015-02-12T07:00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3"/>
    <s v="plays"/>
    <x v="1504"/>
    <d v="2016-08-05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3"/>
    <s v="plays"/>
    <x v="1505"/>
    <d v="2015-02-11T22:31:4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3"/>
    <s v="plays"/>
    <x v="1506"/>
    <d v="2015-06-14T12:36:4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3"/>
    <s v="musical"/>
    <x v="1507"/>
    <d v="2015-02-21T11:00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3"/>
    <s v="plays"/>
    <x v="1508"/>
    <d v="2016-12-05T01:00:0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3"/>
    <s v="spaces"/>
    <x v="1509"/>
    <d v="2016-10-09T18:25:1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3"/>
    <s v="spaces"/>
    <x v="1510"/>
    <d v="2017-01-19T15:57:5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3"/>
    <s v="plays"/>
    <x v="1511"/>
    <d v="2014-10-15T12:52:0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3"/>
    <s v="plays"/>
    <x v="1512"/>
    <d v="2015-06-20T17:55:14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3"/>
    <s v="plays"/>
    <x v="1513"/>
    <d v="2015-01-08T21:17:4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3"/>
    <s v="plays"/>
    <x v="1514"/>
    <d v="2016-02-10T21:00:0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3"/>
    <s v="plays"/>
    <x v="1515"/>
    <d v="2016-12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3"/>
    <s v="plays"/>
    <x v="1516"/>
    <d v="2015-10-06T16:44:4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3"/>
    <s v="plays"/>
    <x v="1517"/>
    <d v="2015-06-15T16:14:4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3"/>
    <s v="plays"/>
    <x v="1518"/>
    <d v="2015-01-01T05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3"/>
    <s v="plays"/>
    <x v="1519"/>
    <d v="2014-12-03T15:28:2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3"/>
    <s v="plays"/>
    <x v="1520"/>
    <d v="2014-07-11T16:15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3"/>
    <s v="plays"/>
    <x v="1521"/>
    <d v="2015-10-26T00:13:17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3"/>
    <s v="plays"/>
    <x v="1522"/>
    <d v="2016-03-16T03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3"/>
    <s v="plays"/>
    <x v="1523"/>
    <d v="2015-08-31T17:31: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3"/>
    <s v="plays"/>
    <x v="1524"/>
    <d v="2015-06-25T18:07:3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3"/>
    <s v="plays"/>
    <x v="1525"/>
    <d v="2016-05-02T21:26:3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3"/>
    <s v="plays"/>
    <x v="1526"/>
    <d v="2016-08-01T19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3"/>
    <s v="plays"/>
    <x v="1527"/>
    <d v="2015-01-23T12:11:2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3"/>
    <s v="plays"/>
    <x v="1528"/>
    <d v="2015-12-15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3"/>
    <s v="plays"/>
    <x v="1529"/>
    <d v="2015-03-05T04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3"/>
    <s v="plays"/>
    <x v="1530"/>
    <d v="2016-08-23T18:34:5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3"/>
    <s v="plays"/>
    <x v="1531"/>
    <d v="2015-07-02T23:50:0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3"/>
    <s v="musical"/>
    <x v="1532"/>
    <d v="2016-04-29T03:59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3"/>
    <s v="musical"/>
    <x v="1533"/>
    <d v="2015-02-14T19:39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3"/>
    <s v="plays"/>
    <x v="1534"/>
    <d v="2016-01-04T04:20: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3"/>
    <s v="plays"/>
    <x v="1535"/>
    <d v="2015-06-17T01:40: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3"/>
    <s v="plays"/>
    <x v="1536"/>
    <d v="2016-02-20T02:45:35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4"/>
    <s v="television"/>
    <x v="1537"/>
    <d v="2014-08-07T12:21:4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4"/>
    <s v="television"/>
    <x v="1538"/>
    <d v="2015-12-15T23:09: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4"/>
    <s v="shorts"/>
    <x v="1539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4"/>
    <s v="shorts"/>
    <x v="1540"/>
    <d v="2014-04-13T02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4"/>
    <s v="documentary"/>
    <x v="1541"/>
    <d v="2012-08-16T01:16:2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4"/>
    <s v="documentary"/>
    <x v="1542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4"/>
    <s v="documentary"/>
    <x v="1543"/>
    <d v="2012-01-01T07:59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4"/>
    <s v="documentary"/>
    <x v="1544"/>
    <d v="2016-12-20T04:30:33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4"/>
    <s v="documentary"/>
    <x v="1545"/>
    <d v="2015-11-01T04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4"/>
    <s v="documentary"/>
    <x v="1546"/>
    <d v="2016-04-08T18:52:0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4"/>
    <s v="documentary"/>
    <x v="1547"/>
    <d v="2014-02-28T14:33:1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4"/>
    <s v="documentary"/>
    <x v="1548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4"/>
    <s v="documentary"/>
    <x v="1549"/>
    <d v="2010-09-01T03:44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4"/>
    <s v="documentary"/>
    <x v="1550"/>
    <d v="2011-08-07T20:12:5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1551"/>
    <d v="2015-07-26T18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5"/>
    <s v="nonfiction"/>
    <x v="1552"/>
    <d v="2013-01-05T17:58:41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2"/>
    <s v="rock"/>
    <x v="1553"/>
    <d v="2011-05-03T16:10:2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2"/>
    <s v="rock"/>
    <x v="1554"/>
    <d v="2013-11-13T05:59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2"/>
    <s v="rock"/>
    <x v="1555"/>
    <d v="2011-09-07T16:35:39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2"/>
    <s v="rock"/>
    <x v="1556"/>
    <d v="2014-01-19T20:00:3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2"/>
    <s v="rock"/>
    <x v="1557"/>
    <d v="2013-07-10T16:52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2"/>
    <s v="rock"/>
    <x v="1558"/>
    <d v="2016-07-13T19:14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2"/>
    <s v="metal"/>
    <x v="1559"/>
    <d v="2013-10-14T03:59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560"/>
    <d v="2017-01-30T17:16:5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6"/>
    <s v="photobooks"/>
    <x v="1561"/>
    <d v="2015-05-17T18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6"/>
    <s v="photobooks"/>
    <x v="1562"/>
    <d v="2016-04-09T17:37:3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6"/>
    <s v="photobooks"/>
    <x v="1563"/>
    <d v="2016-03-31T10:00:0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6"/>
    <s v="photobooks"/>
    <x v="1564"/>
    <d v="2015-08-25T15:05: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2"/>
    <s v="rock"/>
    <x v="1565"/>
    <d v="2013-04-22T21:00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2"/>
    <s v="rock"/>
    <x v="1566"/>
    <d v="2012-07-07T17:46:5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2"/>
    <s v="rock"/>
    <x v="1567"/>
    <d v="2014-06-09T03:59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2"/>
    <s v="rock"/>
    <x v="1568"/>
    <d v="2014-08-31T17:31:31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2"/>
    <s v="rock"/>
    <x v="1569"/>
    <d v="2009-09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5"/>
    <s v="nonfiction"/>
    <x v="1570"/>
    <d v="2015-12-26T00:18:5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2"/>
    <s v="rock"/>
    <x v="1571"/>
    <d v="2013-10-16T00:04:5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2"/>
    <s v="rock"/>
    <x v="1572"/>
    <d v="2013-05-06T19:12:16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5"/>
    <s v="radio &amp; podcasts"/>
    <x v="1573"/>
    <d v="2015-04-09T22:58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6"/>
    <s v="photobooks"/>
    <x v="1574"/>
    <d v="2016-03-22T20:01:0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2"/>
    <s v="rock"/>
    <x v="1575"/>
    <d v="2012-11-22T22:00:0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2"/>
    <s v="rock"/>
    <x v="1576"/>
    <d v="2014-02-20T20:48:5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2"/>
    <s v="rock"/>
    <x v="1577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2"/>
    <s v="rock"/>
    <x v="1578"/>
    <d v="2009-12-31T23:39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2"/>
    <s v="rock"/>
    <x v="1579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2"/>
    <s v="indie rock"/>
    <x v="1580"/>
    <d v="2011-04-16T0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2"/>
    <s v="indie rock"/>
    <x v="1581"/>
    <d v="2011-09-08T04:54:18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1"/>
    <s v="tabletop games"/>
    <x v="1582"/>
    <d v="2015-07-29T15:59:2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2"/>
    <s v="rock"/>
    <x v="1583"/>
    <d v="2009-12-01T17:00:0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2"/>
    <s v="indie rock"/>
    <x v="1584"/>
    <d v="2014-05-07T00:06:2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2"/>
    <s v="indie rock"/>
    <x v="1585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2"/>
    <s v="indie rock"/>
    <x v="1586"/>
    <d v="2010-02-15T05:00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2"/>
    <s v="indie rock"/>
    <x v="1587"/>
    <d v="2011-10-01T03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2"/>
    <s v="classical music"/>
    <x v="1588"/>
    <d v="2012-03-25T00:56:1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2"/>
    <s v="classical music"/>
    <x v="1589"/>
    <d v="2014-12-01T19:59:0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2"/>
    <s v="classical music"/>
    <x v="1590"/>
    <d v="2013-10-01T03:59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1591"/>
    <d v="2012-04-29T01:13:43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3"/>
    <s v="spaces"/>
    <x v="1592"/>
    <d v="2017-03-22T15:33:5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3"/>
    <s v="spaces"/>
    <x v="1593"/>
    <d v="2016-05-03T23:00:0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1594"/>
    <d v="2015-05-01T05:46:3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1595"/>
    <d v="2014-10-18T0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3"/>
    <s v="plays"/>
    <x v="1596"/>
    <d v="2014-06-06T23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3"/>
    <s v="plays"/>
    <x v="1597"/>
    <d v="2015-03-18T17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3"/>
    <s v="spaces"/>
    <x v="1598"/>
    <d v="2017-02-27T04:59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3"/>
    <s v="plays"/>
    <x v="1599"/>
    <d v="2012-12-07T02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3"/>
    <s v="plays"/>
    <x v="1600"/>
    <d v="2014-07-28T14:31:1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3"/>
    <s v="plays"/>
    <x v="1601"/>
    <d v="2015-10-30T14:00:1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3"/>
    <s v="plays"/>
    <x v="1602"/>
    <d v="2015-06-12T02:00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3"/>
    <s v="plays"/>
    <x v="1603"/>
    <d v="2016-07-28T15:58:38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3"/>
    <s v="plays"/>
    <x v="1604"/>
    <d v="2015-11-29T23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3"/>
    <s v="plays"/>
    <x v="1605"/>
    <d v="2015-12-13T02:26:32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3"/>
    <s v="plays"/>
    <x v="1606"/>
    <d v="2017-01-15T00:59:4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3"/>
    <s v="plays"/>
    <x v="1607"/>
    <d v="2014-08-25T04:59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3"/>
    <s v="plays"/>
    <x v="1608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3"/>
    <s v="plays"/>
    <x v="1609"/>
    <d v="2014-11-29T23:52:5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3"/>
    <s v="plays"/>
    <x v="1610"/>
    <d v="2015-06-18T11:04:0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3"/>
    <s v="plays"/>
    <x v="1611"/>
    <d v="2014-06-01T03:59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3"/>
    <s v="plays"/>
    <x v="1612"/>
    <d v="2015-02-21T22:05: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3"/>
    <s v="plays"/>
    <x v="1613"/>
    <d v="2015-10-08T00:32:5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3"/>
    <s v="plays"/>
    <x v="1614"/>
    <d v="2016-12-01T07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3"/>
    <s v="plays"/>
    <x v="1615"/>
    <d v="2015-02-05T06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3"/>
    <s v="plays"/>
    <x v="1616"/>
    <d v="2015-05-02T21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3"/>
    <s v="plays"/>
    <x v="1617"/>
    <d v="2014-10-27T03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3"/>
    <s v="plays"/>
    <x v="1618"/>
    <d v="2014-05-13T04:00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3"/>
    <s v="plays"/>
    <x v="1619"/>
    <d v="2016-05-31T22:08:5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3"/>
    <s v="plays"/>
    <x v="1620"/>
    <d v="2015-07-31T08:58: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3"/>
    <s v="plays"/>
    <x v="1621"/>
    <d v="2015-01-16T23:58:0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3"/>
    <s v="plays"/>
    <x v="1622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3"/>
    <s v="plays"/>
    <x v="1623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3"/>
    <s v="plays"/>
    <x v="1624"/>
    <d v="2016-12-21T11:50: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3"/>
    <s v="plays"/>
    <x v="1625"/>
    <d v="2015-07-23T18:33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3"/>
    <s v="musical"/>
    <x v="1626"/>
    <d v="2016-02-16T05:59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3"/>
    <s v="musical"/>
    <x v="1627"/>
    <d v="2016-03-26T16:39:0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4"/>
    <s v="television"/>
    <x v="1628"/>
    <d v="2014-11-19T18:52:5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4"/>
    <s v="shorts"/>
    <x v="1629"/>
    <d v="2014-03-23T00:00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4"/>
    <s v="shorts"/>
    <x v="1630"/>
    <d v="2015-02-22T11:3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4"/>
    <s v="shorts"/>
    <x v="1631"/>
    <d v="2014-06-22T15:48:5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4"/>
    <s v="shorts"/>
    <x v="1632"/>
    <d v="2012-01-13T06:34:48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4"/>
    <s v="documentary"/>
    <x v="1633"/>
    <d v="2014-02-22T01:08:2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4"/>
    <s v="documentary"/>
    <x v="1634"/>
    <d v="2012-06-26T04:03:13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4"/>
    <s v="documentary"/>
    <x v="1635"/>
    <d v="2016-11-08T11:43:0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4"/>
    <s v="documentary"/>
    <x v="1636"/>
    <d v="2015-05-08T22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4"/>
    <s v="documentary"/>
    <x v="1637"/>
    <d v="2015-08-21T14:05:16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4"/>
    <s v="documentary"/>
    <x v="1638"/>
    <d v="2016-03-16T18:16:3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4"/>
    <s v="documentary"/>
    <x v="1639"/>
    <d v="2016-06-15T1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4"/>
    <s v="documentary"/>
    <x v="1640"/>
    <d v="2013-05-01T04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4"/>
    <s v="documentary"/>
    <x v="1641"/>
    <d v="2014-02-05T23:04:0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4"/>
    <s v="documentary"/>
    <x v="1642"/>
    <d v="2013-10-12T01:31:05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3"/>
    <s v="plays"/>
    <x v="1643"/>
    <d v="2017-01-06T13:05:0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5"/>
    <s v="nonfiction"/>
    <x v="1644"/>
    <d v="2013-02-24T21:04: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2"/>
    <s v="rock"/>
    <x v="1645"/>
    <d v="2014-03-17T02:35:1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2"/>
    <s v="rock"/>
    <x v="1646"/>
    <d v="2013-07-03T04:59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2"/>
    <s v="rock"/>
    <x v="1647"/>
    <d v="2012-02-14T19:49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2"/>
    <s v="metal"/>
    <x v="1648"/>
    <d v="2016-07-24T03:00: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2"/>
    <s v="electronic music"/>
    <x v="1649"/>
    <d v="2014-10-23T00:49:0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2"/>
    <s v="electronic music"/>
    <x v="1650"/>
    <d v="2016-12-12T17:34:4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6"/>
    <s v="photobooks"/>
    <x v="1651"/>
    <d v="2015-12-04T05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6"/>
    <s v="photobooks"/>
    <x v="1652"/>
    <d v="2016-07-14T19:25:4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3"/>
    <s v="plays"/>
    <x v="1653"/>
    <d v="2015-07-21T03:00:0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2"/>
    <s v="rock"/>
    <x v="1654"/>
    <d v="2013-07-26T01:30:3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6"/>
    <s v="photobooks"/>
    <x v="1655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6"/>
    <s v="photobooks"/>
    <x v="1656"/>
    <d v="2014-12-19T04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6"/>
    <s v="photobooks"/>
    <x v="1657"/>
    <d v="2015-01-22T18:46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2"/>
    <s v="rock"/>
    <x v="1658"/>
    <d v="2014-08-03T17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2"/>
    <s v="pop"/>
    <x v="1659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2"/>
    <s v="pop"/>
    <x v="1660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2"/>
    <s v="pop"/>
    <x v="1661"/>
    <d v="2011-11-28T04:35:3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2"/>
    <s v="pop"/>
    <x v="1662"/>
    <d v="2010-07-05T04:00:0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2"/>
    <s v="faith"/>
    <x v="1663"/>
    <d v="2017-03-24T05:00:23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6"/>
    <s v="photobooks"/>
    <x v="1664"/>
    <d v="2015-03-19T17:45:23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6"/>
    <s v="photobooks"/>
    <x v="1665"/>
    <d v="2016-08-29T04:01:0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2"/>
    <s v="rock"/>
    <x v="1666"/>
    <d v="2012-05-12T23:54:2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2"/>
    <s v="indie rock"/>
    <x v="166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2"/>
    <s v="indie rock"/>
    <x v="1668"/>
    <d v="2013-05-07T15:33:1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1669"/>
    <d v="2015-04-17T00:00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1670"/>
    <d v="2016-05-06T19:49:4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2"/>
    <s v="rock"/>
    <x v="1671"/>
    <d v="2016-06-25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2"/>
    <s v="rock"/>
    <x v="1672"/>
    <d v="2016-05-05T13:01:47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2"/>
    <s v="electronic music"/>
    <x v="1673"/>
    <d v="2012-04-16T06:10:2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1"/>
    <s v="tabletop games"/>
    <x v="1674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2"/>
    <s v="indie rock"/>
    <x v="1675"/>
    <d v="2012-05-05T17:25:4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2"/>
    <s v="indie rock"/>
    <x v="1676"/>
    <d v="2012-05-24T01:47:3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2"/>
    <s v="indie rock"/>
    <x v="1677"/>
    <d v="2011-10-12T23:57:5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2"/>
    <s v="indie rock"/>
    <x v="1678"/>
    <d v="2011-01-16T01:51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2"/>
    <s v="classical music"/>
    <x v="1679"/>
    <d v="2011-10-29T16:12:01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2"/>
    <s v="classical music"/>
    <x v="1680"/>
    <d v="2013-05-31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2"/>
    <s v="classical music"/>
    <x v="1681"/>
    <d v="2012-03-21T20:48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682"/>
    <d v="2013-10-25T23:00: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1683"/>
    <d v="2015-12-09T06:5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1684"/>
    <d v="2015-03-11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3"/>
    <s v="plays"/>
    <x v="1685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3"/>
    <s v="plays"/>
    <x v="1686"/>
    <d v="2016-09-09T04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3"/>
    <s v="plays"/>
    <x v="1687"/>
    <d v="2014-07-08T22:34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3"/>
    <s v="plays"/>
    <x v="1688"/>
    <d v="2015-12-04T19:01:26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3"/>
    <s v="musical"/>
    <x v="1689"/>
    <d v="2015-05-09T03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3"/>
    <s v="musical"/>
    <x v="1690"/>
    <d v="2016-06-04T22:57:3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3"/>
    <s v="musical"/>
    <x v="1691"/>
    <d v="2014-08-28T01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3"/>
    <s v="spaces"/>
    <x v="1692"/>
    <d v="2017-01-27T20:05:3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3"/>
    <s v="spaces"/>
    <x v="1693"/>
    <d v="2014-06-16T04:25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3"/>
    <s v="spaces"/>
    <x v="1694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3"/>
    <s v="spaces"/>
    <x v="1695"/>
    <d v="2014-07-18T13:09:1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3"/>
    <s v="spaces"/>
    <x v="1696"/>
    <d v="2015-06-11T16:13:0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3"/>
    <s v="plays"/>
    <x v="1697"/>
    <d v="2013-12-13T04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3"/>
    <s v="plays"/>
    <x v="1698"/>
    <d v="2014-09-26T21:04:5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3"/>
    <s v="plays"/>
    <x v="1699"/>
    <d v="2015-07-05T16:43: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3"/>
    <s v="plays"/>
    <x v="1700"/>
    <d v="2016-07-01T08:20:51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3"/>
    <s v="plays"/>
    <x v="1701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3"/>
    <s v="plays"/>
    <x v="1702"/>
    <d v="2016-12-01T17:39:42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3"/>
    <s v="plays"/>
    <x v="1703"/>
    <d v="2014-12-22T04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3"/>
    <s v="plays"/>
    <x v="1704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3"/>
    <s v="plays"/>
    <x v="1705"/>
    <d v="2015-05-30T20:21:4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3"/>
    <s v="plays"/>
    <x v="1706"/>
    <d v="2015-06-01T05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3"/>
    <s v="plays"/>
    <x v="1707"/>
    <d v="2016-04-29T04:39:48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3"/>
    <s v="plays"/>
    <x v="1708"/>
    <d v="2016-09-26T10:37:09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3"/>
    <s v="plays"/>
    <x v="1709"/>
    <d v="2016-12-07T08:26:1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3"/>
    <s v="plays"/>
    <x v="1710"/>
    <d v="2014-11-19T08:27:5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3"/>
    <s v="plays"/>
    <x v="1711"/>
    <d v="2014-10-04T14:48:5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3"/>
    <s v="plays"/>
    <x v="1712"/>
    <d v="2015-02-28T17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3"/>
    <s v="plays"/>
    <x v="1713"/>
    <d v="2015-11-13T20:17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3"/>
    <s v="plays"/>
    <x v="1714"/>
    <d v="2016-10-11T03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3"/>
    <s v="plays"/>
    <x v="1715"/>
    <d v="2015-08-09T16:00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3"/>
    <s v="plays"/>
    <x v="1716"/>
    <d v="2015-05-31T18:32:5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3"/>
    <s v="plays"/>
    <x v="1717"/>
    <d v="2015-10-02T18:00:0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3"/>
    <s v="plays"/>
    <x v="1718"/>
    <d v="2014-11-08T10:00:4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3"/>
    <s v="plays"/>
    <x v="1719"/>
    <d v="2016-03-03T05:59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3"/>
    <s v="plays"/>
    <x v="1720"/>
    <d v="2015-07-02T15:39:37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3"/>
    <s v="plays"/>
    <x v="1721"/>
    <d v="2015-07-18T23:16:5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3"/>
    <s v="plays"/>
    <x v="1722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3"/>
    <s v="plays"/>
    <x v="1723"/>
    <d v="2015-05-31T12:44:58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3"/>
    <s v="plays"/>
    <x v="1724"/>
    <d v="2014-06-23T18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3"/>
    <s v="plays"/>
    <x v="1725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3"/>
    <s v="plays"/>
    <x v="1726"/>
    <d v="2016-05-04T23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3"/>
    <s v="musical"/>
    <x v="1727"/>
    <d v="2015-06-03T00:00:0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3"/>
    <s v="musical"/>
    <x v="1728"/>
    <d v="2014-07-03T04:00:45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4"/>
    <s v="television"/>
    <x v="1729"/>
    <d v="2015-11-08T16:51:4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4"/>
    <s v="television"/>
    <x v="1730"/>
    <d v="2015-04-25T19:59: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4"/>
    <s v="shorts"/>
    <x v="1731"/>
    <d v="2011-04-24T23:34:47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4"/>
    <s v="documentary"/>
    <x v="1732"/>
    <d v="2011-10-29T03:59:0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4"/>
    <s v="documentary"/>
    <x v="1733"/>
    <d v="2011-04-24T23:02:18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4"/>
    <s v="documentary"/>
    <x v="1734"/>
    <d v="2015-08-01T15:01:48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4"/>
    <s v="documentary"/>
    <x v="1735"/>
    <d v="2013-05-17T03:5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4"/>
    <s v="documentary"/>
    <x v="1736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4"/>
    <s v="documentary"/>
    <x v="1737"/>
    <d v="2015-06-01T02:20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4"/>
    <s v="documentary"/>
    <x v="1738"/>
    <d v="2011-11-19T21:54:1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4"/>
    <s v="documentary"/>
    <x v="1739"/>
    <d v="2014-10-17T12:00:0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3"/>
    <s v="plays"/>
    <x v="1740"/>
    <d v="2015-12-10T16:51:0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5"/>
    <s v="nonfiction"/>
    <x v="1741"/>
    <d v="2013-06-11T15:33:26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5"/>
    <s v="nonfiction"/>
    <x v="1742"/>
    <d v="2012-12-13T22:58: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5"/>
    <s v="nonfiction"/>
    <x v="1743"/>
    <d v="2013-05-20T00:41:0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5"/>
    <s v="nonfiction"/>
    <x v="1744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5"/>
    <s v="nonfiction"/>
    <x v="1745"/>
    <d v="2014-07-09T07:55:39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2"/>
    <s v="rock"/>
    <x v="1746"/>
    <d v="2014-04-19T21:04: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2"/>
    <s v="electronic music"/>
    <x v="1747"/>
    <d v="2015-05-18T05:00: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6"/>
    <s v="photobooks"/>
    <x v="1748"/>
    <d v="2016-07-15T14:34:0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6"/>
    <s v="photobooks"/>
    <x v="1749"/>
    <d v="2015-05-31T14:45:2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6"/>
    <s v="photobooks"/>
    <x v="1750"/>
    <d v="2017-01-31T18:08:2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2"/>
    <s v="rock"/>
    <x v="1751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2"/>
    <s v="rock"/>
    <x v="1752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2"/>
    <s v="rock"/>
    <x v="1753"/>
    <d v="2013-11-13T17:24:19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3"/>
    <s v="plays"/>
    <x v="1754"/>
    <d v="2015-06-20T13:59:35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3"/>
    <s v="plays"/>
    <x v="1755"/>
    <d v="2015-11-14T17:49: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3"/>
    <s v="plays"/>
    <x v="1756"/>
    <d v="2015-07-29T17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757"/>
    <d v="2016-08-19T03:59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5"/>
    <s v="nonfiction"/>
    <x v="1758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5"/>
    <s v="nonfiction"/>
    <x v="1759"/>
    <d v="2014-12-18T12:08:53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2"/>
    <s v="rock"/>
    <x v="1760"/>
    <d v="2016-08-01T16:22:0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5"/>
    <s v="radio &amp; podcasts"/>
    <x v="1761"/>
    <d v="2011-06-12T00:20:49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2"/>
    <s v="rock"/>
    <x v="1762"/>
    <d v="2012-07-22T01:40:0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2"/>
    <s v="rock"/>
    <x v="1763"/>
    <d v="2014-12-17T07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2"/>
    <s v="rock"/>
    <x v="1764"/>
    <d v="2011-09-24T08:10:5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6"/>
    <s v="photobooks"/>
    <x v="1765"/>
    <d v="2016-10-23T20:50:4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2"/>
    <s v="rock"/>
    <x v="1766"/>
    <d v="2014-02-24T16:25:07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2"/>
    <s v="rock"/>
    <x v="1767"/>
    <d v="2014-05-20T04:59:0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2"/>
    <s v="rock"/>
    <x v="1768"/>
    <d v="2014-07-10T23:01:4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2"/>
    <s v="rock"/>
    <x v="1769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2"/>
    <s v="rock"/>
    <x v="1770"/>
    <d v="2013-05-24T00:30:3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2"/>
    <s v="indie rock"/>
    <x v="1771"/>
    <d v="2014-11-12T22:45:3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2"/>
    <s v="indie rock"/>
    <x v="1772"/>
    <d v="2015-10-20T17:55:2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2"/>
    <s v="indie rock"/>
    <x v="1773"/>
    <d v="2014-03-04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774"/>
    <d v="2015-08-13T08:46: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2"/>
    <s v="indie rock"/>
    <x v="1775"/>
    <d v="2012-12-22T21:30:32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2"/>
    <s v="indie rock"/>
    <x v="1776"/>
    <d v="2012-10-26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2"/>
    <s v="electronic music"/>
    <x v="1777"/>
    <d v="2012-04-07T04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2"/>
    <s v="electronic music"/>
    <x v="1778"/>
    <d v="2015-08-19T17:15:1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1779"/>
    <d v="2015-12-25T00:0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1780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1781"/>
    <d v="2014-06-11T13:44:0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1782"/>
    <d v="2014-10-28T03:11:0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1783"/>
    <d v="2016-03-24T13:27:3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1784"/>
    <d v="2016-03-23T14:18:0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2"/>
    <s v="classical music"/>
    <x v="1785"/>
    <d v="2014-12-21T04:30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2"/>
    <s v="classical music"/>
    <x v="1786"/>
    <d v="2013-10-18T03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2"/>
    <s v="classical music"/>
    <x v="1787"/>
    <d v="2016-09-30T04:27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1788"/>
    <d v="2014-04-30T05:00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1789"/>
    <d v="2015-01-15T21:54:5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3"/>
    <s v="spaces"/>
    <x v="1790"/>
    <d v="2016-10-04T03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3"/>
    <s v="spaces"/>
    <x v="1791"/>
    <d v="2015-12-24T15:41: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3"/>
    <s v="plays"/>
    <x v="1792"/>
    <d v="2015-08-06T15:31:47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3"/>
    <s v="plays"/>
    <x v="1793"/>
    <d v="2016-03-30T14:3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3"/>
    <s v="musical"/>
    <x v="1794"/>
    <d v="2014-09-11T14:01:0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3"/>
    <s v="musical"/>
    <x v="1795"/>
    <d v="2014-05-25T13:32:3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3"/>
    <s v="plays"/>
    <x v="1796"/>
    <d v="2014-09-26T01:35:0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3"/>
    <s v="spaces"/>
    <x v="1797"/>
    <d v="2016-02-11T16:29:0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3"/>
    <s v="plays"/>
    <x v="1798"/>
    <d v="2012-06-01T22:52:2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3"/>
    <s v="plays"/>
    <x v="1799"/>
    <d v="2014-08-13T04:59:0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3"/>
    <s v="plays"/>
    <x v="1800"/>
    <d v="2014-09-16T21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3"/>
    <s v="plays"/>
    <x v="180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3"/>
    <s v="plays"/>
    <x v="1802"/>
    <d v="2014-12-31T00:00:0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3"/>
    <s v="plays"/>
    <x v="180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3"/>
    <s v="plays"/>
    <x v="1804"/>
    <d v="2016-06-03T21:00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3"/>
    <s v="plays"/>
    <x v="1805"/>
    <d v="2015-12-17T04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3"/>
    <s v="plays"/>
    <x v="1806"/>
    <d v="2014-11-05T18:48: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3"/>
    <s v="plays"/>
    <x v="1807"/>
    <d v="2016-09-08T03:45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3"/>
    <s v="plays"/>
    <x v="1808"/>
    <d v="2015-07-17T18:11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3"/>
    <s v="plays"/>
    <x v="180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3"/>
    <s v="plays"/>
    <x v="1810"/>
    <d v="2015-07-12T12:47:4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3"/>
    <s v="plays"/>
    <x v="1811"/>
    <d v="2016-01-29T05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3"/>
    <s v="plays"/>
    <x v="1812"/>
    <d v="2016-08-15T20:09:4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3"/>
    <s v="plays"/>
    <x v="1813"/>
    <d v="2015-09-13T00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3"/>
    <s v="plays"/>
    <x v="1814"/>
    <d v="2015-07-31T20:32:2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3"/>
    <s v="plays"/>
    <x v="1815"/>
    <d v="2016-06-22T03:55:0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3"/>
    <s v="plays"/>
    <x v="1816"/>
    <d v="2016-06-05T13:59:5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3"/>
    <s v="plays"/>
    <x v="1817"/>
    <d v="2017-02-24T13:48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3"/>
    <s v="plays"/>
    <x v="1818"/>
    <d v="2015-04-01T04:59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3"/>
    <s v="plays"/>
    <x v="1819"/>
    <d v="2015-10-29T04:01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3"/>
    <s v="plays"/>
    <x v="1820"/>
    <d v="2015-03-11T03:26: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3"/>
    <s v="plays"/>
    <x v="1821"/>
    <d v="2014-07-10T18:35: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3"/>
    <s v="plays"/>
    <x v="1822"/>
    <d v="2015-08-07T17:22:2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3"/>
    <s v="plays"/>
    <x v="1823"/>
    <d v="2016-08-23T03:07:1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3"/>
    <s v="plays"/>
    <x v="1824"/>
    <d v="2014-11-06T05:59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3"/>
    <s v="plays"/>
    <x v="1825"/>
    <d v="2016-05-28T21:44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3"/>
    <s v="plays"/>
    <x v="1826"/>
    <d v="2014-08-23T17:37:2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3"/>
    <s v="plays"/>
    <x v="1827"/>
    <d v="2014-09-13T04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3"/>
    <s v="plays"/>
    <x v="1828"/>
    <d v="2016-04-28T05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3"/>
    <s v="plays"/>
    <x v="1829"/>
    <d v="2014-09-07T14:23:4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3"/>
    <s v="plays"/>
    <x v="1830"/>
    <d v="2015-04-01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3"/>
    <s v="plays"/>
    <x v="1831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3"/>
    <s v="plays"/>
    <x v="1832"/>
    <d v="2015-09-04T09:27:53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3"/>
    <s v="plays"/>
    <x v="1833"/>
    <d v="2014-05-22T22:07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3"/>
    <s v="plays"/>
    <x v="1834"/>
    <d v="2015-08-05T18:36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3"/>
    <s v="plays"/>
    <x v="1835"/>
    <d v="2014-08-16T16:00:57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3"/>
    <s v="plays"/>
    <x v="1836"/>
    <d v="2015-03-19T14:3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3"/>
    <s v="plays"/>
    <x v="1837"/>
    <d v="2014-09-26T22:43:0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3"/>
    <s v="plays"/>
    <x v="1838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3"/>
    <s v="plays"/>
    <x v="1839"/>
    <d v="2015-05-26T03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3"/>
    <s v="plays"/>
    <x v="1840"/>
    <d v="2014-11-30T19:04:2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3"/>
    <s v="musical"/>
    <x v="1841"/>
    <d v="2014-05-19T05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3"/>
    <s v="musical"/>
    <x v="1842"/>
    <d v="2016-07-24T23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3"/>
    <s v="plays"/>
    <x v="1843"/>
    <d v="2015-07-03T18:22:3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4"/>
    <s v="television"/>
    <x v="1844"/>
    <d v="2016-07-05T01:07:4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4"/>
    <s v="television"/>
    <x v="1845"/>
    <d v="2014-06-25T01:37:5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4"/>
    <s v="television"/>
    <x v="1846"/>
    <d v="2014-07-13T13:59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4"/>
    <s v="television"/>
    <x v="1847"/>
    <d v="2014-11-04T18:33:4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4"/>
    <s v="television"/>
    <x v="1848"/>
    <d v="2014-08-21T07:01:55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4"/>
    <s v="television"/>
    <x v="1849"/>
    <d v="2014-06-19T0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4"/>
    <s v="television"/>
    <x v="1850"/>
    <d v="2015-12-25T17:07:01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4"/>
    <s v="shorts"/>
    <x v="1851"/>
    <d v="2012-04-02T18:38:2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4"/>
    <s v="documentary"/>
    <x v="1852"/>
    <d v="2012-01-07T18:35:0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4"/>
    <s v="documentary"/>
    <x v="1853"/>
    <d v="2012-02-15T15:37:1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4"/>
    <s v="documentary"/>
    <x v="1854"/>
    <d v="2010-02-22T22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4"/>
    <s v="documentary"/>
    <x v="1855"/>
    <d v="2014-04-20T16:01:5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4"/>
    <s v="documentary"/>
    <x v="1856"/>
    <d v="2015-05-01T03:59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4"/>
    <s v="documentary"/>
    <x v="1857"/>
    <d v="2012-08-22T18:32:1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4"/>
    <s v="documentary"/>
    <x v="1858"/>
    <d v="2013-12-11T16:14:4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4"/>
    <s v="documentary"/>
    <x v="1859"/>
    <d v="2015-05-15T19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4"/>
    <s v="documentary"/>
    <x v="1860"/>
    <d v="2015-03-14T02:05:08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4"/>
    <s v="documentary"/>
    <x v="1861"/>
    <d v="2015-07-23T03:11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4"/>
    <s v="documentary"/>
    <x v="1862"/>
    <d v="2010-05-02T19:22:0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4"/>
    <s v="documentary"/>
    <x v="1863"/>
    <d v="2012-05-20T19:01:58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4"/>
    <s v="documentary"/>
    <x v="1864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4"/>
    <s v="documentary"/>
    <x v="1865"/>
    <d v="2011-09-08T03:00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4"/>
    <s v="documentary"/>
    <x v="1866"/>
    <d v="2013-11-05T18:39:5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4"/>
    <s v="documentary"/>
    <x v="1867"/>
    <d v="2013-12-22T05:00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4"/>
    <s v="documentary"/>
    <x v="1868"/>
    <d v="2015-07-23T06:46:37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3"/>
    <s v="plays"/>
    <x v="1869"/>
    <d v="2017-02-17T16:05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3"/>
    <s v="plays"/>
    <x v="1870"/>
    <d v="2016-07-05T01:11:4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1871"/>
    <d v="2014-12-13T00:25:11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872"/>
    <d v="2015-08-23T14:14:5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5"/>
    <s v="nonfiction"/>
    <x v="1873"/>
    <d v="2013-04-12T01:01:27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2"/>
    <s v="rock"/>
    <x v="1874"/>
    <d v="2013-09-15T21:1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2"/>
    <s v="rock"/>
    <x v="1875"/>
    <d v="2012-09-17T04:05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2"/>
    <s v="rock"/>
    <x v="1876"/>
    <d v="2012-03-25T23:55: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2"/>
    <s v="rock"/>
    <x v="1877"/>
    <d v="2012-01-21T08:13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2"/>
    <s v="rock"/>
    <x v="1878"/>
    <d v="2013-10-07T01:21:5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2"/>
    <s v="metal"/>
    <x v="1879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6"/>
    <s v="photobooks"/>
    <x v="1880"/>
    <d v="2015-07-08T18:3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6"/>
    <s v="photobooks"/>
    <x v="1881"/>
    <d v="2015-06-13T12:09:11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6"/>
    <s v="photobooks"/>
    <x v="1882"/>
    <d v="2016-06-09T20:47:4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2"/>
    <s v="rock"/>
    <x v="1883"/>
    <d v="2014-01-29T08:13:4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3"/>
    <s v="plays"/>
    <x v="1884"/>
    <d v="2016-12-31T16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5"/>
    <s v="nonfiction"/>
    <x v="1885"/>
    <d v="2016-02-12T17:45:4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5"/>
    <s v="radio &amp; podcasts"/>
    <x v="1886"/>
    <d v="2014-10-21T00:00:0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6"/>
    <s v="photobooks"/>
    <x v="1887"/>
    <d v="2016-03-25T22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6"/>
    <s v="photobooks"/>
    <x v="1888"/>
    <d v="2014-07-19T09:14:3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6"/>
    <s v="photobooks"/>
    <x v="1889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2"/>
    <s v="rock"/>
    <x v="1890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2"/>
    <s v="rock"/>
    <x v="1891"/>
    <d v="2011-03-24T01:40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2"/>
    <s v="rock"/>
    <x v="1892"/>
    <d v="2014-01-01T05:26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2"/>
    <s v="rock"/>
    <x v="1893"/>
    <d v="2013-08-27T16:31:29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2"/>
    <s v="rock"/>
    <x v="1894"/>
    <d v="2013-12-01T21:21:0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2"/>
    <s v="rock"/>
    <x v="1895"/>
    <d v="2014-06-17T17:41:2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2"/>
    <s v="rock"/>
    <x v="1896"/>
    <d v="2011-06-02T05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2"/>
    <s v="pop"/>
    <x v="1897"/>
    <d v="2014-12-19T14:19:0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2"/>
    <s v="pop"/>
    <x v="1898"/>
    <d v="2014-05-23T16:25:5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2"/>
    <s v="pop"/>
    <x v="1899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2"/>
    <s v="pop"/>
    <x v="1900"/>
    <d v="2013-11-24T12:49:5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2"/>
    <s v="pop"/>
    <x v="1901"/>
    <d v="2016-08-01T13:03:3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2"/>
    <s v="faith"/>
    <x v="1902"/>
    <d v="2017-03-29T02:00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2"/>
    <s v="rock"/>
    <x v="1903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2"/>
    <s v="rock"/>
    <x v="1904"/>
    <d v="2011-03-03T07:49:2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2"/>
    <s v="rock"/>
    <x v="1905"/>
    <d v="2011-06-11T03:00:0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2"/>
    <s v="rock"/>
    <x v="1906"/>
    <d v="2014-07-18T20:31: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2"/>
    <s v="indie rock"/>
    <x v="1907"/>
    <d v="2012-07-10T23:48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1908"/>
    <d v="2009-11-23T05:59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909"/>
    <d v="2015-11-25T15:49:11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2"/>
    <s v="indie rock"/>
    <x v="1910"/>
    <d v="2011-12-14T04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2"/>
    <s v="indie rock"/>
    <x v="1911"/>
    <d v="2011-10-07T16:58:5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2"/>
    <s v="indie rock"/>
    <x v="1912"/>
    <d v="2012-10-02T18:40:03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2"/>
    <s v="indie rock"/>
    <x v="1913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2"/>
    <s v="indie rock"/>
    <x v="1914"/>
    <d v="2014-01-01T23:08:5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2"/>
    <s v="electronic music"/>
    <x v="1915"/>
    <d v="2015-11-02T08:00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2"/>
    <s v="electronic music"/>
    <x v="1916"/>
    <d v="2013-07-27T01:27: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2"/>
    <s v="rock"/>
    <x v="1917"/>
    <d v="2012-05-09T02:00:0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2"/>
    <s v="rock"/>
    <x v="1918"/>
    <d v="2012-03-14T03:59:0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2"/>
    <s v="rock"/>
    <x v="1919"/>
    <d v="2012-06-28T17:26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2"/>
    <s v="indie rock"/>
    <x v="1920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2"/>
    <s v="indie rock"/>
    <x v="1921"/>
    <d v="2014-08-08T18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2"/>
    <s v="indie rock"/>
    <x v="1922"/>
    <d v="2014-08-29T01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1923"/>
    <d v="2014-06-29T21:31:2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1924"/>
    <d v="2017-03-11T04:50:0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1925"/>
    <d v="2017-01-03T04:17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2"/>
    <s v="indie rock"/>
    <x v="1926"/>
    <d v="2012-05-23T15:29:04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2"/>
    <s v="classical music"/>
    <x v="1927"/>
    <d v="2012-07-08T12:29:2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2"/>
    <s v="classical music"/>
    <x v="1928"/>
    <d v="2015-10-08T03:59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29"/>
    <d v="2013-12-23T21:54:14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1930"/>
    <d v="2012-09-21T19:38:14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3"/>
    <s v="spaces"/>
    <x v="1931"/>
    <d v="2014-06-20T22:01:0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3"/>
    <s v="plays"/>
    <x v="1932"/>
    <d v="2015-03-12T04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3"/>
    <s v="plays"/>
    <x v="1933"/>
    <d v="2015-07-31T16:00:0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3"/>
    <s v="musical"/>
    <x v="1934"/>
    <d v="2015-05-07T14:01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3"/>
    <s v="musical"/>
    <x v="1935"/>
    <d v="2016-08-29T17:00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3"/>
    <s v="musical"/>
    <x v="1936"/>
    <d v="2015-01-30T16:53:3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3"/>
    <s v="plays"/>
    <x v="1937"/>
    <d v="2014-08-06T21:32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3"/>
    <s v="plays"/>
    <x v="1938"/>
    <d v="2015-01-06T06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3"/>
    <s v="spaces"/>
    <x v="1939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3"/>
    <s v="spaces"/>
    <x v="1940"/>
    <d v="2016-01-21T05:05:1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3"/>
    <s v="spaces"/>
    <x v="1941"/>
    <d v="2015-07-20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3"/>
    <s v="spaces"/>
    <x v="1942"/>
    <d v="2015-08-14T20:18: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3"/>
    <s v="spaces"/>
    <x v="1943"/>
    <d v="2016-08-27T22:53:2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3"/>
    <s v="spaces"/>
    <x v="1944"/>
    <d v="2016-03-04T06:03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3"/>
    <s v="plays"/>
    <x v="1945"/>
    <d v="2011-01-25T04:00:0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3"/>
    <s v="plays"/>
    <x v="1946"/>
    <d v="2014-07-19T05:00:0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3"/>
    <s v="plays"/>
    <x v="1947"/>
    <d v="2014-08-25T20:45:08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3"/>
    <s v="plays"/>
    <x v="1948"/>
    <d v="2012-01-31T17:00:0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3"/>
    <s v="plays"/>
    <x v="1949"/>
    <d v="2017-03-12T21:00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3"/>
    <s v="plays"/>
    <x v="1950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3"/>
    <s v="plays"/>
    <x v="1951"/>
    <d v="2015-09-29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3"/>
    <s v="plays"/>
    <x v="1952"/>
    <d v="2017-02-16T23:00:0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3"/>
    <s v="plays"/>
    <x v="1953"/>
    <d v="2015-04-04T20:19:1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3"/>
    <s v="plays"/>
    <x v="1954"/>
    <d v="2015-03-26T01:03:2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3"/>
    <s v="plays"/>
    <x v="1955"/>
    <d v="2016-03-15T21:00:0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3"/>
    <s v="plays"/>
    <x v="1956"/>
    <d v="2016-06-22T01:05:5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3"/>
    <s v="plays"/>
    <x v="1957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3"/>
    <s v="plays"/>
    <x v="1958"/>
    <d v="2016-05-08T08:59:2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3"/>
    <s v="plays"/>
    <x v="1959"/>
    <d v="2014-08-30T04:48: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3"/>
    <s v="plays"/>
    <x v="1960"/>
    <d v="2014-07-23T11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3"/>
    <s v="plays"/>
    <x v="1961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3"/>
    <s v="plays"/>
    <x v="1962"/>
    <d v="2014-08-01T10:01:5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3"/>
    <s v="plays"/>
    <x v="1963"/>
    <d v="2016-12-14T15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3"/>
    <s v="plays"/>
    <x v="1964"/>
    <d v="2014-08-19T16:00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3"/>
    <s v="plays"/>
    <x v="1965"/>
    <d v="2015-03-20T16:56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3"/>
    <s v="plays"/>
    <x v="1966"/>
    <d v="2016-08-01T22:5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3"/>
    <s v="plays"/>
    <x v="1967"/>
    <d v="2014-05-23T20:01:4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3"/>
    <s v="plays"/>
    <x v="1968"/>
    <d v="2015-03-04T18:59: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3"/>
    <s v="plays"/>
    <x v="1969"/>
    <d v="2015-08-19T17:03:4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3"/>
    <s v="plays"/>
    <x v="1970"/>
    <d v="2015-04-21T17:22:0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3"/>
    <s v="plays"/>
    <x v="1971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3"/>
    <s v="plays"/>
    <x v="1972"/>
    <d v="2016-10-13T18:00:27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3"/>
    <s v="plays"/>
    <x v="1973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3"/>
    <s v="plays"/>
    <x v="1974"/>
    <d v="2016-07-20T12:02: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3"/>
    <s v="plays"/>
    <x v="1975"/>
    <d v="2016-02-02T16:38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3"/>
    <s v="plays"/>
    <x v="1976"/>
    <d v="2015-09-11T18:19:5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3"/>
    <s v="plays"/>
    <x v="1977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3"/>
    <s v="plays"/>
    <x v="1978"/>
    <d v="2014-11-07T18:3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3"/>
    <s v="plays"/>
    <x v="197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3"/>
    <s v="plays"/>
    <x v="1980"/>
    <d v="2015-09-06T13:47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3"/>
    <s v="plays"/>
    <x v="1981"/>
    <d v="2017-01-18T12:01:58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3"/>
    <s v="plays"/>
    <x v="1982"/>
    <d v="2015-10-05T16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3"/>
    <s v="plays"/>
    <x v="1983"/>
    <d v="2016-08-11T03:59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3"/>
    <s v="plays"/>
    <x v="1984"/>
    <d v="2015-04-29T23:00:0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3"/>
    <s v="plays"/>
    <x v="1985"/>
    <d v="2015-06-19T01:00:1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3"/>
    <s v="plays"/>
    <x v="1986"/>
    <d v="2015-06-03T15:04: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3"/>
    <s v="plays"/>
    <x v="1987"/>
    <d v="2015-08-05T08:43:2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3"/>
    <s v="plays"/>
    <x v="1988"/>
    <d v="2014-07-02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3"/>
    <s v="plays"/>
    <x v="1989"/>
    <d v="2015-03-31T04:16:5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3"/>
    <s v="plays"/>
    <x v="1990"/>
    <d v="2014-07-21T03:59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3"/>
    <s v="plays"/>
    <x v="1991"/>
    <d v="2015-08-29T03:59:0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3"/>
    <s v="plays"/>
    <x v="1992"/>
    <d v="2014-10-15T14:26:5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3"/>
    <s v="plays"/>
    <x v="1993"/>
    <d v="2015-05-09T20:47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3"/>
    <s v="plays"/>
    <x v="1994"/>
    <d v="2014-11-05T23:28:0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3"/>
    <s v="plays"/>
    <x v="1995"/>
    <d v="2016-10-20T04:55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3"/>
    <s v="musical"/>
    <x v="1996"/>
    <d v="2014-06-11T19:33:18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3"/>
    <s v="musical"/>
    <x v="1997"/>
    <d v="2014-05-05T12:36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3"/>
    <s v="plays"/>
    <x v="1998"/>
    <d v="2014-07-30T23:00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3"/>
    <s v="plays"/>
    <x v="1999"/>
    <d v="2016-06-14T21:43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3"/>
    <s v="plays"/>
    <x v="2000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3"/>
    <s v="plays"/>
    <x v="2001"/>
    <d v="2015-07-30T03:25:24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4"/>
    <s v="television"/>
    <x v="2002"/>
    <d v="2016-04-15T21:00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4"/>
    <s v="television"/>
    <x v="2003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4"/>
    <s v="television"/>
    <x v="2004"/>
    <d v="2015-09-13T18:11:52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4"/>
    <s v="television"/>
    <x v="2005"/>
    <d v="2015-12-16T23:08:0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4"/>
    <s v="television"/>
    <x v="2006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4"/>
    <s v="television"/>
    <x v="2007"/>
    <d v="2016-05-13T03:59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4"/>
    <s v="television"/>
    <x v="2008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4"/>
    <s v="television"/>
    <x v="2009"/>
    <d v="2014-10-07T02:22:17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4"/>
    <s v="television"/>
    <x v="2010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4"/>
    <s v="television"/>
    <x v="2011"/>
    <d v="2015-01-30T17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4"/>
    <s v="television"/>
    <x v="2012"/>
    <d v="2015-09-14T21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4"/>
    <s v="shorts"/>
    <x v="2013"/>
    <d v="2011-05-03T03:59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4"/>
    <s v="shorts"/>
    <x v="2014"/>
    <d v="2011-10-09T19:41:0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4"/>
    <s v="shorts"/>
    <x v="2015"/>
    <d v="2011-05-15T18:11:26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4"/>
    <s v="shorts"/>
    <x v="2016"/>
    <d v="2011-07-12T07:08:1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4"/>
    <s v="shorts"/>
    <x v="2017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4"/>
    <s v="shorts"/>
    <x v="2018"/>
    <d v="2013-01-24T18:38: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4"/>
    <s v="shorts"/>
    <x v="2019"/>
    <d v="2010-06-09T19:00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4"/>
    <s v="science fiction"/>
    <x v="2020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4"/>
    <s v="documentary"/>
    <x v="2021"/>
    <d v="2010-07-19T16:00:0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4"/>
    <s v="documentary"/>
    <x v="2022"/>
    <d v="2012-02-24T20:33:5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4"/>
    <s v="documentary"/>
    <x v="2023"/>
    <d v="2016-04-29T18:44:2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4"/>
    <s v="documentary"/>
    <x v="2024"/>
    <d v="2015-08-10T22:49:5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4"/>
    <s v="documentary"/>
    <x v="2025"/>
    <d v="2015-05-08T00:52:52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4"/>
    <s v="documentary"/>
    <x v="2026"/>
    <d v="2013-04-08T04:33:0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4"/>
    <s v="documentary"/>
    <x v="2027"/>
    <d v="2013-06-29T20:13:0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3"/>
    <s v="plays"/>
    <x v="2028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3"/>
    <s v="plays"/>
    <x v="2029"/>
    <d v="2016-12-17T06:59:0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3"/>
    <s v="plays"/>
    <x v="2030"/>
    <d v="2016-05-16T10:26:05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2031"/>
    <d v="2016-12-01T17:34:1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5"/>
    <s v="nonfiction"/>
    <x v="2032"/>
    <d v="2015-12-13T15:01:5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5"/>
    <s v="nonfiction"/>
    <x v="2033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5"/>
    <s v="nonfiction"/>
    <x v="2034"/>
    <d v="2014-08-10T20:19:2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2"/>
    <s v="rock"/>
    <x v="2035"/>
    <d v="2012-08-25T18:11:42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2"/>
    <s v="rock"/>
    <x v="2036"/>
    <d v="2013-11-07T21:58: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2"/>
    <s v="rock"/>
    <x v="2037"/>
    <d v="2012-04-27T16:00:4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2"/>
    <s v="rock"/>
    <x v="2038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2"/>
    <s v="rock"/>
    <x v="2039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2"/>
    <s v="rock"/>
    <x v="2040"/>
    <d v="2015-05-04T04:01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2"/>
    <s v="rock"/>
    <x v="2041"/>
    <d v="2012-10-29T07:21:2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2"/>
    <s v="metal"/>
    <x v="2042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2"/>
    <s v="metal"/>
    <x v="2043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2"/>
    <s v="metal"/>
    <x v="2044"/>
    <d v="2015-02-16T19:58:29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2"/>
    <s v="metal"/>
    <x v="2045"/>
    <d v="2015-11-25T14:57:1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2"/>
    <s v="electronic music"/>
    <x v="2046"/>
    <d v="2016-03-31T08:46:5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2"/>
    <s v="rock"/>
    <x v="2047"/>
    <d v="2014-01-11T21:02:2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3"/>
    <s v="plays"/>
    <x v="2048"/>
    <d v="2016-08-10T04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3"/>
    <s v="plays"/>
    <x v="2049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5"/>
    <s v="nonfiction"/>
    <x v="2050"/>
    <d v="2016-02-15T07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2"/>
    <s v="rock"/>
    <x v="2051"/>
    <d v="2015-03-16T16:35:5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2"/>
    <s v="rock"/>
    <x v="205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2"/>
    <s v="rock"/>
    <x v="2053"/>
    <d v="2012-01-28T04:04:19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2"/>
    <s v="rock"/>
    <x v="2054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2"/>
    <s v="rock"/>
    <x v="2055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2"/>
    <s v="pop"/>
    <x v="2056"/>
    <d v="2011-06-14T00:35: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2"/>
    <s v="pop"/>
    <x v="2057"/>
    <d v="2012-12-13T22:17:32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2"/>
    <s v="faith"/>
    <x v="2058"/>
    <d v="2017-03-16T21:37:1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6"/>
    <s v="photobooks"/>
    <x v="2059"/>
    <d v="2016-08-27T03:59:0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2"/>
    <s v="rock"/>
    <x v="2060"/>
    <d v="2014-01-31T19:01:0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2"/>
    <s v="rock"/>
    <x v="2061"/>
    <d v="2014-01-08T02:08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2"/>
    <s v="rock"/>
    <x v="2062"/>
    <d v="2014-05-09T22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2"/>
    <s v="rock"/>
    <x v="2063"/>
    <d v="2011-10-0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2"/>
    <s v="rock"/>
    <x v="2064"/>
    <d v="2016-06-17T04:55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2"/>
    <s v="rock"/>
    <x v="2065"/>
    <d v="2012-10-17T20:17:3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2"/>
    <s v="rock"/>
    <x v="2066"/>
    <d v="2014-07-28T01:00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2"/>
    <s v="rock"/>
    <x v="2067"/>
    <d v="2014-09-12T18:26:53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2"/>
    <s v="indie rock"/>
    <x v="2068"/>
    <d v="2011-07-05T00:31:0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2"/>
    <s v="indie rock"/>
    <x v="2069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2"/>
    <s v="indie rock"/>
    <x v="2070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2"/>
    <s v="indie rock"/>
    <x v="2071"/>
    <d v="2012-03-08T02:43:5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2"/>
    <s v="indie rock"/>
    <x v="2072"/>
    <d v="2014-05-28T04:59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2"/>
    <s v="indie rock"/>
    <x v="2073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2"/>
    <s v="rock"/>
    <x v="2074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2"/>
    <s v="rock"/>
    <x v="2075"/>
    <d v="2015-04-18T13:55:2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2"/>
    <s v="rock"/>
    <x v="2076"/>
    <d v="2016-06-06T06:01:0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2"/>
    <s v="electronic music"/>
    <x v="2077"/>
    <d v="2013-11-16T05:39:3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1"/>
    <s v="tabletop games"/>
    <x v="2078"/>
    <d v="2015-09-04T19:00:1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2"/>
    <s v="rock"/>
    <x v="2079"/>
    <d v="2013-09-06T03:59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2"/>
    <s v="rock"/>
    <x v="2080"/>
    <d v="2012-06-26T18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2"/>
    <s v="indie rock"/>
    <x v="2081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2"/>
    <s v="indie rock"/>
    <x v="2082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2"/>
    <s v="indie rock"/>
    <x v="2083"/>
    <d v="2010-10-11T00:16:1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2"/>
    <s v="indie rock"/>
    <x v="2084"/>
    <d v="2015-10-10T22:28:0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2"/>
    <s v="indie rock"/>
    <x v="2085"/>
    <d v="2011-08-01T18:46:2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2"/>
    <s v="indie rock"/>
    <x v="2086"/>
    <d v="2012-05-27T01:59:57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2"/>
    <s v="indie rock"/>
    <x v="2087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2"/>
    <s v="classical music"/>
    <x v="2088"/>
    <d v="2016-04-22T14:52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2"/>
    <s v="classical music"/>
    <x v="2089"/>
    <d v="2012-06-28T20:16:1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2"/>
    <s v="classical music"/>
    <x v="209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2"/>
    <s v="classical music"/>
    <x v="2091"/>
    <d v="2015-08-15T0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2"/>
    <s v="classical music"/>
    <x v="2092"/>
    <d v="2015-02-02T21:39:1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2"/>
    <s v="classical music"/>
    <x v="2093"/>
    <d v="2015-03-06T22:49: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2094"/>
    <d v="2015-03-09T21:49:2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3"/>
    <s v="plays"/>
    <x v="2095"/>
    <d v="2015-08-22T20:18:55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3"/>
    <s v="plays"/>
    <x v="2096"/>
    <d v="2015-02-23T11:55:0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3"/>
    <s v="plays"/>
    <x v="2097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3"/>
    <s v="plays"/>
    <x v="2098"/>
    <d v="2015-03-27T15:24:5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3"/>
    <s v="plays"/>
    <x v="2099"/>
    <d v="2015-10-02T23:00:0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3"/>
    <s v="plays"/>
    <x v="2100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3"/>
    <s v="plays"/>
    <x v="2101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3"/>
    <s v="musical"/>
    <x v="210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3"/>
    <s v="musical"/>
    <x v="2103"/>
    <d v="2015-01-24T0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3"/>
    <s v="musical"/>
    <x v="2104"/>
    <d v="2016-03-04T23:57:2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3"/>
    <s v="plays"/>
    <x v="2105"/>
    <d v="2014-08-31T15:47:5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3"/>
    <s v="plays"/>
    <x v="2106"/>
    <d v="2014-11-27T03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3"/>
    <s v="spaces"/>
    <x v="2107"/>
    <d v="2016-08-24T06:41:2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3"/>
    <s v="spaces"/>
    <x v="2108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3"/>
    <s v="spaces"/>
    <x v="2109"/>
    <d v="2016-01-07T13:47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3"/>
    <s v="spaces"/>
    <x v="2110"/>
    <d v="2016-02-20T20:07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3"/>
    <s v="spaces"/>
    <x v="2111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3"/>
    <s v="spaces"/>
    <x v="2112"/>
    <d v="2016-10-14T21:10:4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3"/>
    <s v="plays"/>
    <x v="2113"/>
    <d v="2014-09-10T20:09:3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3"/>
    <s v="plays"/>
    <x v="2114"/>
    <d v="2014-07-16T23:27:2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3"/>
    <s v="plays"/>
    <x v="2115"/>
    <d v="2015-07-26T18:19:1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3"/>
    <s v="plays"/>
    <x v="2116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3"/>
    <s v="plays"/>
    <x v="2117"/>
    <d v="2015-07-11T14:3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3"/>
    <s v="plays"/>
    <x v="2118"/>
    <d v="2015-03-22T22:35:4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3"/>
    <s v="plays"/>
    <x v="2119"/>
    <d v="2017-02-01T23:31:0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3"/>
    <s v="plays"/>
    <x v="2120"/>
    <d v="2015-07-16T17:24:3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3"/>
    <s v="plays"/>
    <x v="2121"/>
    <d v="2015-02-09T04:30:0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3"/>
    <s v="plays"/>
    <x v="2122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3"/>
    <s v="plays"/>
    <x v="2123"/>
    <d v="2016-06-20T23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3"/>
    <s v="plays"/>
    <x v="2124"/>
    <d v="2015-07-27T22:59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3"/>
    <s v="plays"/>
    <x v="2125"/>
    <d v="2015-10-06T22:17:0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3"/>
    <s v="plays"/>
    <x v="2126"/>
    <d v="2016-11-11T22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3"/>
    <s v="plays"/>
    <x v="2127"/>
    <d v="2014-08-08T13:54:0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3"/>
    <s v="plays"/>
    <x v="2128"/>
    <d v="2014-07-19T20:38:5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3"/>
    <s v="plays"/>
    <x v="2129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3"/>
    <s v="plays"/>
    <x v="2130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3"/>
    <s v="plays"/>
    <x v="2131"/>
    <d v="2016-06-12T17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3"/>
    <s v="plays"/>
    <x v="2132"/>
    <d v="2016-04-30T0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3"/>
    <s v="plays"/>
    <x v="2133"/>
    <d v="2015-07-18T16:00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3"/>
    <s v="plays"/>
    <x v="2134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3"/>
    <s v="plays"/>
    <x v="2135"/>
    <d v="2015-04-25T15:49:5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3"/>
    <s v="plays"/>
    <x v="2136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3"/>
    <s v="plays"/>
    <x v="2137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3"/>
    <s v="plays"/>
    <x v="2138"/>
    <d v="2016-05-06T20:17:3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3"/>
    <s v="plays"/>
    <x v="2139"/>
    <d v="2014-08-28T22:53:3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3"/>
    <s v="plays"/>
    <x v="2140"/>
    <d v="2015-06-25T11:05:2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3"/>
    <s v="plays"/>
    <x v="2141"/>
    <d v="2014-07-16T11:49:3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3"/>
    <s v="plays"/>
    <x v="2142"/>
    <d v="2014-09-27T23:01:0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3"/>
    <s v="plays"/>
    <x v="2143"/>
    <d v="2016-04-17T2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3"/>
    <s v="plays"/>
    <x v="2144"/>
    <d v="2014-10-26T00:43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3"/>
    <s v="plays"/>
    <x v="2145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3"/>
    <s v="plays"/>
    <x v="2146"/>
    <d v="2014-08-18T17:32:33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3"/>
    <s v="plays"/>
    <x v="2147"/>
    <d v="2014-06-17T03:00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3"/>
    <s v="plays"/>
    <x v="2148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3"/>
    <s v="plays"/>
    <x v="2149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3"/>
    <s v="plays"/>
    <x v="2150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3"/>
    <s v="plays"/>
    <x v="2151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3"/>
    <s v="plays"/>
    <x v="2152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3"/>
    <s v="plays"/>
    <x v="2153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3"/>
    <s v="plays"/>
    <x v="2154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3"/>
    <s v="plays"/>
    <x v="2155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3"/>
    <s v="plays"/>
    <x v="2156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3"/>
    <s v="plays"/>
    <x v="2157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3"/>
    <s v="plays"/>
    <x v="2158"/>
    <d v="2016-04-10T20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3"/>
    <s v="plays"/>
    <x v="2159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3"/>
    <s v="plays"/>
    <x v="2160"/>
    <d v="2015-04-11T19:22: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3"/>
    <s v="plays"/>
    <x v="2161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3"/>
    <s v="plays"/>
    <x v="2162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3"/>
    <s v="plays"/>
    <x v="2163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3"/>
    <s v="plays"/>
    <x v="2164"/>
    <d v="2014-05-05T06:38:3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3"/>
    <s v="plays"/>
    <x v="2165"/>
    <d v="2015-01-08T16:31:3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3"/>
    <s v="plays"/>
    <x v="2166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3"/>
    <s v="plays"/>
    <x v="2167"/>
    <d v="2016-12-05T14:10:54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3"/>
    <s v="plays"/>
    <x v="216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3"/>
    <s v="plays"/>
    <x v="2169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3"/>
    <s v="plays"/>
    <x v="2170"/>
    <d v="2014-07-30T11:18:3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3"/>
    <s v="plays"/>
    <x v="2171"/>
    <d v="2014-10-20T08:00:3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3"/>
    <s v="plays"/>
    <x v="2172"/>
    <d v="2016-05-17T21:27:5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3"/>
    <s v="plays"/>
    <x v="2173"/>
    <d v="2016-06-17T14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3"/>
    <s v="plays"/>
    <x v="2174"/>
    <d v="2014-06-28T14:09:3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3"/>
    <s v="plays"/>
    <x v="2175"/>
    <d v="2014-09-28T03:23: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3"/>
    <s v="plays"/>
    <x v="2176"/>
    <d v="2016-05-21T03:59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3"/>
    <s v="plays"/>
    <x v="2177"/>
    <d v="2014-10-05T07:00:4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3"/>
    <s v="plays"/>
    <x v="2178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3"/>
    <s v="plays"/>
    <x v="2179"/>
    <d v="2014-12-23T21:08:4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3"/>
    <s v="plays"/>
    <x v="2180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3"/>
    <s v="plays"/>
    <x v="2181"/>
    <d v="2016-09-03T20:57:0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3"/>
    <s v="plays"/>
    <x v="2182"/>
    <d v="2014-06-27T05:14:15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3"/>
    <s v="plays"/>
    <x v="2183"/>
    <d v="2015-01-11T20:53:3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3"/>
    <s v="plays"/>
    <x v="2184"/>
    <d v="2015-06-04T12:59: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3"/>
    <s v="musical"/>
    <x v="2185"/>
    <d v="2015-02-10T07:59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3"/>
    <s v="musical"/>
    <x v="2186"/>
    <d v="2015-08-10T23:00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3"/>
    <s v="musical"/>
    <x v="2187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3"/>
    <s v="musical"/>
    <x v="2188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3"/>
    <s v="musical"/>
    <x v="218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3"/>
    <s v="musical"/>
    <x v="2190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3"/>
    <s v="musical"/>
    <x v="2191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3"/>
    <s v="musical"/>
    <x v="2192"/>
    <d v="2015-04-09T04:00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3"/>
    <s v="musical"/>
    <x v="2193"/>
    <d v="2015-07-11T03:59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3"/>
    <s v="plays"/>
    <x v="2194"/>
    <d v="2015-04-25T09:53:3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3"/>
    <s v="plays"/>
    <x v="2195"/>
    <d v="2015-08-20T23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3"/>
    <s v="plays"/>
    <x v="2196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3"/>
    <s v="plays"/>
    <x v="2197"/>
    <d v="2016-08-31T20:46:1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198"/>
    <d v="2016-07-12T19:22:2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90"/>
    <n v="145.41"/>
    <x v="3"/>
    <s v="musical"/>
    <x v="2199"/>
    <d v="2015-04-20T21:09:25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86"/>
    <n v="248.5"/>
    <x v="3"/>
    <s v="plays"/>
    <x v="2200"/>
    <d v="2016-07-11T15:09: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2201"/>
    <d v="2014-12-17T20:43:4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83"/>
    <n v="301.94"/>
    <x v="0"/>
    <s v="wearables"/>
    <x v="2202"/>
    <d v="2016-06-20T18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82"/>
    <n v="120.39"/>
    <x v="0"/>
    <s v="wearables"/>
    <x v="2203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2204"/>
    <d v="2016-02-18T17:00:2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79"/>
    <n v="117.7"/>
    <x v="0"/>
    <s v="wearables"/>
    <x v="2205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79"/>
    <n v="131.66999999999999"/>
    <x v="6"/>
    <s v="places"/>
    <x v="2206"/>
    <d v="2016-12-25T11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78"/>
    <n v="105.54"/>
    <x v="3"/>
    <s v="plays"/>
    <x v="2207"/>
    <d v="2016-05-09T04:00:0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75"/>
    <n v="35.71"/>
    <x v="2"/>
    <s v="indie rock"/>
    <x v="2208"/>
    <d v="2016-12-30T22:35:1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2209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3"/>
    <s v="plays"/>
    <x v="2210"/>
    <d v="2017-03-19T06:00:0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73"/>
    <n v="405.5"/>
    <x v="0"/>
    <s v="wearables"/>
    <x v="2211"/>
    <d v="2015-10-15T02:30:5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72"/>
    <n v="49.12"/>
    <x v="1"/>
    <s v="mobile games"/>
    <x v="2212"/>
    <d v="2014-11-20T19:48:21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71"/>
    <n v="106.97"/>
    <x v="3"/>
    <s v="plays"/>
    <x v="2213"/>
    <d v="2015-04-02T01:00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70"/>
    <n v="39"/>
    <x v="5"/>
    <s v="fiction"/>
    <x v="2214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2215"/>
    <d v="2016-10-01T14:58:37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70"/>
    <n v="63.56"/>
    <x v="3"/>
    <s v="plays"/>
    <x v="2216"/>
    <d v="2015-02-01T02:54:00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68"/>
    <n v="46.59"/>
    <x v="2"/>
    <s v="jazz"/>
    <x v="2217"/>
    <d v="2013-12-19T18:56:00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68"/>
    <n v="122.14"/>
    <x v="2"/>
    <s v="faith"/>
    <x v="2218"/>
    <d v="2015-10-21T15:01: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68"/>
    <n v="48.25"/>
    <x v="6"/>
    <s v="photobooks"/>
    <x v="2219"/>
    <d v="2016-12-15T13:39:4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3"/>
    <s v="spaces"/>
    <x v="2220"/>
    <d v="2016-07-09T23:49:5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67"/>
    <n v="99.76"/>
    <x v="3"/>
    <s v="spaces"/>
    <x v="222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67"/>
    <n v="63.13"/>
    <x v="3"/>
    <s v="plays"/>
    <x v="2222"/>
    <d v="2015-06-26T13:25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2223"/>
    <d v="2014-12-04T10:58:54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65"/>
    <n v="118.36"/>
    <x v="2"/>
    <s v="faith"/>
    <x v="2224"/>
    <d v="2015-02-16T03:21:13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65"/>
    <n v="170.63"/>
    <x v="6"/>
    <s v="photobooks"/>
    <x v="2225"/>
    <d v="2014-10-24T23:26:00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65"/>
    <n v="14.44"/>
    <x v="3"/>
    <s v="musical"/>
    <x v="2226"/>
    <d v="2015-06-10T09:58:22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64"/>
    <n v="40"/>
    <x v="4"/>
    <s v="animation"/>
    <x v="2227"/>
    <d v="2015-05-13T16:53:35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63"/>
    <n v="48.28"/>
    <x v="1"/>
    <s v="video games"/>
    <x v="2228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63"/>
    <n v="128.62"/>
    <x v="0"/>
    <s v="makerspaces"/>
    <x v="2229"/>
    <d v="2016-07-05T04:59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62"/>
    <n v="486.43"/>
    <x v="3"/>
    <s v="plays"/>
    <x v="2230"/>
    <d v="2014-08-09T05:37:1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61"/>
    <n v="109.94"/>
    <x v="6"/>
    <s v="photobooks"/>
    <x v="2231"/>
    <d v="2015-08-10T06:59:00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61"/>
    <n v="203.67"/>
    <x v="3"/>
    <s v="plays"/>
    <x v="2232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61"/>
    <n v="179.12"/>
    <x v="3"/>
    <s v="plays"/>
    <x v="2233"/>
    <d v="2015-09-28T02:49:10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60"/>
    <n v="3000"/>
    <x v="4"/>
    <s v="drama"/>
    <x v="2234"/>
    <d v="2017-01-16T01:49:2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3"/>
    <s v="spaces"/>
    <x v="2235"/>
    <d v="2015-06-16T17:47:29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60"/>
    <n v="61.31"/>
    <x v="3"/>
    <s v="spaces"/>
    <x v="2236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60"/>
    <n v="174"/>
    <x v="3"/>
    <s v="musical"/>
    <x v="2237"/>
    <d v="2014-12-16T22:32:09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60"/>
    <n v="60"/>
    <x v="3"/>
    <s v="plays"/>
    <x v="2238"/>
    <d v="2015-12-01T05:59:00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59"/>
    <n v="153.43"/>
    <x v="0"/>
    <s v="wearables"/>
    <x v="2239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59"/>
    <n v="72.17"/>
    <x v="6"/>
    <s v="photobooks"/>
    <x v="2240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59"/>
    <n v="70.599999999999994"/>
    <x v="0"/>
    <s v="gadgets"/>
    <x v="2241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59"/>
    <n v="53.08"/>
    <x v="3"/>
    <s v="musical"/>
    <x v="2242"/>
    <d v="2015-02-12T14:15:42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58"/>
    <n v="54.29"/>
    <x v="4"/>
    <s v="drama"/>
    <x v="2243"/>
    <d v="2015-02-08T19:38:4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58"/>
    <n v="343.15"/>
    <x v="0"/>
    <s v="wearables"/>
    <x v="2244"/>
    <d v="2016-12-08T04:59:0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3"/>
    <s v="spaces"/>
    <x v="2245"/>
    <d v="2016-11-09T23:22: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57"/>
    <n v="150.5"/>
    <x v="6"/>
    <s v="photobooks"/>
    <x v="2246"/>
    <d v="2014-10-14T18:43:14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57"/>
    <n v="43"/>
    <x v="3"/>
    <s v="spaces"/>
    <x v="2247"/>
    <d v="2015-04-01T12:22:05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57"/>
    <n v="59.58"/>
    <x v="3"/>
    <s v="plays"/>
    <x v="2248"/>
    <d v="2015-03-28T22:07:0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56"/>
    <n v="331.54"/>
    <x v="4"/>
    <s v="drama"/>
    <x v="2249"/>
    <d v="2015-04-22T22:00:37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56"/>
    <n v="790.84"/>
    <x v="0"/>
    <s v="wearables"/>
    <x v="2250"/>
    <d v="2016-02-25T07:25:01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55"/>
    <n v="109.04"/>
    <x v="3"/>
    <s v="musical"/>
    <x v="2251"/>
    <d v="2015-12-14T05:59:00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53"/>
    <n v="2928.93"/>
    <x v="0"/>
    <s v="gadgets"/>
    <x v="2252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3"/>
    <s v="musical"/>
    <x v="2253"/>
    <d v="2016-02-02T14:58:48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53"/>
    <n v="88.33"/>
    <x v="3"/>
    <s v="plays"/>
    <x v="2254"/>
    <d v="2016-07-03T19:59:00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52"/>
    <n v="94.19"/>
    <x v="6"/>
    <s v="photobooks"/>
    <x v="2255"/>
    <d v="2017-01-30T06:59:0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52"/>
    <n v="17.329999999999998"/>
    <x v="5"/>
    <s v="children's books"/>
    <x v="2256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3"/>
    <s v="plays"/>
    <x v="2257"/>
    <d v="2017-04-16T20:00:0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52"/>
    <n v="49.21"/>
    <x v="3"/>
    <s v="musical"/>
    <x v="2258"/>
    <d v="2014-09-06T21:00:0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51"/>
    <n v="117.68"/>
    <x v="4"/>
    <s v="drama"/>
    <x v="2259"/>
    <d v="2016-08-04T14:00:03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51"/>
    <n v="63.12"/>
    <x v="5"/>
    <s v="fiction"/>
    <x v="2260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2"/>
    <s v="world music"/>
    <x v="2261"/>
    <d v="2014-11-03T05:59:0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51"/>
    <n v="147.88"/>
    <x v="3"/>
    <s v="musical"/>
    <x v="2262"/>
    <d v="2014-09-23T03:59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50"/>
    <n v="51.22"/>
    <x v="4"/>
    <s v="animation"/>
    <x v="2263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50"/>
    <n v="117.56"/>
    <x v="0"/>
    <s v="makerspaces"/>
    <x v="2264"/>
    <d v="2016-05-22T14:59:34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50"/>
    <n v="60"/>
    <x v="3"/>
    <s v="plays"/>
    <x v="2265"/>
    <d v="2016-01-29T23:34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2266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49"/>
    <n v="132.19"/>
    <x v="6"/>
    <s v="nature"/>
    <x v="2267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49"/>
    <n v="42.16"/>
    <x v="6"/>
    <s v="photobooks"/>
    <x v="2268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49"/>
    <n v="47.26"/>
    <x v="3"/>
    <s v="plays"/>
    <x v="2269"/>
    <d v="2016-11-14T12:14:02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2"/>
    <s v="faith"/>
    <x v="2270"/>
    <d v="2017-03-26T23:59:00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48"/>
    <n v="31.21"/>
    <x v="6"/>
    <s v="photobooks"/>
    <x v="2271"/>
    <d v="2014-12-15T13:12:57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48"/>
    <n v="94.28"/>
    <x v="6"/>
    <s v="photobooks"/>
    <x v="2272"/>
    <d v="2015-06-27T21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7"/>
    <s v="small batch"/>
    <x v="2273"/>
    <d v="2017-03-20T18:07:2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48"/>
    <n v="62"/>
    <x v="3"/>
    <s v="plays"/>
    <x v="2274"/>
    <d v="2014-08-01T07:00:00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47"/>
    <n v="1272.73"/>
    <x v="0"/>
    <s v="wearables"/>
    <x v="2275"/>
    <d v="2017-02-09T07:16:47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2276"/>
    <d v="2015-02-04T23:22:29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47"/>
    <n v="34.1"/>
    <x v="0"/>
    <s v="gadgets"/>
    <x v="2277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47"/>
    <n v="29.63"/>
    <x v="0"/>
    <s v="gadgets"/>
    <x v="2278"/>
    <d v="2015-05-19T21:00:4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47"/>
    <n v="166.06"/>
    <x v="3"/>
    <s v="plays"/>
    <x v="2279"/>
    <d v="2014-07-01T22:3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46"/>
    <n v="20.34"/>
    <x v="0"/>
    <s v="wearables"/>
    <x v="2280"/>
    <d v="2016-02-03T12:33:0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46"/>
    <n v="136.46"/>
    <x v="0"/>
    <s v="wearables"/>
    <x v="2281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46"/>
    <n v="164"/>
    <x v="0"/>
    <s v="wearables"/>
    <x v="2282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46"/>
    <n v="58.62"/>
    <x v="6"/>
    <s v="photobooks"/>
    <x v="2283"/>
    <d v="2014-08-03T15:48:04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46"/>
    <n v="88.31"/>
    <x v="6"/>
    <s v="photobooks"/>
    <x v="2284"/>
    <d v="2014-11-29T14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3"/>
    <s v="spaces"/>
    <x v="2285"/>
    <d v="2017-04-07T17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46"/>
    <n v="70.83"/>
    <x v="3"/>
    <s v="musical"/>
    <x v="2286"/>
    <d v="2015-04-23T05:40:0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45"/>
    <n v="185.83"/>
    <x v="4"/>
    <s v="drama"/>
    <x v="2287"/>
    <d v="2015-09-19T03:50:17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45"/>
    <n v="56.42"/>
    <x v="6"/>
    <s v="nature"/>
    <x v="2288"/>
    <d v="2016-07-04T03:40:2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2289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2"/>
    <s v="faith"/>
    <x v="2290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44"/>
    <n v="57.17"/>
    <x v="3"/>
    <s v="plays"/>
    <x v="2291"/>
    <d v="2015-10-04T15:45:4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43"/>
    <n v="89.19"/>
    <x v="0"/>
    <s v="wearables"/>
    <x v="2292"/>
    <d v="2015-08-20T20:00:39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43"/>
    <n v="34.020000000000003"/>
    <x v="2"/>
    <s v="faith"/>
    <x v="2293"/>
    <d v="2016-04-21T04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43"/>
    <n v="58.08"/>
    <x v="1"/>
    <s v="mobile games"/>
    <x v="2294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43"/>
    <n v="215.96"/>
    <x v="0"/>
    <s v="gadgets"/>
    <x v="2295"/>
    <d v="2016-06-23T16:06:23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43"/>
    <n v="40.98"/>
    <x v="0"/>
    <s v="gadgets"/>
    <x v="2296"/>
    <d v="2015-10-21T23:00:00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42"/>
    <n v="77.11"/>
    <x v="4"/>
    <s v="drama"/>
    <x v="2297"/>
    <d v="2015-10-10T21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42"/>
    <n v="34.18"/>
    <x v="2"/>
    <s v="jazz"/>
    <x v="2298"/>
    <d v="2013-10-16T09:59:0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42"/>
    <n v="364.35"/>
    <x v="0"/>
    <s v="wearables"/>
    <x v="2299"/>
    <d v="2017-02-20T19:00:00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42"/>
    <n v="83.43"/>
    <x v="6"/>
    <s v="people"/>
    <x v="2300"/>
    <d v="2015-03-01T15:21:16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42"/>
    <n v="29.79"/>
    <x v="3"/>
    <s v="plays"/>
    <x v="2301"/>
    <d v="2015-05-07T17:11:5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42"/>
    <n v="105.03"/>
    <x v="3"/>
    <s v="plays"/>
    <x v="2302"/>
    <d v="2016-10-05T19:50:54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42"/>
    <n v="79.87"/>
    <x v="3"/>
    <s v="spaces"/>
    <x v="2303"/>
    <d v="2014-10-19T05:00:0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41"/>
    <n v="31.85"/>
    <x v="5"/>
    <s v="fiction"/>
    <x v="2304"/>
    <d v="2013-12-26T23:54:54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41"/>
    <n v="28.58"/>
    <x v="2"/>
    <s v="jazz"/>
    <x v="2305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41"/>
    <n v="29.29"/>
    <x v="2"/>
    <s v="indie rock"/>
    <x v="2306"/>
    <d v="2016-09-15T20:53:3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41"/>
    <n v="143.82"/>
    <x v="2"/>
    <s v="indie rock"/>
    <x v="2307"/>
    <d v="2010-08-01T04:00:00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41"/>
    <n v="23.57"/>
    <x v="1"/>
    <s v="video games"/>
    <x v="2308"/>
    <d v="2012-04-04T16:46:1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5"/>
    <s v="art books"/>
    <x v="2309"/>
    <d v="2016-04-08T18:31:22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41"/>
    <n v="120.77"/>
    <x v="6"/>
    <s v="photobooks"/>
    <x v="2310"/>
    <d v="2017-02-11T16:20:30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41"/>
    <n v="84.06"/>
    <x v="7"/>
    <s v="food trucks"/>
    <x v="2311"/>
    <d v="2015-01-19T02:39:5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41"/>
    <n v="81.319999999999993"/>
    <x v="3"/>
    <s v="plays"/>
    <x v="2312"/>
    <d v="2014-06-03T06:59:00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40"/>
    <n v="25.71"/>
    <x v="4"/>
    <s v="drama"/>
    <x v="2313"/>
    <d v="2015-03-24T00:08:46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40"/>
    <n v="80.2"/>
    <x v="4"/>
    <s v="drama"/>
    <x v="2314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40"/>
    <n v="83.38"/>
    <x v="2"/>
    <s v="indie rock"/>
    <x v="2315"/>
    <d v="2016-03-02T22:27:15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40"/>
    <n v="44.44"/>
    <x v="2"/>
    <s v="indie rock"/>
    <x v="2316"/>
    <d v="2015-08-28T04:00:00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40"/>
    <n v="99.86"/>
    <x v="0"/>
    <s v="wearables"/>
    <x v="2317"/>
    <d v="2016-11-18T15:43:3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40"/>
    <n v="253.21"/>
    <x v="1"/>
    <s v="mobile games"/>
    <x v="2318"/>
    <d v="2016-04-23T19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2319"/>
    <d v="2017-03-13T03:40:05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2320"/>
    <d v="2015-11-06T01:00:00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40"/>
    <n v="78.44"/>
    <x v="6"/>
    <s v="photobooks"/>
    <x v="2321"/>
    <d v="2016-07-02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40"/>
    <n v="60.24"/>
    <x v="6"/>
    <s v="photobooks"/>
    <x v="2322"/>
    <d v="2015-01-31T03:25:00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39"/>
    <n v="393.59"/>
    <x v="4"/>
    <s v="animation"/>
    <x v="2323"/>
    <d v="2015-02-19T21:19:4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39"/>
    <n v="788.53"/>
    <x v="0"/>
    <s v="wearables"/>
    <x v="2324"/>
    <d v="2015-01-14T04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39"/>
    <n v="147.81"/>
    <x v="2"/>
    <s v="indie rock"/>
    <x v="2325"/>
    <d v="2016-06-05T23:33:3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39"/>
    <n v="113.63"/>
    <x v="0"/>
    <s v="wearables"/>
    <x v="2326"/>
    <d v="2015-01-19T04:11:05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39"/>
    <n v="40.479999999999997"/>
    <x v="1"/>
    <s v="video games"/>
    <x v="2327"/>
    <d v="2013-11-26T06:30:59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39"/>
    <n v="133.9"/>
    <x v="6"/>
    <s v="photobooks"/>
    <x v="2328"/>
    <d v="2016-10-14T16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39"/>
    <n v="117.49"/>
    <x v="0"/>
    <s v="gadgets"/>
    <x v="2329"/>
    <d v="2015-10-31T22:45:0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7"/>
    <s v="small batch"/>
    <x v="2330"/>
    <d v="2017-04-04T05:15:01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39"/>
    <n v="83.57"/>
    <x v="7"/>
    <s v="food trucks"/>
    <x v="2331"/>
    <d v="2015-09-23T20:10:01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39"/>
    <n v="69.53"/>
    <x v="3"/>
    <s v="spaces"/>
    <x v="2332"/>
    <d v="2016-08-23T08:10:18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38"/>
    <n v="69"/>
    <x v="2"/>
    <s v="jazz"/>
    <x v="2333"/>
    <d v="2010-06-25T21:32:00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38"/>
    <n v="158.63999999999999"/>
    <x v="0"/>
    <s v="wearables"/>
    <x v="2334"/>
    <d v="2016-06-04T15:41:1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38"/>
    <n v="119.13"/>
    <x v="3"/>
    <s v="plays"/>
    <x v="2335"/>
    <d v="2015-01-28T19:37:11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38"/>
    <n v="81.569999999999993"/>
    <x v="3"/>
    <s v="plays"/>
    <x v="2336"/>
    <d v="2014-08-29T20:43:05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38"/>
    <n v="11.62"/>
    <x v="3"/>
    <s v="plays"/>
    <x v="2337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38"/>
    <n v="32.36"/>
    <x v="3"/>
    <s v="plays"/>
    <x v="2338"/>
    <d v="2017-03-01T19:00:00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38"/>
    <n v="56.25"/>
    <x v="3"/>
    <s v="plays"/>
    <x v="2339"/>
    <d v="2015-04-10T05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38"/>
    <n v="86.62"/>
    <x v="3"/>
    <s v="plays"/>
    <x v="2340"/>
    <d v="2014-10-13T21:05:1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37"/>
    <n v="64.36"/>
    <x v="0"/>
    <s v="web"/>
    <x v="2341"/>
    <d v="2014-10-19T16:26:12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37"/>
    <n v="35"/>
    <x v="2"/>
    <s v="indie rock"/>
    <x v="2342"/>
    <d v="2011-05-28T02:22:4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37"/>
    <n v="46.93"/>
    <x v="3"/>
    <s v="plays"/>
    <x v="2343"/>
    <d v="2015-06-27T18:27:06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37"/>
    <n v="83.14"/>
    <x v="3"/>
    <s v="plays"/>
    <x v="2344"/>
    <d v="2014-11-26T20:29:37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37"/>
    <n v="147.4"/>
    <x v="3"/>
    <s v="plays"/>
    <x v="2345"/>
    <d v="2014-10-21T21:11:27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37"/>
    <n v="91.25"/>
    <x v="3"/>
    <s v="plays"/>
    <x v="2346"/>
    <d v="2014-10-22T04:59:00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36"/>
    <n v="373.5"/>
    <x v="4"/>
    <s v="drama"/>
    <x v="2347"/>
    <d v="2014-11-26T20:26:50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36"/>
    <n v="57.3"/>
    <x v="5"/>
    <s v="fiction"/>
    <x v="2348"/>
    <d v="2014-10-19T13:01:2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36"/>
    <n v="100.23"/>
    <x v="1"/>
    <s v="video games"/>
    <x v="2349"/>
    <d v="2015-01-19T08:30:00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36"/>
    <n v="104.89"/>
    <x v="6"/>
    <s v="photobooks"/>
    <x v="2350"/>
    <d v="2016-09-02T16:36: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36"/>
    <n v="67.14"/>
    <x v="6"/>
    <s v="photobooks"/>
    <x v="2351"/>
    <d v="2015-10-02T18:00:00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36"/>
    <n v="127.6"/>
    <x v="3"/>
    <s v="musical"/>
    <x v="2352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36"/>
    <n v="33.67"/>
    <x v="3"/>
    <s v="plays"/>
    <x v="2353"/>
    <d v="2015-05-10T22:59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36"/>
    <n v="137.08000000000001"/>
    <x v="3"/>
    <s v="plays"/>
    <x v="2354"/>
    <d v="2015-11-02T16:50:00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35"/>
    <n v="119.39"/>
    <x v="0"/>
    <s v="wearables"/>
    <x v="2355"/>
    <d v="2015-04-30T19:23:4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35"/>
    <n v="153.88999999999999"/>
    <x v="0"/>
    <s v="wearables"/>
    <x v="2356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2357"/>
    <d v="2015-12-29T20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35"/>
    <n v="104.85"/>
    <x v="6"/>
    <s v="photobooks"/>
    <x v="2358"/>
    <d v="2015-11-14T17:16:44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35"/>
    <n v="56.84"/>
    <x v="3"/>
    <s v="musical"/>
    <x v="2359"/>
    <d v="2016-11-19T01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35"/>
    <n v="84.28"/>
    <x v="3"/>
    <s v="plays"/>
    <x v="2360"/>
    <d v="2014-05-20T06:59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35"/>
    <n v="17.5"/>
    <x v="3"/>
    <s v="plays"/>
    <x v="2361"/>
    <d v="2015-02-14T11:27:00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34"/>
    <n v="121.43"/>
    <x v="0"/>
    <s v="web"/>
    <x v="2362"/>
    <d v="2014-12-05T00:03:01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34"/>
    <n v="99.97"/>
    <x v="0"/>
    <s v="wearables"/>
    <x v="2363"/>
    <d v="2016-12-14T12:01:0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34"/>
    <n v="75.75"/>
    <x v="0"/>
    <s v="wearables"/>
    <x v="2364"/>
    <d v="2016-02-21T22:36:37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34"/>
    <n v="28.33"/>
    <x v="6"/>
    <s v="nature"/>
    <x v="2365"/>
    <d v="2015-11-03T04:15:59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34"/>
    <n v="137.25"/>
    <x v="2"/>
    <s v="faith"/>
    <x v="2366"/>
    <d v="2014-06-27T22:04:2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2367"/>
    <d v="2016-12-21T07:59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3"/>
    <s v="spaces"/>
    <x v="2368"/>
    <d v="2017-04-05T18:14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34"/>
    <n v="63"/>
    <x v="3"/>
    <s v="plays"/>
    <x v="2369"/>
    <d v="2016-05-01T14:18:38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34"/>
    <n v="35.5"/>
    <x v="3"/>
    <s v="plays"/>
    <x v="2370"/>
    <d v="2015-07-17T10:32:59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34"/>
    <n v="33.08"/>
    <x v="3"/>
    <s v="plays"/>
    <x v="2371"/>
    <d v="2015-02-28T12:00:00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33"/>
    <n v="30.85"/>
    <x v="4"/>
    <s v="drama"/>
    <x v="2372"/>
    <d v="2015-04-13T19:00:00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33"/>
    <n v="88.8"/>
    <x v="4"/>
    <s v="animation"/>
    <x v="2373"/>
    <d v="2014-11-21T10:47:1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2"/>
    <s v="faith"/>
    <x v="2374"/>
    <d v="2017-04-03T0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33"/>
    <n v="70.62"/>
    <x v="0"/>
    <s v="makerspaces"/>
    <x v="2375"/>
    <d v="2015-12-28T06:00:00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33"/>
    <n v="26"/>
    <x v="3"/>
    <s v="plays"/>
    <x v="2376"/>
    <d v="2015-03-14T00:50:01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33"/>
    <n v="37.14"/>
    <x v="3"/>
    <s v="plays"/>
    <x v="2377"/>
    <d v="2015-03-23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33"/>
    <n v="50.88"/>
    <x v="3"/>
    <s v="plays"/>
    <x v="2378"/>
    <d v="2015-08-17T1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2379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32"/>
    <n v="115.55"/>
    <x v="5"/>
    <s v="translations"/>
    <x v="2380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32"/>
    <n v="60.67"/>
    <x v="3"/>
    <s v="plays"/>
    <x v="2381"/>
    <d v="2015-06-08T00:23:53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32"/>
    <n v="26.67"/>
    <x v="3"/>
    <s v="plays"/>
    <x v="2382"/>
    <d v="2015-09-24T14:10:48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32"/>
    <n v="40.06"/>
    <x v="3"/>
    <s v="plays"/>
    <x v="2383"/>
    <d v="2014-08-02T14:00:00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32"/>
    <n v="29.09"/>
    <x v="3"/>
    <s v="plays"/>
    <x v="2384"/>
    <d v="2016-06-02T13:07:2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32"/>
    <n v="33.74"/>
    <x v="3"/>
    <s v="plays"/>
    <x v="2385"/>
    <d v="2016-02-20T21:05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31"/>
    <n v="124.92"/>
    <x v="0"/>
    <s v="wearables"/>
    <x v="2386"/>
    <d v="2016-11-24T18:26:2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31"/>
    <n v="21.47"/>
    <x v="2"/>
    <s v="jazz"/>
    <x v="2387"/>
    <d v="2012-05-29T19:55:0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31"/>
    <n v="231.75"/>
    <x v="2"/>
    <s v="jazz"/>
    <x v="2388"/>
    <d v="2011-12-12T05:06:1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2389"/>
    <d v="2015-01-01T00:03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2390"/>
    <d v="2016-03-03T17:01:5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31"/>
    <n v="47.11"/>
    <x v="5"/>
    <s v="fiction"/>
    <x v="2391"/>
    <d v="2013-10-02T13:27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2"/>
    <s v="faith"/>
    <x v="2392"/>
    <d v="2017-04-10T20:15:00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31"/>
    <n v="71.87"/>
    <x v="6"/>
    <s v="photobooks"/>
    <x v="2393"/>
    <d v="2015-02-14T01:43:02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31"/>
    <n v="66.14"/>
    <x v="3"/>
    <s v="musical"/>
    <x v="2394"/>
    <d v="2015-01-01T16:48:55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31"/>
    <n v="1250"/>
    <x v="3"/>
    <s v="plays"/>
    <x v="2395"/>
    <d v="2015-07-18T03:00:00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30"/>
    <n v="93.25"/>
    <x v="4"/>
    <s v="drama"/>
    <x v="2396"/>
    <d v="2015-01-29T20:21:04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30"/>
    <n v="50.67"/>
    <x v="2"/>
    <s v="jazz"/>
    <x v="2397"/>
    <d v="2014-05-04T06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30"/>
    <n v="171.79"/>
    <x v="0"/>
    <s v="wearables"/>
    <x v="2398"/>
    <d v="2016-08-23T20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2399"/>
    <d v="2015-12-17T05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30"/>
    <n v="51.29"/>
    <x v="1"/>
    <s v="video games"/>
    <x v="2400"/>
    <d v="2013-11-27T06:41:54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30"/>
    <n v="237"/>
    <x v="3"/>
    <s v="spaces"/>
    <x v="2401"/>
    <d v="2015-02-03T02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30"/>
    <n v="50.56"/>
    <x v="3"/>
    <s v="musical"/>
    <x v="2402"/>
    <d v="2015-04-03T21:48:5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29"/>
    <n v="85"/>
    <x v="0"/>
    <s v="wearables"/>
    <x v="2403"/>
    <d v="2016-06-19T08:10:00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29"/>
    <n v="43.98"/>
    <x v="1"/>
    <s v="video games"/>
    <x v="2404"/>
    <d v="2016-01-14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2"/>
    <s v="world music"/>
    <x v="2405"/>
    <d v="2011-09-28T17:30:08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29"/>
    <n v="26.27"/>
    <x v="6"/>
    <s v="nature"/>
    <x v="2406"/>
    <d v="2014-09-17T05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29"/>
    <n v="44.48"/>
    <x v="6"/>
    <s v="places"/>
    <x v="2407"/>
    <d v="2016-04-03T16:25:41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29"/>
    <n v="34.22"/>
    <x v="1"/>
    <s v="video games"/>
    <x v="2408"/>
    <d v="2015-03-12T11:07:43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2409"/>
    <d v="2014-12-11T16:31:10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29"/>
    <n v="40.61"/>
    <x v="5"/>
    <s v="children's books"/>
    <x v="2410"/>
    <d v="2012-05-15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29"/>
    <n v="44.31"/>
    <x v="3"/>
    <s v="plays"/>
    <x v="2411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29"/>
    <n v="14.33"/>
    <x v="3"/>
    <s v="plays"/>
    <x v="2412"/>
    <d v="2016-07-21T15:02:3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4"/>
    <s v="science fiction"/>
    <x v="2413"/>
    <d v="2015-04-13T17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28"/>
    <n v="55.3"/>
    <x v="0"/>
    <s v="wearables"/>
    <x v="2414"/>
    <d v="2015-01-12T20:47:52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28"/>
    <n v="58.42"/>
    <x v="0"/>
    <s v="wearables"/>
    <x v="2415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28"/>
    <n v="19.239999999999998"/>
    <x v="0"/>
    <s v="wearables"/>
    <x v="2416"/>
    <d v="2016-02-11T17:05:5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28"/>
    <n v="26.6"/>
    <x v="1"/>
    <s v="video games"/>
    <x v="2417"/>
    <d v="2014-12-05T18:30:29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28"/>
    <n v="370.95"/>
    <x v="1"/>
    <s v="video games"/>
    <x v="2418"/>
    <d v="2016-12-23T07:59:00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28"/>
    <n v="167.15"/>
    <x v="0"/>
    <s v="makerspaces"/>
    <x v="2419"/>
    <d v="2014-10-29T22:45:00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28"/>
    <n v="84.9"/>
    <x v="7"/>
    <s v="food trucks"/>
    <x v="2420"/>
    <d v="2014-11-22T05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28"/>
    <n v="35"/>
    <x v="5"/>
    <s v="children's books"/>
    <x v="2421"/>
    <d v="2012-06-16T03:10:00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28"/>
    <n v="61"/>
    <x v="3"/>
    <s v="plays"/>
    <x v="2422"/>
    <d v="2015-05-25T21:38:16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28"/>
    <n v="51"/>
    <x v="3"/>
    <s v="plays"/>
    <x v="2423"/>
    <d v="2014-06-05T22:31:40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27"/>
    <n v="17.25"/>
    <x v="4"/>
    <s v="animation"/>
    <x v="2424"/>
    <d v="2014-06-27T02:52:5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27"/>
    <n v="402.71"/>
    <x v="0"/>
    <s v="web"/>
    <x v="2425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27"/>
    <n v="291.33"/>
    <x v="0"/>
    <s v="wearables"/>
    <x v="2426"/>
    <d v="2014-07-23T15:54:40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27"/>
    <n v="36.68"/>
    <x v="5"/>
    <s v="translations"/>
    <x v="2427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27"/>
    <n v="42.16"/>
    <x v="5"/>
    <s v="children's books"/>
    <x v="2428"/>
    <d v="2014-08-29T18:45:11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27"/>
    <n v="68.099999999999994"/>
    <x v="3"/>
    <s v="plays"/>
    <x v="2429"/>
    <d v="2015-10-29T15:06:47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27"/>
    <n v="51.62"/>
    <x v="3"/>
    <s v="plays"/>
    <x v="2430"/>
    <d v="2015-03-25T18:01:10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27"/>
    <n v="70.11"/>
    <x v="3"/>
    <s v="spaces"/>
    <x v="2431"/>
    <d v="2014-10-04T14:17:00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27"/>
    <n v="46.43"/>
    <x v="3"/>
    <s v="plays"/>
    <x v="2432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27"/>
    <n v="38.71"/>
    <x v="3"/>
    <s v="plays"/>
    <x v="2433"/>
    <d v="2017-02-26T13:05:58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27"/>
    <n v="35"/>
    <x v="3"/>
    <s v="plays"/>
    <x v="2434"/>
    <d v="2015-11-05T14:16:15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27"/>
    <n v="22.83"/>
    <x v="3"/>
    <s v="plays"/>
    <x v="2435"/>
    <d v="2016-05-15T20:21:13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26"/>
    <n v="87.31"/>
    <x v="4"/>
    <s v="drama"/>
    <x v="2436"/>
    <d v="2014-09-15T02:00:0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26"/>
    <n v="133.25"/>
    <x v="0"/>
    <s v="wearables"/>
    <x v="2437"/>
    <d v="2016-06-28T09:41:3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26"/>
    <n v="150.65"/>
    <x v="0"/>
    <s v="wearables"/>
    <x v="2438"/>
    <d v="2014-09-17T12:02:11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26"/>
    <n v="13"/>
    <x v="1"/>
    <s v="video games"/>
    <x v="2439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2440"/>
    <d v="2016-07-21T17:3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2"/>
    <s v="faith"/>
    <x v="2441"/>
    <d v="2017-04-01T04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26"/>
    <n v="59.04"/>
    <x v="6"/>
    <s v="photobooks"/>
    <x v="2442"/>
    <d v="2016-09-15T14:49:05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26"/>
    <n v="218.33"/>
    <x v="6"/>
    <s v="people"/>
    <x v="2443"/>
    <d v="2014-08-01T02:50:38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26"/>
    <n v="116.56"/>
    <x v="7"/>
    <s v="food trucks"/>
    <x v="2444"/>
    <d v="2015-08-02T22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26"/>
    <n v="93.67"/>
    <x v="5"/>
    <s v="children's books"/>
    <x v="2445"/>
    <d v="2014-08-25T23:28:2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26"/>
    <n v="65.34"/>
    <x v="3"/>
    <s v="plays"/>
    <x v="2446"/>
    <d v="2016-10-02T09:00:0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25"/>
    <n v="91.82"/>
    <x v="4"/>
    <s v="drama"/>
    <x v="2447"/>
    <d v="2015-10-01T05:00:00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25"/>
    <n v="50"/>
    <x v="4"/>
    <s v="drama"/>
    <x v="2448"/>
    <d v="2015-11-08T12:00:00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25"/>
    <n v="725.03"/>
    <x v="4"/>
    <s v="animation"/>
    <x v="2449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25"/>
    <n v="89.6"/>
    <x v="0"/>
    <s v="wearables"/>
    <x v="2450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25"/>
    <n v="46.73"/>
    <x v="5"/>
    <s v="fiction"/>
    <x v="2451"/>
    <d v="2013-05-01T21:42:37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2"/>
    <s v="faith"/>
    <x v="2452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25"/>
    <n v="168.39"/>
    <x v="7"/>
    <s v="food trucks"/>
    <x v="2453"/>
    <d v="2015-04-11T06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25"/>
    <n v="58.18"/>
    <x v="3"/>
    <s v="spaces"/>
    <x v="2454"/>
    <d v="2014-08-28T03:00: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25"/>
    <n v="41.67"/>
    <x v="3"/>
    <s v="musical"/>
    <x v="2455"/>
    <d v="2015-09-25T23:43:4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24"/>
    <n v="109.18"/>
    <x v="2"/>
    <s v="jazz"/>
    <x v="2456"/>
    <d v="2009-12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24"/>
    <n v="34.76"/>
    <x v="2"/>
    <s v="jazz"/>
    <x v="2457"/>
    <d v="2013-05-04T14:00:34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24"/>
    <n v="51.23"/>
    <x v="6"/>
    <s v="photobooks"/>
    <x v="2458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24"/>
    <n v="305.77999999999997"/>
    <x v="7"/>
    <s v="food trucks"/>
    <x v="2459"/>
    <d v="2014-08-07T15:56:49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24"/>
    <n v="23.63"/>
    <x v="3"/>
    <s v="spaces"/>
    <x v="2460"/>
    <d v="2017-02-08T09:59:0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24"/>
    <n v="53.13"/>
    <x v="3"/>
    <s v="plays"/>
    <x v="2461"/>
    <d v="2015-11-28T21:22:2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24"/>
    <n v="24.33"/>
    <x v="3"/>
    <s v="plays"/>
    <x v="2462"/>
    <d v="2014-09-28T18:55:5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24"/>
    <n v="41"/>
    <x v="3"/>
    <s v="plays"/>
    <x v="2463"/>
    <d v="2017-03-06T06:58:27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24"/>
    <n v="45.84"/>
    <x v="3"/>
    <s v="plays"/>
    <x v="2464"/>
    <d v="2014-10-26T18:29:26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4"/>
    <s v="science fiction"/>
    <x v="2465"/>
    <d v="2015-05-26T03:53:0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23"/>
    <n v="39.229999999999997"/>
    <x v="4"/>
    <s v="animation"/>
    <x v="2466"/>
    <d v="2012-12-05T09:23:4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23"/>
    <n v="16.43"/>
    <x v="0"/>
    <s v="web"/>
    <x v="2467"/>
    <d v="2015-04-06T15:15: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2468"/>
    <d v="2015-11-21T17:12: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5"/>
    <s v="art books"/>
    <x v="2469"/>
    <d v="2014-07-09T12:34:56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23"/>
    <n v="56.3"/>
    <x v="7"/>
    <s v="food trucks"/>
    <x v="2470"/>
    <d v="2016-09-03T14:02:55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23"/>
    <n v="96.55"/>
    <x v="3"/>
    <s v="plays"/>
    <x v="2471"/>
    <d v="2015-08-20T17:05:00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23"/>
    <n v="130.09"/>
    <x v="3"/>
    <s v="spaces"/>
    <x v="2472"/>
    <d v="2016-07-09T01:59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23"/>
    <n v="53.53"/>
    <x v="3"/>
    <s v="spaces"/>
    <x v="2473"/>
    <d v="2014-06-01T03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3"/>
    <s v="plays"/>
    <x v="2474"/>
    <d v="2017-03-27T16:16:59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22"/>
    <n v="56"/>
    <x v="4"/>
    <s v="drama"/>
    <x v="2475"/>
    <d v="2014-10-18T12:07:3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22"/>
    <n v="110.64"/>
    <x v="4"/>
    <s v="animation"/>
    <x v="2476"/>
    <d v="2012-09-28T16:18:54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22"/>
    <n v="66.52"/>
    <x v="4"/>
    <s v="animation"/>
    <x v="2477"/>
    <d v="2013-05-17T12:08:19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22"/>
    <n v="1536.25"/>
    <x v="0"/>
    <s v="wearables"/>
    <x v="2478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22"/>
    <n v="50.3"/>
    <x v="0"/>
    <s v="wearables"/>
    <x v="2479"/>
    <d v="2015-01-01T04:59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22"/>
    <n v="23.95"/>
    <x v="0"/>
    <s v="wearables"/>
    <x v="2480"/>
    <d v="2014-09-13T13:56:4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22"/>
    <n v="24.6"/>
    <x v="2"/>
    <s v="jazz"/>
    <x v="2481"/>
    <d v="2017-03-03T13:05: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2482"/>
    <d v="2016-07-02T04:00:0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2"/>
    <s v="faith"/>
    <x v="2483"/>
    <d v="2017-04-07T18:45:38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22"/>
    <n v="48.72"/>
    <x v="6"/>
    <s v="photobooks"/>
    <x v="2484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22"/>
    <n v="35.729999999999997"/>
    <x v="5"/>
    <s v="children's books"/>
    <x v="2485"/>
    <d v="2012-07-14T23:42:48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22"/>
    <n v="48.56"/>
    <x v="3"/>
    <s v="plays"/>
    <x v="2486"/>
    <d v="2015-09-16T05:37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22"/>
    <n v="47.7"/>
    <x v="3"/>
    <s v="plays"/>
    <x v="2487"/>
    <d v="2014-05-11T11:50:52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22"/>
    <n v="128.27000000000001"/>
    <x v="3"/>
    <s v="plays"/>
    <x v="2488"/>
    <d v="2014-07-01T06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22"/>
    <n v="55"/>
    <x v="3"/>
    <s v="plays"/>
    <x v="2489"/>
    <d v="2014-11-15T2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22"/>
    <n v="129.16999999999999"/>
    <x v="3"/>
    <s v="plays"/>
    <x v="2490"/>
    <d v="2015-11-25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22"/>
    <n v="126.5"/>
    <x v="3"/>
    <s v="plays"/>
    <x v="2491"/>
    <d v="2016-01-14T18:16:56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21"/>
    <n v="180.5"/>
    <x v="4"/>
    <s v="drama"/>
    <x v="2492"/>
    <d v="2015-06-22T17:48:1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2493"/>
    <d v="2015-10-01T04:59:00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21"/>
    <n v="189.33"/>
    <x v="2"/>
    <s v="jazz"/>
    <x v="2494"/>
    <d v="2014-10-01T12:43:1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21"/>
    <n v="82.82"/>
    <x v="7"/>
    <s v="food trucks"/>
    <x v="2495"/>
    <d v="2014-07-06T05:08:5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5"/>
    <s v="art books"/>
    <x v="2496"/>
    <d v="2016-07-27T22:00:00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21"/>
    <n v="20.5"/>
    <x v="6"/>
    <s v="places"/>
    <x v="2497"/>
    <d v="2016-05-15T16:21:00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21"/>
    <n v="56.67"/>
    <x v="2"/>
    <s v="faith"/>
    <x v="2498"/>
    <d v="2015-07-20T22:46:32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21"/>
    <n v="35.799999999999997"/>
    <x v="6"/>
    <s v="photobooks"/>
    <x v="2499"/>
    <d v="2014-10-23T23:30:4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21"/>
    <n v="453.14"/>
    <x v="6"/>
    <s v="people"/>
    <x v="2500"/>
    <d v="2014-11-30T19:58:01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7"/>
    <s v="small batch"/>
    <x v="2501"/>
    <d v="2017-03-26T20:14:45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2502"/>
    <d v="2016-02-09T20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21"/>
    <n v="52.08"/>
    <x v="3"/>
    <s v="plays"/>
    <x v="2503"/>
    <d v="2016-12-12T06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3"/>
    <s v="plays"/>
    <x v="2504"/>
    <d v="2017-04-04T03:38:41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21"/>
    <n v="37.5"/>
    <x v="3"/>
    <s v="plays"/>
    <x v="2505"/>
    <d v="2015-11-12T06:59:00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21"/>
    <n v="56.05"/>
    <x v="3"/>
    <s v="plays"/>
    <x v="2506"/>
    <d v="2014-06-01T01:44:24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21"/>
    <n v="26.38"/>
    <x v="3"/>
    <s v="plays"/>
    <x v="2507"/>
    <d v="2015-02-06T01:37:1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21"/>
    <n v="45.79"/>
    <x v="3"/>
    <s v="plays"/>
    <x v="2508"/>
    <d v="2016-10-27T06:40:34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20"/>
    <n v="100"/>
    <x v="4"/>
    <s v="drama"/>
    <x v="2509"/>
    <d v="2016-03-04T01:55:5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20"/>
    <n v="21.57"/>
    <x v="2"/>
    <s v="indie rock"/>
    <x v="2510"/>
    <d v="2011-09-06T20:39:1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2511"/>
    <d v="2015-12-05T22:28:22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20"/>
    <n v="109.07"/>
    <x v="5"/>
    <s v="translations"/>
    <x v="2512"/>
    <d v="2016-11-15T18:13:2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2"/>
    <s v="faith"/>
    <x v="2513"/>
    <d v="2017-04-09T23:47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20"/>
    <n v="55.28"/>
    <x v="6"/>
    <s v="photobooks"/>
    <x v="2514"/>
    <d v="2014-08-03T11:39: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20"/>
    <n v="44.94"/>
    <x v="6"/>
    <s v="photobooks"/>
    <x v="2515"/>
    <d v="2014-10-16T00:00:00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20"/>
    <n v="83.72"/>
    <x v="6"/>
    <s v="photobooks"/>
    <x v="2516"/>
    <d v="2016-10-10T14:32:50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20"/>
    <n v="41.83"/>
    <x v="1"/>
    <s v="mobile games"/>
    <x v="2517"/>
    <d v="2016-03-30T12:36:20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20"/>
    <n v="500"/>
    <x v="3"/>
    <s v="plays"/>
    <x v="2518"/>
    <d v="2017-02-20T18:00:00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20"/>
    <n v="50.4"/>
    <x v="3"/>
    <s v="plays"/>
    <x v="2519"/>
    <d v="2016-07-04T04:00:0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20"/>
    <n v="202.23"/>
    <x v="3"/>
    <s v="spaces"/>
    <x v="2520"/>
    <d v="2015-12-16T20:18:00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20"/>
    <n v="25.52"/>
    <x v="3"/>
    <s v="spaces"/>
    <x v="2521"/>
    <d v="2016-10-22T22:08:58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20"/>
    <n v="272.58999999999997"/>
    <x v="3"/>
    <s v="spaces"/>
    <x v="2522"/>
    <d v="2015-05-11T19:32:31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20"/>
    <n v="100"/>
    <x v="3"/>
    <s v="musical"/>
    <x v="2523"/>
    <d v="2014-11-23T22:29:0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20"/>
    <n v="100.63"/>
    <x v="3"/>
    <s v="plays"/>
    <x v="2524"/>
    <d v="2016-07-17T10:47:48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20"/>
    <n v="58.95"/>
    <x v="3"/>
    <s v="musical"/>
    <x v="2525"/>
    <d v="2016-03-04T23:19:2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20"/>
    <n v="34"/>
    <x v="3"/>
    <s v="plays"/>
    <x v="2526"/>
    <d v="2015-07-07T19:26:20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20"/>
    <n v="100"/>
    <x v="3"/>
    <s v="plays"/>
    <x v="2527"/>
    <d v="2015-05-31T15:28:02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19"/>
    <n v="55.46"/>
    <x v="4"/>
    <s v="animation"/>
    <x v="2528"/>
    <d v="2013-08-09T12:00: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19"/>
    <n v="155.33000000000001"/>
    <x v="0"/>
    <s v="wearables"/>
    <x v="2529"/>
    <d v="2017-01-13T17:04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19"/>
    <n v="358.88"/>
    <x v="7"/>
    <s v="food trucks"/>
    <x v="2530"/>
    <d v="2015-06-26T04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19"/>
    <n v="77.5"/>
    <x v="7"/>
    <s v="restaurants"/>
    <x v="2531"/>
    <d v="2015-02-22T20:09:1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2532"/>
    <d v="2016-08-03T01:30:00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19"/>
    <n v="47.5"/>
    <x v="5"/>
    <s v="children's books"/>
    <x v="2533"/>
    <d v="2012-08-26T21:37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19"/>
    <n v="381.6"/>
    <x v="3"/>
    <s v="plays"/>
    <x v="2534"/>
    <d v="2016-02-06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19"/>
    <n v="64.17"/>
    <x v="3"/>
    <s v="plays"/>
    <x v="2535"/>
    <d v="2015-04-29T14:07:06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18"/>
    <n v="115.99"/>
    <x v="4"/>
    <s v="drama"/>
    <x v="2536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18"/>
    <n v="28.2"/>
    <x v="4"/>
    <s v="animation"/>
    <x v="2537"/>
    <d v="2014-08-23T22:08:3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18"/>
    <n v="52.92"/>
    <x v="2"/>
    <s v="jazz"/>
    <x v="2538"/>
    <d v="2013-11-22T12:35:13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18"/>
    <n v="58.18"/>
    <x v="2"/>
    <s v="jazz"/>
    <x v="2539"/>
    <d v="2015-02-28T15:10:00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18"/>
    <n v="43.98"/>
    <x v="0"/>
    <s v="wearables"/>
    <x v="2540"/>
    <d v="2016-04-22T05:06:14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18"/>
    <n v="122"/>
    <x v="1"/>
    <s v="video games"/>
    <x v="2541"/>
    <d v="2011-10-09T17:07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18"/>
    <n v="74.209999999999994"/>
    <x v="1"/>
    <s v="video games"/>
    <x v="2542"/>
    <d v="2014-10-04T03:3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2"/>
    <s v="world music"/>
    <x v="2543"/>
    <d v="2011-08-06T14:38:5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18"/>
    <n v="88.89"/>
    <x v="5"/>
    <s v="translations"/>
    <x v="2544"/>
    <d v="2015-08-16T16:13:11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18"/>
    <n v="126.48"/>
    <x v="0"/>
    <s v="makerspaces"/>
    <x v="2545"/>
    <d v="2014-07-03T00:42:23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18"/>
    <n v="36.590000000000003"/>
    <x v="3"/>
    <s v="plays"/>
    <x v="2546"/>
    <d v="2016-09-07T01:21:53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18"/>
    <n v="45"/>
    <x v="3"/>
    <s v="plays"/>
    <x v="2547"/>
    <d v="2014-07-15T22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18"/>
    <n v="25.57"/>
    <x v="3"/>
    <s v="plays"/>
    <x v="2548"/>
    <d v="2014-08-12T01:53:5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18"/>
    <n v="81.540000000000006"/>
    <x v="3"/>
    <s v="plays"/>
    <x v="2549"/>
    <d v="2014-08-12T15:51:5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18"/>
    <n v="44"/>
    <x v="3"/>
    <s v="plays"/>
    <x v="2550"/>
    <d v="2015-01-08T20:58:0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18"/>
    <n v="64.290000000000006"/>
    <x v="3"/>
    <s v="plays"/>
    <x v="2551"/>
    <d v="2014-07-05T14:22:27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18"/>
    <n v="32.979999999999997"/>
    <x v="3"/>
    <s v="plays"/>
    <x v="2552"/>
    <d v="2016-04-11T11:13:0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18"/>
    <n v="41.95"/>
    <x v="3"/>
    <s v="plays"/>
    <x v="2553"/>
    <d v="2014-06-19T15:33:5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2554"/>
    <d v="2015-08-15T1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17"/>
    <n v="110.29"/>
    <x v="0"/>
    <s v="wearables"/>
    <x v="2555"/>
    <d v="2015-08-11T00:12:06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17"/>
    <n v="52.41"/>
    <x v="0"/>
    <s v="wearables"/>
    <x v="2556"/>
    <d v="2016-09-28T22:24:55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17"/>
    <n v="101.8"/>
    <x v="6"/>
    <s v="people"/>
    <x v="2557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17"/>
    <n v="16.829999999999998"/>
    <x v="7"/>
    <s v="food trucks"/>
    <x v="2558"/>
    <d v="2016-03-30T20:10:5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3"/>
    <s v="spaces"/>
    <x v="2559"/>
    <d v="2016-05-04T23:00:5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17"/>
    <n v="40.83"/>
    <x v="3"/>
    <s v="spaces"/>
    <x v="2560"/>
    <d v="2016-10-07T14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17"/>
    <n v="315.5"/>
    <x v="3"/>
    <s v="plays"/>
    <x v="2561"/>
    <d v="2015-08-15T18:12:2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17"/>
    <n v="29.24"/>
    <x v="3"/>
    <s v="plays"/>
    <x v="2562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17"/>
    <n v="82.57"/>
    <x v="3"/>
    <s v="plays"/>
    <x v="2563"/>
    <d v="2014-08-31T19:51:49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17"/>
    <n v="33.33"/>
    <x v="3"/>
    <s v="plays"/>
    <x v="2564"/>
    <d v="2015-03-24T03:34:59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17"/>
    <n v="27.5"/>
    <x v="3"/>
    <s v="plays"/>
    <x v="2565"/>
    <d v="2015-03-01T03:00:00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16"/>
    <n v="43.5"/>
    <x v="4"/>
    <s v="drama"/>
    <x v="2566"/>
    <d v="2014-08-16T23:42:00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16"/>
    <n v="160"/>
    <x v="4"/>
    <s v="drama"/>
    <x v="2567"/>
    <d v="2015-07-21T06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16"/>
    <n v="76.47"/>
    <x v="4"/>
    <s v="drama"/>
    <x v="2568"/>
    <d v="2015-10-06T15:10:2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2569"/>
    <d v="2017-03-16T16:01:0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2570"/>
    <d v="2016-08-19T16:00:50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16"/>
    <n v="45.16"/>
    <x v="6"/>
    <s v="photobooks"/>
    <x v="2571"/>
    <d v="2014-07-06T17:13:56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16"/>
    <n v="88.44"/>
    <x v="3"/>
    <s v="spaces"/>
    <x v="2572"/>
    <d v="2016-08-14T22:45:43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3"/>
    <s v="plays"/>
    <x v="2573"/>
    <d v="2017-04-08T12:54:05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16"/>
    <n v="68.42"/>
    <x v="3"/>
    <s v="musical"/>
    <x v="2574"/>
    <d v="2016-03-08T04:59:00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16"/>
    <n v="188.56"/>
    <x v="3"/>
    <s v="plays"/>
    <x v="2575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16"/>
    <n v="49.51"/>
    <x v="3"/>
    <s v="plays"/>
    <x v="2576"/>
    <d v="2015-10-18T19:36:29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16"/>
    <n v="89.4"/>
    <x v="3"/>
    <s v="plays"/>
    <x v="2577"/>
    <d v="2015-05-09T21:14:18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16"/>
    <n v="91.83"/>
    <x v="3"/>
    <s v="plays"/>
    <x v="2578"/>
    <d v="2016-07-17T00:43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16"/>
    <n v="49.28"/>
    <x v="3"/>
    <s v="plays"/>
    <x v="2579"/>
    <d v="2015-02-11T02:53:41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16"/>
    <n v="66.67"/>
    <x v="3"/>
    <s v="plays"/>
    <x v="2580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16"/>
    <n v="29.17"/>
    <x v="3"/>
    <s v="plays"/>
    <x v="2581"/>
    <d v="2015-03-08T12:57:05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15"/>
    <n v="163.85"/>
    <x v="4"/>
    <s v="drama"/>
    <x v="2582"/>
    <d v="2015-01-04T04:43:5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15"/>
    <n v="34.270000000000003"/>
    <x v="0"/>
    <s v="wearables"/>
    <x v="2583"/>
    <d v="2015-01-01T06:59:00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15"/>
    <n v="93.9"/>
    <x v="0"/>
    <s v="wearables"/>
    <x v="2584"/>
    <d v="2016-09-03T16:41:4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15"/>
    <n v="530.69000000000005"/>
    <x v="0"/>
    <s v="wearables"/>
    <x v="2585"/>
    <d v="2014-09-18T02:00:00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15"/>
    <n v="80.319999999999993"/>
    <x v="0"/>
    <s v="wearables"/>
    <x v="2586"/>
    <d v="2017-02-28T18:54:42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15"/>
    <n v="46.03"/>
    <x v="2"/>
    <s v="jazz"/>
    <x v="2587"/>
    <d v="2013-03-22T22:15:4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15"/>
    <n v="59.2"/>
    <x v="0"/>
    <s v="wearables"/>
    <x v="2588"/>
    <d v="2016-10-06T15:15:3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15"/>
    <n v="47.94"/>
    <x v="0"/>
    <s v="wearables"/>
    <x v="2589"/>
    <d v="2014-11-30T22:42:0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2590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591"/>
    <d v="2014-07-11T16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15"/>
    <n v="71.34"/>
    <x v="6"/>
    <s v="photobooks"/>
    <x v="2592"/>
    <d v="2016-02-21T13:48:09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15"/>
    <n v="63.88"/>
    <x v="6"/>
    <s v="photobooks"/>
    <x v="2593"/>
    <d v="2015-04-04T14:43:5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594"/>
    <d v="2015-08-03T15:35:2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15"/>
    <n v="69.47"/>
    <x v="7"/>
    <s v="food trucks"/>
    <x v="2595"/>
    <d v="2014-11-10T01:41:3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15"/>
    <n v="83.33"/>
    <x v="3"/>
    <s v="plays"/>
    <x v="2596"/>
    <d v="2014-05-17T04:32:45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15"/>
    <n v="30.12"/>
    <x v="3"/>
    <s v="spaces"/>
    <x v="2597"/>
    <d v="2015-10-09T15:38:4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15"/>
    <n v="140.54"/>
    <x v="3"/>
    <s v="spaces"/>
    <x v="2598"/>
    <d v="2014-10-20T14:56:15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15"/>
    <n v="32.75"/>
    <x v="3"/>
    <s v="plays"/>
    <x v="2599"/>
    <d v="2015-01-24T12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3"/>
    <s v="musical"/>
    <x v="2600"/>
    <d v="2014-07-03T04:07:58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15"/>
    <n v="38.25"/>
    <x v="3"/>
    <s v="plays"/>
    <x v="2601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15"/>
    <n v="57.25"/>
    <x v="3"/>
    <s v="plays"/>
    <x v="2602"/>
    <d v="2014-06-26T23:02:0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4"/>
    <s v="science fiction"/>
    <x v="2603"/>
    <d v="2017-02-03T23:51:20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14"/>
    <n v="51.88"/>
    <x v="4"/>
    <s v="animation"/>
    <x v="2604"/>
    <d v="2016-07-05T20:54:43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14"/>
    <n v="102.38"/>
    <x v="4"/>
    <s v="animation"/>
    <x v="2605"/>
    <d v="2016-08-15T07:00:0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14"/>
    <n v="43.42"/>
    <x v="1"/>
    <s v="video games"/>
    <x v="2606"/>
    <d v="2014-04-24T19:11:0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14"/>
    <n v="10.56"/>
    <x v="1"/>
    <s v="video games"/>
    <x v="2607"/>
    <d v="2016-02-11T23:22:17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14"/>
    <n v="110.62"/>
    <x v="1"/>
    <s v="mobile games"/>
    <x v="2608"/>
    <d v="2017-01-01T02:46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2"/>
    <s v="world music"/>
    <x v="2609"/>
    <d v="2011-07-08T21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5"/>
    <s v="art books"/>
    <x v="2610"/>
    <d v="2014-12-24T01:29:45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14"/>
    <n v="65.099999999999994"/>
    <x v="6"/>
    <s v="photobooks"/>
    <x v="2611"/>
    <d v="2015-02-20T08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14"/>
    <n v="58.97"/>
    <x v="6"/>
    <s v="photobooks"/>
    <x v="2612"/>
    <d v="2016-02-04T07:50:33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14"/>
    <n v="63.65"/>
    <x v="6"/>
    <s v="photobooks"/>
    <x v="2613"/>
    <d v="2015-12-15T12:1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14"/>
    <n v="129.97"/>
    <x v="0"/>
    <s v="gadgets"/>
    <x v="2614"/>
    <d v="2014-10-23T10:17:59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14"/>
    <n v="29.47"/>
    <x v="5"/>
    <s v="children's books"/>
    <x v="2615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14"/>
    <n v="43.85"/>
    <x v="5"/>
    <s v="children's books"/>
    <x v="2616"/>
    <d v="2013-03-08T03:02:08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14"/>
    <n v="78.08"/>
    <x v="3"/>
    <s v="plays"/>
    <x v="2617"/>
    <d v="2016-01-15T03:09:3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14"/>
    <n v="20.14"/>
    <x v="3"/>
    <s v="spaces"/>
    <x v="2618"/>
    <d v="2014-12-14T20:00:3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14"/>
    <n v="55.6"/>
    <x v="3"/>
    <s v="spaces"/>
    <x v="2619"/>
    <d v="2016-02-12T04:33: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14"/>
    <n v="71.25"/>
    <x v="3"/>
    <s v="plays"/>
    <x v="2620"/>
    <d v="2016-04-14T04:39:4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14"/>
    <n v="10"/>
    <x v="3"/>
    <s v="plays"/>
    <x v="2621"/>
    <d v="2014-09-17T20:56:4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4"/>
    <s v="science fiction"/>
    <x v="2622"/>
    <d v="2014-07-01T19:00:00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13"/>
    <n v="65"/>
    <x v="4"/>
    <s v="drama"/>
    <x v="2623"/>
    <d v="2015-03-27T02:39:00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13"/>
    <n v="69.41"/>
    <x v="0"/>
    <s v="wearables"/>
    <x v="2624"/>
    <d v="2016-04-18T14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13"/>
    <n v="110.87"/>
    <x v="0"/>
    <s v="wearables"/>
    <x v="2625"/>
    <d v="2016-01-10T00:00:00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13"/>
    <n v="161.22"/>
    <x v="0"/>
    <s v="wearables"/>
    <x v="2626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2627"/>
    <d v="2016-06-19T14:30:4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13"/>
    <n v="12.5"/>
    <x v="1"/>
    <s v="video games"/>
    <x v="2628"/>
    <d v="2016-04-10T18:41:1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13"/>
    <n v="14.43"/>
    <x v="6"/>
    <s v="nature"/>
    <x v="2629"/>
    <d v="2016-05-12T10:47:1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5"/>
    <s v="art books"/>
    <x v="2630"/>
    <d v="2015-06-30T21:06:0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13"/>
    <n v="37.61"/>
    <x v="6"/>
    <s v="photobooks"/>
    <x v="2631"/>
    <d v="2016-07-03T07:38:56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13"/>
    <n v="25"/>
    <x v="6"/>
    <s v="people"/>
    <x v="2632"/>
    <d v="2016-01-06T22:50:13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13"/>
    <n v="10.67"/>
    <x v="1"/>
    <s v="video games"/>
    <x v="2633"/>
    <d v="2013-11-09T01:18:59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13"/>
    <n v="10"/>
    <x v="3"/>
    <s v="plays"/>
    <x v="2634"/>
    <d v="2015-05-28T16:38:09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13"/>
    <n v="50.2"/>
    <x v="3"/>
    <s v="plays"/>
    <x v="2635"/>
    <d v="2016-06-18T19:32:1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3"/>
    <s v="musical"/>
    <x v="2636"/>
    <d v="2014-07-30T23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13"/>
    <n v="93"/>
    <x v="3"/>
    <s v="plays"/>
    <x v="2637"/>
    <d v="2015-10-16T04:59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13"/>
    <n v="25.5"/>
    <x v="3"/>
    <s v="plays"/>
    <x v="2638"/>
    <d v="2015-01-16T12:09:11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12"/>
    <n v="314.29000000000002"/>
    <x v="4"/>
    <s v="drama"/>
    <x v="2639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12"/>
    <n v="38.479999999999997"/>
    <x v="4"/>
    <s v="animation"/>
    <x v="2640"/>
    <d v="2014-04-19T16:19:3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641"/>
    <d v="2016-06-17T23:00:00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12"/>
    <n v="72.59"/>
    <x v="0"/>
    <s v="wearables"/>
    <x v="2642"/>
    <d v="2016-09-09T06:00:0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12"/>
    <n v="346.67"/>
    <x v="2"/>
    <s v="jazz"/>
    <x v="2643"/>
    <d v="2013-04-08T19:17:37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12"/>
    <n v="60"/>
    <x v="0"/>
    <s v="wearables"/>
    <x v="2644"/>
    <d v="2016-03-12T19:52:44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12"/>
    <n v="69.12"/>
    <x v="7"/>
    <s v="food trucks"/>
    <x v="2645"/>
    <d v="2014-06-28T19:21:5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2"/>
    <s v="world music"/>
    <x v="2646"/>
    <d v="2012-02-21T22:46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2647"/>
    <d v="2016-02-17T12:04: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2"/>
    <s v="faith"/>
    <x v="2648"/>
    <d v="2017-04-10T01:00:00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12"/>
    <n v="19.670000000000002"/>
    <x v="1"/>
    <s v="video games"/>
    <x v="2649"/>
    <d v="2016-03-10T00:35:00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12"/>
    <n v="96.05"/>
    <x v="7"/>
    <s v="food trucks"/>
    <x v="2650"/>
    <d v="2017-02-24T05:51:4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2651"/>
    <d v="2014-06-13T04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12"/>
    <n v="39"/>
    <x v="5"/>
    <s v="children's books"/>
    <x v="2652"/>
    <d v="2016-10-10T10:36:23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12"/>
    <n v="2796.67"/>
    <x v="3"/>
    <s v="spaces"/>
    <x v="2653"/>
    <d v="2016-07-10T05:28:5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12"/>
    <n v="78.33"/>
    <x v="3"/>
    <s v="spaces"/>
    <x v="2654"/>
    <d v="2015-05-05T18:48:00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12"/>
    <n v="25"/>
    <x v="3"/>
    <s v="spaces"/>
    <x v="2655"/>
    <d v="2015-07-16T07:56:0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12"/>
    <n v="356.84"/>
    <x v="3"/>
    <s v="musical"/>
    <x v="2656"/>
    <d v="2015-05-24T08:18:52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12"/>
    <n v="24.46"/>
    <x v="3"/>
    <s v="musical"/>
    <x v="2657"/>
    <d v="2015-02-20T23:14:1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12"/>
    <n v="24.71"/>
    <x v="3"/>
    <s v="plays"/>
    <x v="2658"/>
    <d v="2015-06-11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12"/>
    <n v="81.41"/>
    <x v="3"/>
    <s v="plays"/>
    <x v="2659"/>
    <d v="2015-04-09T23:31:11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12"/>
    <n v="79.400000000000006"/>
    <x v="3"/>
    <s v="plays"/>
    <x v="2660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12"/>
    <n v="75.25"/>
    <x v="3"/>
    <s v="plays"/>
    <x v="2661"/>
    <d v="2014-10-17T19:10:1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4"/>
    <s v="science fiction"/>
    <x v="2662"/>
    <d v="2015-05-31T03:40:23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11"/>
    <n v="21.8"/>
    <x v="2"/>
    <s v="jazz"/>
    <x v="2663"/>
    <d v="2013-02-13T22:37:49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11"/>
    <n v="56.25"/>
    <x v="2"/>
    <s v="jazz"/>
    <x v="2664"/>
    <d v="2012-11-18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11"/>
    <n v="51.82"/>
    <x v="0"/>
    <s v="wearables"/>
    <x v="2665"/>
    <d v="2015-04-10T04:59:0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666"/>
    <d v="2016-10-08T14:43:3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2667"/>
    <d v="2016-03-11T18:34:4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5"/>
    <s v="translations"/>
    <x v="2668"/>
    <d v="2014-09-05T13:3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5"/>
    <s v="art books"/>
    <x v="2669"/>
    <d v="2010-09-02T02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11"/>
    <n v="525"/>
    <x v="2"/>
    <s v="faith"/>
    <x v="2670"/>
    <d v="2014-09-01T15:30:34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11"/>
    <n v="55"/>
    <x v="2"/>
    <s v="faith"/>
    <x v="2671"/>
    <d v="2016-08-07T19:32:25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11"/>
    <n v="55.39"/>
    <x v="6"/>
    <s v="photobooks"/>
    <x v="2672"/>
    <d v="2015-02-11T13:13:42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11"/>
    <n v="69.13"/>
    <x v="6"/>
    <s v="photobooks"/>
    <x v="2673"/>
    <d v="2014-09-28T01:38:33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11"/>
    <n v="42.22"/>
    <x v="6"/>
    <s v="photobooks"/>
    <x v="2674"/>
    <d v="2015-03-01T21:47:1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11"/>
    <n v="45"/>
    <x v="1"/>
    <s v="video games"/>
    <x v="2675"/>
    <d v="2010-07-21T19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2676"/>
    <d v="2015-10-21T12:45:3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677"/>
    <d v="2015-12-10T22:12:46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11"/>
    <n v="48.18"/>
    <x v="7"/>
    <s v="food trucks"/>
    <x v="2678"/>
    <d v="2015-11-16T16:04:5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2679"/>
    <d v="2014-11-08T21:13:2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2680"/>
    <d v="2017-03-12T19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11"/>
    <n v="33.76"/>
    <x v="0"/>
    <s v="makerspaces"/>
    <x v="2681"/>
    <d v="2014-12-19T19:38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11"/>
    <n v="72.760000000000005"/>
    <x v="7"/>
    <s v="food trucks"/>
    <x v="2682"/>
    <d v="2015-06-03T02:31:16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3"/>
    <s v="spaces"/>
    <x v="2683"/>
    <d v="2017-03-24T20:59:1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11"/>
    <n v="39.29"/>
    <x v="5"/>
    <s v="children's books"/>
    <x v="2684"/>
    <d v="2011-12-18T18:21:4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11"/>
    <n v="52.5"/>
    <x v="5"/>
    <s v="children's books"/>
    <x v="2685"/>
    <d v="2016-07-16T08:47:4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11"/>
    <n v="108.33"/>
    <x v="3"/>
    <s v="plays"/>
    <x v="2686"/>
    <d v="2016-11-30T17:00:00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11"/>
    <n v="117.65"/>
    <x v="3"/>
    <s v="spaces"/>
    <x v="2687"/>
    <d v="2015-11-22T06:59:0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3"/>
    <s v="plays"/>
    <x v="2688"/>
    <d v="2017-04-16T15:22:46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11"/>
    <n v="286.25"/>
    <x v="3"/>
    <s v="musical"/>
    <x v="2689"/>
    <d v="2015-02-04T11:50:18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11"/>
    <n v="51.67"/>
    <x v="3"/>
    <s v="plays"/>
    <x v="2690"/>
    <d v="2015-01-10T03:23:00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11"/>
    <n v="42.5"/>
    <x v="3"/>
    <s v="plays"/>
    <x v="2691"/>
    <d v="2014-06-17T04:36:18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11"/>
    <n v="45.83"/>
    <x v="3"/>
    <s v="plays"/>
    <x v="2692"/>
    <d v="2015-10-01T13:00:00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11"/>
    <n v="47.91"/>
    <x v="3"/>
    <s v="plays"/>
    <x v="2693"/>
    <d v="2016-05-22T19:34:33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11"/>
    <n v="26.75"/>
    <x v="3"/>
    <s v="plays"/>
    <x v="2694"/>
    <d v="2015-01-31T15:25:53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11"/>
    <n v="40"/>
    <x v="3"/>
    <s v="plays"/>
    <x v="2695"/>
    <d v="2016-05-24T14:25:00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11"/>
    <n v="72"/>
    <x v="3"/>
    <s v="plays"/>
    <x v="2696"/>
    <d v="2015-01-16T10:26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11"/>
    <n v="80"/>
    <x v="3"/>
    <s v="plays"/>
    <x v="2697"/>
    <d v="2017-02-28T08:51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4"/>
    <s v="science fiction"/>
    <x v="2698"/>
    <d v="2014-11-07T20:30:07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10"/>
    <n v="32.75"/>
    <x v="4"/>
    <s v="drama"/>
    <x v="2699"/>
    <d v="2017-02-17T21:00:00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10"/>
    <n v="71.25"/>
    <x v="4"/>
    <s v="animation"/>
    <x v="2700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10"/>
    <n v="73.459999999999994"/>
    <x v="4"/>
    <s v="animation"/>
    <x v="2701"/>
    <d v="2009-10-12T20:59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10"/>
    <n v="178.93"/>
    <x v="0"/>
    <s v="wearables"/>
    <x v="2702"/>
    <d v="2016-10-29T08:57:43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10"/>
    <n v="44.69"/>
    <x v="0"/>
    <s v="wearables"/>
    <x v="2703"/>
    <d v="2014-12-01T00:00:00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10"/>
    <n v="40"/>
    <x v="2"/>
    <s v="indie rock"/>
    <x v="2704"/>
    <d v="2015-04-01T20:32:43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10"/>
    <n v="24.08"/>
    <x v="0"/>
    <s v="wearables"/>
    <x v="2705"/>
    <d v="2016-11-29T17:01:45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10"/>
    <n v="42"/>
    <x v="7"/>
    <s v="food trucks"/>
    <x v="2706"/>
    <d v="2016-01-08T22:54:3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2707"/>
    <d v="2016-10-13T15:12:32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10"/>
    <n v="744.55"/>
    <x v="5"/>
    <s v="translations"/>
    <x v="2708"/>
    <d v="2015-06-08T15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10"/>
    <n v="54.11"/>
    <x v="2"/>
    <s v="faith"/>
    <x v="2709"/>
    <d v="2016-03-28T16:18:15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10"/>
    <n v="62.22"/>
    <x v="2"/>
    <s v="faith"/>
    <x v="2710"/>
    <d v="2014-08-24T23:14:09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10"/>
    <n v="32.82"/>
    <x v="1"/>
    <s v="mobile games"/>
    <x v="2711"/>
    <d v="2016-01-31T04:17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10"/>
    <n v="10"/>
    <x v="1"/>
    <s v="video games"/>
    <x v="2712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10"/>
    <n v="23"/>
    <x v="1"/>
    <s v="video games"/>
    <x v="2713"/>
    <d v="2010-11-30T05:00:00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10"/>
    <n v="21.73"/>
    <x v="1"/>
    <s v="video games"/>
    <x v="2714"/>
    <d v="2012-10-04T23:07:13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10"/>
    <n v="53.55"/>
    <x v="7"/>
    <s v="restaurants"/>
    <x v="2715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10"/>
    <n v="31.76"/>
    <x v="5"/>
    <s v="children's books"/>
    <x v="2716"/>
    <d v="2014-01-11T21:36:41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10"/>
    <n v="63.1"/>
    <x v="5"/>
    <s v="children's books"/>
    <x v="2717"/>
    <d v="2014-03-18T15:55:3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10"/>
    <n v="100"/>
    <x v="3"/>
    <s v="plays"/>
    <x v="2718"/>
    <d v="2015-08-17T16:15:59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10"/>
    <n v="10"/>
    <x v="3"/>
    <s v="plays"/>
    <x v="2719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10"/>
    <n v="142.86000000000001"/>
    <x v="3"/>
    <s v="plays"/>
    <x v="2720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10"/>
    <n v="5"/>
    <x v="3"/>
    <s v="plays"/>
    <x v="2721"/>
    <d v="2014-07-30T20:53:59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10"/>
    <n v="37.54"/>
    <x v="3"/>
    <s v="plays"/>
    <x v="2722"/>
    <d v="2016-05-06T13:04:00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10"/>
    <n v="100.5"/>
    <x v="3"/>
    <s v="plays"/>
    <x v="2723"/>
    <d v="2015-02-15T14:05:47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10"/>
    <n v="16.670000000000002"/>
    <x v="3"/>
    <s v="plays"/>
    <x v="2724"/>
    <d v="2015-08-26T18:32:00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"/>
    <n v="170.55"/>
    <x v="4"/>
    <s v="animation"/>
    <x v="2725"/>
    <d v="2015-11-18T07:15:58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"/>
    <n v="389.29"/>
    <x v="0"/>
    <s v="web"/>
    <x v="2726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"/>
    <n v="73.760000000000005"/>
    <x v="2"/>
    <s v="indie rock"/>
    <x v="2727"/>
    <d v="2014-10-05T18:49: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9"/>
    <n v="41.75"/>
    <x v="0"/>
    <s v="wearables"/>
    <x v="2728"/>
    <d v="2016-02-18T20:14:2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2729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9"/>
    <n v="65.67"/>
    <x v="1"/>
    <s v="video games"/>
    <x v="2730"/>
    <d v="2013-07-07T05:28:23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"/>
    <n v="18.579999999999998"/>
    <x v="1"/>
    <s v="video games"/>
    <x v="2731"/>
    <d v="2014-05-11T03:18:53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9"/>
    <n v="44.17"/>
    <x v="7"/>
    <s v="food trucks"/>
    <x v="2732"/>
    <d v="2014-05-02T22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733"/>
    <d v="2016-04-26T06:55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9"/>
    <n v="40.450000000000003"/>
    <x v="5"/>
    <s v="fiction"/>
    <x v="2734"/>
    <d v="2015-04-03T15:38:00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9"/>
    <n v="60"/>
    <x v="6"/>
    <s v="nature"/>
    <x v="2735"/>
    <d v="2015-11-08T22:10:20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"/>
    <n v="31"/>
    <x v="6"/>
    <s v="places"/>
    <x v="2736"/>
    <d v="2015-10-26T21:2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2"/>
    <s v="faith"/>
    <x v="2737"/>
    <d v="2017-04-09T2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"/>
    <n v="30"/>
    <x v="0"/>
    <s v="gadgets"/>
    <x v="2738"/>
    <d v="2014-11-01T03:59:00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"/>
    <n v="29.41"/>
    <x v="3"/>
    <s v="plays"/>
    <x v="2739"/>
    <d v="2014-08-25T21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"/>
    <n v="80.709999999999994"/>
    <x v="3"/>
    <s v="plays"/>
    <x v="2740"/>
    <d v="2015-08-01T01:00:00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9"/>
    <n v="8.5"/>
    <x v="3"/>
    <s v="plays"/>
    <x v="2741"/>
    <d v="2014-08-05T14:52:09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9"/>
    <n v="64.8"/>
    <x v="3"/>
    <s v="spaces"/>
    <x v="2742"/>
    <d v="2016-08-19T02:27:20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"/>
    <n v="60.06"/>
    <x v="3"/>
    <s v="plays"/>
    <x v="2743"/>
    <d v="2015-08-19T04:06:16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9"/>
    <n v="47.33"/>
    <x v="3"/>
    <s v="musical"/>
    <x v="2744"/>
    <d v="2015-01-02T16:13:3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9"/>
    <n v="25.65"/>
    <x v="3"/>
    <s v="plays"/>
    <x v="2745"/>
    <d v="2014-07-20T18:51:27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9"/>
    <n v="16.25"/>
    <x v="3"/>
    <s v="plays"/>
    <x v="2746"/>
    <d v="2014-07-29T03:14:56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9"/>
    <n v="32.5"/>
    <x v="3"/>
    <s v="plays"/>
    <x v="2747"/>
    <d v="2016-10-07T21:51:4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9"/>
    <n v="222.5"/>
    <x v="3"/>
    <s v="plays"/>
    <x v="2748"/>
    <d v="2016-12-21T17:03:1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4"/>
    <s v="science fiction"/>
    <x v="2749"/>
    <d v="2015-08-11T13:00:52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"/>
    <n v="16.760000000000002"/>
    <x v="4"/>
    <s v="animation"/>
    <x v="2750"/>
    <d v="2013-05-14T16:47:40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8"/>
    <n v="31.17"/>
    <x v="0"/>
    <s v="wearables"/>
    <x v="2751"/>
    <d v="2015-04-13T15:59:3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8"/>
    <n v="292.08"/>
    <x v="0"/>
    <s v="wearables"/>
    <x v="2752"/>
    <d v="2014-11-13T08:02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8"/>
    <n v="9"/>
    <x v="1"/>
    <s v="video games"/>
    <x v="2753"/>
    <d v="2011-07-22T04:42:01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8"/>
    <n v="23.96"/>
    <x v="1"/>
    <s v="video games"/>
    <x v="2754"/>
    <d v="2015-06-26T04:32:55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"/>
    <n v="10.38"/>
    <x v="1"/>
    <s v="video games"/>
    <x v="2755"/>
    <d v="2015-12-25T14:21:53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"/>
    <n v="104.75"/>
    <x v="5"/>
    <s v="translations"/>
    <x v="2756"/>
    <d v="2016-09-18T20:26:25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"/>
    <n v="80.599999999999994"/>
    <x v="5"/>
    <s v="translations"/>
    <x v="2757"/>
    <d v="2014-12-19T19:31:28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"/>
    <n v="100"/>
    <x v="5"/>
    <s v="fiction"/>
    <x v="2758"/>
    <d v="2015-02-15T15:38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8"/>
    <n v="115.71"/>
    <x v="2"/>
    <s v="faith"/>
    <x v="2759"/>
    <d v="2015-05-01T22:02:4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8"/>
    <n v="50"/>
    <x v="2"/>
    <s v="faith"/>
    <x v="2760"/>
    <d v="2016-12-09T14:51:3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"/>
    <n v="90.94"/>
    <x v="1"/>
    <s v="mobile games"/>
    <x v="2761"/>
    <d v="2017-03-08T07:30:00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8"/>
    <n v="26"/>
    <x v="6"/>
    <s v="people"/>
    <x v="2762"/>
    <d v="2015-07-16T21:38:56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7"/>
    <s v="small batch"/>
    <x v="2763"/>
    <d v="2017-03-29T23:32: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2764"/>
    <d v="2015-09-09T07:31:0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8"/>
    <n v="65.41"/>
    <x v="0"/>
    <s v="makerspaces"/>
    <x v="2765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8"/>
    <n v="45.97"/>
    <x v="5"/>
    <s v="children's books"/>
    <x v="2766"/>
    <d v="2015-06-12T07:07:56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8"/>
    <n v="20.71"/>
    <x v="3"/>
    <s v="plays"/>
    <x v="2767"/>
    <d v="2014-05-19T11:26:2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3"/>
    <s v="spaces"/>
    <x v="2768"/>
    <d v="2016-10-17T04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"/>
    <n v="10.17"/>
    <x v="3"/>
    <s v="plays"/>
    <x v="2769"/>
    <d v="2015-03-02T23:00:00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8"/>
    <n v="4.75"/>
    <x v="3"/>
    <s v="plays"/>
    <x v="2770"/>
    <d v="2015-01-28T13:04:3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"/>
    <n v="38.33"/>
    <x v="3"/>
    <s v="plays"/>
    <x v="2771"/>
    <d v="2014-10-22T15:36:50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7"/>
    <n v="40.78"/>
    <x v="4"/>
    <s v="animation"/>
    <x v="2772"/>
    <d v="2012-03-26T08:01:39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"/>
    <n v="47.88"/>
    <x v="4"/>
    <s v="animation"/>
    <x v="2773"/>
    <d v="2015-03-04T02:00:20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"/>
    <n v="177.39"/>
    <x v="0"/>
    <s v="wearables"/>
    <x v="2774"/>
    <d v="2014-07-25T03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7"/>
    <n v="6.5"/>
    <x v="0"/>
    <s v="wearables"/>
    <x v="2775"/>
    <d v="2016-12-22T09:01:03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"/>
    <n v="18"/>
    <x v="2"/>
    <s v="indie rock"/>
    <x v="2776"/>
    <d v="2011-09-01T06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7"/>
    <n v="82.58"/>
    <x v="2"/>
    <s v="jazz"/>
    <x v="2777"/>
    <d v="2012-05-05T03:20: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7"/>
    <n v="18.71"/>
    <x v="2"/>
    <s v="jazz"/>
    <x v="2778"/>
    <d v="2014-03-16T22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"/>
    <n v="80.67"/>
    <x v="0"/>
    <s v="wearables"/>
    <x v="2779"/>
    <d v="2014-11-29T16:00:00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"/>
    <n v="81.95"/>
    <x v="1"/>
    <s v="video games"/>
    <x v="2780"/>
    <d v="2014-04-13T18:18:15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7"/>
    <n v="108.33"/>
    <x v="7"/>
    <s v="food trucks"/>
    <x v="2781"/>
    <d v="2015-09-06T02:36:46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2"/>
    <s v="world music"/>
    <x v="2782"/>
    <d v="2014-06-06T13:11:42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2783"/>
    <d v="2014-12-08T16:31:5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"/>
    <n v="12"/>
    <x v="5"/>
    <s v="translations"/>
    <x v="2784"/>
    <d v="2015-11-13T21:55:5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"/>
    <n v="44.5"/>
    <x v="5"/>
    <s v="translations"/>
    <x v="2785"/>
    <d v="2016-10-09T10:56:5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7"/>
    <n v="80.5"/>
    <x v="5"/>
    <s v="translations"/>
    <x v="2786"/>
    <d v="2016-12-10T11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7"/>
    <n v="30"/>
    <x v="5"/>
    <s v="translations"/>
    <x v="2787"/>
    <d v="2015-03-07T19:55:01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"/>
    <n v="40.78"/>
    <x v="6"/>
    <s v="places"/>
    <x v="2788"/>
    <d v="2014-07-15T05:11:00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7"/>
    <n v="216.67"/>
    <x v="2"/>
    <s v="faith"/>
    <x v="2789"/>
    <d v="2015-07-01T06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7"/>
    <n v="83.75"/>
    <x v="6"/>
    <s v="photobooks"/>
    <x v="2790"/>
    <d v="2014-10-29T22:57:5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7"/>
    <n v="213.38"/>
    <x v="6"/>
    <s v="photobooks"/>
    <x v="2791"/>
    <d v="2015-04-01T01:01:30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"/>
    <n v="46.67"/>
    <x v="6"/>
    <s v="people"/>
    <x v="2792"/>
    <d v="2015-07-03T21:26:26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7"/>
    <n v="63.57"/>
    <x v="1"/>
    <s v="video games"/>
    <x v="2793"/>
    <d v="2013-02-04T20:29:34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7"/>
    <n v="115.53"/>
    <x v="7"/>
    <s v="food trucks"/>
    <x v="2794"/>
    <d v="2016-03-25T20:36:40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7"/>
    <n v="29.56"/>
    <x v="3"/>
    <s v="plays"/>
    <x v="2795"/>
    <d v="2016-06-19T19:12:56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7"/>
    <n v="108"/>
    <x v="3"/>
    <s v="musical"/>
    <x v="2796"/>
    <d v="2015-04-19T15:08:5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"/>
    <n v="72.400000000000006"/>
    <x v="3"/>
    <s v="plays"/>
    <x v="2797"/>
    <d v="2015-03-23T03:55:12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"/>
    <n v="75.459999999999994"/>
    <x v="3"/>
    <s v="plays"/>
    <x v="2798"/>
    <d v="2015-06-11T18:24:4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"/>
    <n v="35.17"/>
    <x v="3"/>
    <s v="plays"/>
    <x v="2799"/>
    <d v="2016-08-29T03:55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"/>
    <n v="30.71"/>
    <x v="3"/>
    <s v="plays"/>
    <x v="2800"/>
    <d v="2017-02-23T01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7"/>
    <n v="59"/>
    <x v="3"/>
    <s v="plays"/>
    <x v="2801"/>
    <d v="2015-12-15T20:25:16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7"/>
    <n v="383.33"/>
    <x v="3"/>
    <s v="plays"/>
    <x v="2802"/>
    <d v="2016-12-26T00:15:0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4"/>
    <s v="science fiction"/>
    <x v="2803"/>
    <d v="2015-06-11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"/>
    <n v="49.88"/>
    <x v="4"/>
    <s v="drama"/>
    <x v="2804"/>
    <d v="2014-08-29T18:40:11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6"/>
    <n v="220"/>
    <x v="4"/>
    <s v="drama"/>
    <x v="2805"/>
    <d v="2016-08-18T21:52:19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6"/>
    <n v="52"/>
    <x v="4"/>
    <s v="animation"/>
    <x v="2806"/>
    <d v="2014-06-16T22:00:00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"/>
    <n v="87.14"/>
    <x v="4"/>
    <s v="animation"/>
    <x v="2807"/>
    <d v="2012-10-10T16:08:0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8"/>
    <d v="2016-07-01T18:35: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6"/>
    <n v="119.57"/>
    <x v="0"/>
    <s v="wearables"/>
    <x v="2809"/>
    <d v="2017-01-31T23:32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6"/>
    <n v="41.67"/>
    <x v="2"/>
    <s v="jazz"/>
    <x v="2810"/>
    <d v="2012-03-01T04:59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6"/>
    <n v="60"/>
    <x v="2"/>
    <s v="jazz"/>
    <x v="2811"/>
    <d v="2014-05-12T04:03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6"/>
    <n v="182.62"/>
    <x v="0"/>
    <s v="wearables"/>
    <x v="2812"/>
    <d v="2016-09-13T07:05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"/>
    <n v="82.09"/>
    <x v="0"/>
    <s v="wearables"/>
    <x v="2813"/>
    <d v="2015-12-31T23:00:0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814"/>
    <d v="2014-12-12T07:11:00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"/>
    <n v="113.57"/>
    <x v="1"/>
    <s v="video games"/>
    <x v="2815"/>
    <d v="2014-01-04T04:09:0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"/>
    <n v="45"/>
    <x v="1"/>
    <s v="mobile games"/>
    <x v="2816"/>
    <d v="2015-12-19T16:07:09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6"/>
    <n v="60.73"/>
    <x v="7"/>
    <s v="food trucks"/>
    <x v="2817"/>
    <d v="2015-05-15T17:01:52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6"/>
    <n v="340"/>
    <x v="7"/>
    <s v="food trucks"/>
    <x v="2818"/>
    <d v="2016-09-22T01:17:45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6"/>
    <n v="46.63"/>
    <x v="7"/>
    <s v="food trucks"/>
    <x v="2819"/>
    <d v="2016-05-08T20:12:0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2820"/>
    <d v="2016-07-21T14:00:00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6"/>
    <n v="28.13"/>
    <x v="2"/>
    <s v="faith"/>
    <x v="2821"/>
    <d v="2014-11-09T19:47:5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"/>
    <n v="98.79"/>
    <x v="6"/>
    <s v="photobooks"/>
    <x v="2822"/>
    <d v="2015-01-19T18:14:5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6"/>
    <n v="50.08"/>
    <x v="1"/>
    <s v="video games"/>
    <x v="2823"/>
    <d v="2015-12-30T16:50: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6"/>
    <n v="12.14"/>
    <x v="7"/>
    <s v="food trucks"/>
    <x v="2824"/>
    <d v="2016-06-19T08:11:5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"/>
    <n v="41.58"/>
    <x v="0"/>
    <s v="makerspaces"/>
    <x v="2825"/>
    <d v="2014-07-29T00:29:40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6"/>
    <n v="89.21"/>
    <x v="7"/>
    <s v="food trucks"/>
    <x v="2826"/>
    <d v="2014-12-25T20:16:0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3"/>
    <s v="spaces"/>
    <x v="2827"/>
    <d v="2017-04-05T19:41:5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6"/>
    <n v="18.329999999999998"/>
    <x v="3"/>
    <s v="musical"/>
    <x v="2828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6"/>
    <n v="15"/>
    <x v="3"/>
    <s v="musical"/>
    <x v="2829"/>
    <d v="2016-09-30T17:58:47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"/>
    <n v="42"/>
    <x v="3"/>
    <s v="plays"/>
    <x v="2830"/>
    <d v="2015-04-19T16:19:46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"/>
    <n v="9.5"/>
    <x v="3"/>
    <s v="plays"/>
    <x v="2831"/>
    <d v="2014-11-08T00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6"/>
    <n v="15"/>
    <x v="3"/>
    <s v="plays"/>
    <x v="2832"/>
    <d v="2015-07-22T23:08:27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4"/>
    <s v="science fiction"/>
    <x v="2833"/>
    <d v="2014-08-03T02:59:56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5"/>
    <n v="83.33"/>
    <x v="4"/>
    <s v="drama"/>
    <x v="2834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5"/>
    <n v="62.5"/>
    <x v="4"/>
    <s v="animation"/>
    <x v="2835"/>
    <d v="2013-12-01T21:01:42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5"/>
    <n v="50"/>
    <x v="4"/>
    <s v="animation"/>
    <x v="2836"/>
    <d v="2012-02-15T21:46:01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5"/>
    <n v="136.09"/>
    <x v="4"/>
    <s v="animation"/>
    <x v="2837"/>
    <d v="2011-12-23T18:17:2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"/>
    <n v="135.04"/>
    <x v="0"/>
    <s v="web"/>
    <x v="2838"/>
    <d v="2015-08-01T17:53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5"/>
    <n v="27.36"/>
    <x v="0"/>
    <s v="wearables"/>
    <x v="2839"/>
    <d v="2015-05-11T19:57:02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"/>
    <n v="115.75"/>
    <x v="0"/>
    <s v="wearables"/>
    <x v="2840"/>
    <d v="2015-11-05T03:10:40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5"/>
    <n v="39.17"/>
    <x v="5"/>
    <s v="fiction"/>
    <x v="2841"/>
    <d v="2014-02-02T18:02:06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5"/>
    <n v="18"/>
    <x v="2"/>
    <s v="jazz"/>
    <x v="2842"/>
    <d v="2012-02-12T02:49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"/>
    <n v="27.08"/>
    <x v="2"/>
    <s v="jazz"/>
    <x v="2843"/>
    <d v="2013-11-29T14:28: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"/>
    <n v="19.600000000000001"/>
    <x v="2"/>
    <s v="jazz"/>
    <x v="2844"/>
    <d v="2014-12-01T22:59:21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5"/>
    <n v="15"/>
    <x v="1"/>
    <s v="video games"/>
    <x v="2845"/>
    <d v="2012-05-06T21:41:56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"/>
    <n v="267.81"/>
    <x v="1"/>
    <s v="video games"/>
    <x v="2846"/>
    <d v="2013-08-30T12:53:40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"/>
    <n v="17.71"/>
    <x v="1"/>
    <s v="video games"/>
    <x v="2847"/>
    <d v="2013-12-09T05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5"/>
    <n v="80.3"/>
    <x v="1"/>
    <s v="video games"/>
    <x v="2848"/>
    <d v="2014-06-11T09:50:21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5"/>
    <n v="50"/>
    <x v="1"/>
    <s v="mobile games"/>
    <x v="2849"/>
    <d v="2016-08-06T23:44:54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"/>
    <n v="640"/>
    <x v="7"/>
    <s v="food trucks"/>
    <x v="2850"/>
    <d v="2015-10-28T17:17:07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5"/>
    <n v="24.62"/>
    <x v="5"/>
    <s v="translations"/>
    <x v="2851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5"/>
    <n v="100"/>
    <x v="5"/>
    <s v="translations"/>
    <x v="2852"/>
    <d v="2016-02-20T10:29: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5"/>
    <n v="15"/>
    <x v="5"/>
    <s v="translations"/>
    <x v="2853"/>
    <d v="2016-04-02T08:06:57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5"/>
    <n v="11.67"/>
    <x v="6"/>
    <s v="nature"/>
    <x v="2854"/>
    <d v="2015-08-28T12:12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5"/>
    <s v="art books"/>
    <x v="2855"/>
    <d v="2016-02-28T2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5"/>
    <s v="art books"/>
    <x v="2856"/>
    <d v="2015-02-17T22:15:29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5"/>
    <n v="21.25"/>
    <x v="2"/>
    <s v="faith"/>
    <x v="2857"/>
    <d v="2014-08-31T19:39:00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5"/>
    <n v="109.07"/>
    <x v="6"/>
    <s v="photobooks"/>
    <x v="2858"/>
    <d v="2015-02-05T16:11:18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5"/>
    <n v="71.59"/>
    <x v="1"/>
    <s v="mobile games"/>
    <x v="2859"/>
    <d v="2015-12-15T07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"/>
    <n v="31.75"/>
    <x v="6"/>
    <s v="people"/>
    <x v="2860"/>
    <d v="2014-07-09T17:24:25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5"/>
    <n v="8.33"/>
    <x v="1"/>
    <s v="video games"/>
    <x v="2861"/>
    <d v="2015-07-12T04:58:11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"/>
    <n v="29.04"/>
    <x v="1"/>
    <s v="video games"/>
    <x v="2862"/>
    <d v="2016-11-03T18:00:0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"/>
    <n v="37.950000000000003"/>
    <x v="5"/>
    <s v="children's books"/>
    <x v="2863"/>
    <d v="2012-02-29T01:29:58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"/>
    <n v="30"/>
    <x v="3"/>
    <s v="plays"/>
    <x v="2864"/>
    <d v="2017-01-04T13:06:20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5"/>
    <n v="24.33"/>
    <x v="3"/>
    <s v="plays"/>
    <x v="2865"/>
    <d v="2015-08-08T21:34:00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5"/>
    <n v="35.92"/>
    <x v="3"/>
    <s v="plays"/>
    <x v="2866"/>
    <d v="2014-12-21T17:43:33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"/>
    <n v="90.33"/>
    <x v="3"/>
    <s v="plays"/>
    <x v="2867"/>
    <d v="2017-01-17T20:16: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5"/>
    <n v="10"/>
    <x v="3"/>
    <s v="plays"/>
    <x v="2868"/>
    <d v="2015-09-19T03:59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5"/>
    <n v="5.75"/>
    <x v="3"/>
    <s v="plays"/>
    <x v="2869"/>
    <d v="2014-06-22T21:00:00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5"/>
    <n v="183.33"/>
    <x v="3"/>
    <s v="plays"/>
    <x v="2870"/>
    <d v="2015-10-11T15:29:05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5"/>
    <n v="18.75"/>
    <x v="3"/>
    <s v="plays"/>
    <x v="2871"/>
    <d v="2014-11-09T12:00:00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"/>
    <n v="1270.22"/>
    <x v="3"/>
    <s v="spaces"/>
    <x v="2872"/>
    <d v="2015-05-01T18:39:05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5"/>
    <n v="57.89"/>
    <x v="3"/>
    <s v="spaces"/>
    <x v="2873"/>
    <d v="2016-11-01T02:55:3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3"/>
    <s v="plays"/>
    <x v="2874"/>
    <d v="2017-03-25T04:33:00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5"/>
    <n v="60.13"/>
    <x v="3"/>
    <s v="musical"/>
    <x v="2875"/>
    <d v="2015-06-16T23:30:00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"/>
    <n v="65"/>
    <x v="3"/>
    <s v="plays"/>
    <x v="2876"/>
    <d v="2014-08-01T17:12:00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5"/>
    <n v="100"/>
    <x v="3"/>
    <s v="plays"/>
    <x v="2877"/>
    <d v="2014-11-12T21:47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3"/>
    <s v="musical"/>
    <x v="2878"/>
    <d v="2016-12-08T16:15:5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3"/>
    <s v="musical"/>
    <x v="2879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5"/>
    <n v="50"/>
    <x v="3"/>
    <s v="plays"/>
    <x v="2880"/>
    <d v="2015-02-28T06:00:18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"/>
    <n v="27"/>
    <x v="3"/>
    <s v="plays"/>
    <x v="2881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"/>
    <n v="45"/>
    <x v="3"/>
    <s v="plays"/>
    <x v="2882"/>
    <d v="2016-11-13T10:17:40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"/>
    <n v="60.11"/>
    <x v="3"/>
    <s v="plays"/>
    <x v="2883"/>
    <d v="2015-12-11T23:34:1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5"/>
    <n v="62.5"/>
    <x v="3"/>
    <s v="plays"/>
    <x v="2884"/>
    <d v="2015-07-26T05:42:16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5"/>
    <n v="9.4"/>
    <x v="3"/>
    <s v="plays"/>
    <x v="2885"/>
    <d v="2015-11-21T04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5"/>
    <n v="30"/>
    <x v="3"/>
    <s v="plays"/>
    <x v="2886"/>
    <d v="2015-05-31T17:35:00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"/>
    <n v="108.33"/>
    <x v="4"/>
    <s v="drama"/>
    <x v="2887"/>
    <d v="2015-03-19T19:02:5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"/>
    <n v="24.78"/>
    <x v="0"/>
    <s v="web"/>
    <x v="2888"/>
    <d v="2016-02-08T13:01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889"/>
    <d v="2014-08-14T15:20: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4"/>
    <n v="65.180000000000007"/>
    <x v="0"/>
    <s v="wearables"/>
    <x v="2890"/>
    <d v="2016-05-21T09:02:1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4"/>
    <n v="591.66999999999996"/>
    <x v="0"/>
    <s v="wearables"/>
    <x v="2891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4"/>
    <n v="59"/>
    <x v="5"/>
    <s v="fiction"/>
    <x v="2892"/>
    <d v="2015-05-21T03:26:5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"/>
    <n v="31.25"/>
    <x v="2"/>
    <s v="indie rock"/>
    <x v="2893"/>
    <d v="2013-11-21T17:46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"/>
    <n v="30.29"/>
    <x v="0"/>
    <s v="wearables"/>
    <x v="2894"/>
    <d v="2016-07-12T18:51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4"/>
    <n v="60.79"/>
    <x v="7"/>
    <s v="food trucks"/>
    <x v="2895"/>
    <d v="2015-03-28T02:43:06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"/>
    <n v="10.5"/>
    <x v="7"/>
    <s v="food trucks"/>
    <x v="2896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4"/>
    <n v="33.33"/>
    <x v="7"/>
    <s v="food trucks"/>
    <x v="2897"/>
    <d v="2016-11-02T03:59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2"/>
    <s v="world music"/>
    <x v="2898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2"/>
    <s v="world music"/>
    <x v="2899"/>
    <d v="2014-04-21T01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2900"/>
    <d v="2015-05-29T16:17:15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4"/>
    <n v="20"/>
    <x v="6"/>
    <s v="nature"/>
    <x v="2901"/>
    <d v="2015-06-30T23:55:00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4"/>
    <n v="100"/>
    <x v="6"/>
    <s v="nature"/>
    <x v="2902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4"/>
    <n v="23.5"/>
    <x v="6"/>
    <s v="nature"/>
    <x v="2903"/>
    <d v="2014-11-13T01:29:5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5"/>
    <s v="art books"/>
    <x v="2904"/>
    <d v="2014-02-17T00:00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2"/>
    <s v="faith"/>
    <x v="2905"/>
    <d v="2017-04-11T20:44:05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4"/>
    <n v="12.47"/>
    <x v="6"/>
    <s v="photobooks"/>
    <x v="2906"/>
    <d v="2014-09-27T13:27:24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4"/>
    <n v="26.75"/>
    <x v="6"/>
    <s v="photobooks"/>
    <x v="2907"/>
    <d v="2015-01-29T17:46:05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"/>
    <n v="88.69"/>
    <x v="6"/>
    <s v="people"/>
    <x v="2908"/>
    <d v="2016-09-02T07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909"/>
    <d v="2015-02-22T01:21:4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4"/>
    <n v="29.13"/>
    <x v="7"/>
    <s v="food trucks"/>
    <x v="2910"/>
    <d v="2015-03-31T13:14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4"/>
    <n v="23.92"/>
    <x v="3"/>
    <s v="plays"/>
    <x v="2911"/>
    <d v="2014-09-06T00:10:11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"/>
    <n v="26.33"/>
    <x v="3"/>
    <s v="plays"/>
    <x v="2912"/>
    <d v="2015-10-31T15:57: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"/>
    <n v="82.46"/>
    <x v="3"/>
    <s v="spaces"/>
    <x v="2913"/>
    <d v="2016-11-24T17:11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4"/>
    <n v="56.79"/>
    <x v="3"/>
    <s v="spaces"/>
    <x v="2914"/>
    <d v="2015-05-20T19:48:46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4"/>
    <n v="65.11"/>
    <x v="3"/>
    <s v="spaces"/>
    <x v="2915"/>
    <d v="2016-02-08T00:17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"/>
    <n v="10.25"/>
    <x v="3"/>
    <s v="spaces"/>
    <x v="2916"/>
    <d v="2015-09-16T22:00:00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"/>
    <n v="125.27"/>
    <x v="3"/>
    <s v="spaces"/>
    <x v="2917"/>
    <d v="2015-04-17T17:33:0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3"/>
    <s v="spaces"/>
    <x v="2918"/>
    <d v="2016-03-27T23:26:02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3"/>
    <s v="plays"/>
    <x v="2919"/>
    <d v="2017-04-14T04:59:00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"/>
    <n v="37.75"/>
    <x v="3"/>
    <s v="musical"/>
    <x v="2920"/>
    <d v="2016-08-16T18:07:49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"/>
    <n v="176.94"/>
    <x v="3"/>
    <s v="musical"/>
    <x v="2921"/>
    <d v="2017-01-14T03:59:00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"/>
    <n v="100.5"/>
    <x v="3"/>
    <s v="musical"/>
    <x v="2922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"/>
    <n v="55.06"/>
    <x v="3"/>
    <s v="musical"/>
    <x v="2923"/>
    <d v="2015-01-11T04:59:00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4"/>
    <n v="9.5"/>
    <x v="3"/>
    <s v="plays"/>
    <x v="2924"/>
    <d v="2015-01-01T02:59:03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"/>
    <n v="175"/>
    <x v="3"/>
    <s v="plays"/>
    <x v="2925"/>
    <d v="2016-07-17T04:19:0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"/>
    <n v="23"/>
    <x v="3"/>
    <s v="plays"/>
    <x v="2926"/>
    <d v="2016-03-02T16:08:1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4"/>
    <n v="25"/>
    <x v="3"/>
    <s v="plays"/>
    <x v="2927"/>
    <d v="2014-09-09T16:49:2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4"/>
    <s v="science fiction"/>
    <x v="2928"/>
    <d v="2015-08-01T04:59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4"/>
    <s v="science fiction"/>
    <x v="2929"/>
    <d v="2015-06-03T13:08:15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"/>
    <n v="32.5"/>
    <x v="4"/>
    <s v="drama"/>
    <x v="2930"/>
    <d v="2015-08-30T05:28:00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"/>
    <n v="25.5"/>
    <x v="4"/>
    <s v="drama"/>
    <x v="2931"/>
    <d v="2014-09-01T03:59:00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3"/>
    <n v="15.71"/>
    <x v="4"/>
    <s v="drama"/>
    <x v="2932"/>
    <d v="2015-02-27T19:49:06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"/>
    <n v="20.5"/>
    <x v="4"/>
    <s v="animation"/>
    <x v="2933"/>
    <d v="2014-05-14T18:11:3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3"/>
    <n v="61.5"/>
    <x v="4"/>
    <s v="animation"/>
    <x v="2934"/>
    <d v="2014-09-17T16:45:1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"/>
    <n v="53.75"/>
    <x v="4"/>
    <s v="animation"/>
    <x v="2935"/>
    <d v="2010-05-08T22:16:00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"/>
    <n v="64"/>
    <x v="4"/>
    <s v="animation"/>
    <x v="2936"/>
    <d v="2012-10-19T23:00:57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3"/>
    <n v="30"/>
    <x v="4"/>
    <s v="animation"/>
    <x v="2937"/>
    <d v="2013-04-06T06:16:22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"/>
    <n v="16.670000000000002"/>
    <x v="4"/>
    <s v="animation"/>
    <x v="2938"/>
    <d v="2014-08-09T14:44:0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3"/>
    <n v="8.5"/>
    <x v="0"/>
    <s v="web"/>
    <x v="2939"/>
    <d v="2015-07-08T15:17:02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3"/>
    <n v="200"/>
    <x v="0"/>
    <s v="web"/>
    <x v="2940"/>
    <d v="2016-01-06T20:38:37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"/>
    <n v="150.5"/>
    <x v="0"/>
    <s v="web"/>
    <x v="2941"/>
    <d v="2016-11-17T19:28:06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"/>
    <n v="250"/>
    <x v="0"/>
    <s v="web"/>
    <x v="2942"/>
    <d v="2014-12-03T05:34:2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2943"/>
    <d v="2015-08-23T08:35:0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2944"/>
    <d v="2015-05-08T08:14:0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"/>
    <n v="84.94"/>
    <x v="0"/>
    <s v="wearables"/>
    <x v="2945"/>
    <d v="2014-11-09T18:47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3"/>
    <n v="13"/>
    <x v="0"/>
    <s v="wearables"/>
    <x v="2946"/>
    <d v="2017-01-10T16:31:2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"/>
    <n v="50"/>
    <x v="5"/>
    <s v="fiction"/>
    <x v="2947"/>
    <d v="2009-11-01T03:59:00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3"/>
    <n v="66.67"/>
    <x v="5"/>
    <s v="fiction"/>
    <x v="2948"/>
    <d v="2010-10-15T04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3"/>
    <n v="14.13"/>
    <x v="2"/>
    <s v="indie rock"/>
    <x v="2949"/>
    <d v="2012-10-30T07:42:18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"/>
    <n v="28.89"/>
    <x v="2"/>
    <s v="indie rock"/>
    <x v="2950"/>
    <d v="2014-08-21T00:45:30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3"/>
    <n v="35"/>
    <x v="2"/>
    <s v="indie rock"/>
    <x v="2951"/>
    <d v="2012-01-15T18:11:50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"/>
    <n v="40"/>
    <x v="2"/>
    <s v="jazz"/>
    <x v="2952"/>
    <d v="2012-09-23T02:25:00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"/>
    <n v="32.67"/>
    <x v="2"/>
    <s v="jazz"/>
    <x v="2953"/>
    <d v="2011-01-24T05:45: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"/>
    <n v="65"/>
    <x v="2"/>
    <s v="jazz"/>
    <x v="2954"/>
    <d v="2012-07-23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3"/>
    <n v="32"/>
    <x v="2"/>
    <s v="jazz"/>
    <x v="2955"/>
    <d v="2013-11-27T22:08: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3"/>
    <n v="108.63"/>
    <x v="0"/>
    <s v="wearables"/>
    <x v="2956"/>
    <d v="2016-06-28T16:43:0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57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2958"/>
    <d v="2016-04-07T01:34:16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959"/>
    <d v="2016-07-14T11:48:53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960"/>
    <d v="2014-08-23T20:59: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3"/>
    <n v="16.2"/>
    <x v="1"/>
    <s v="video games"/>
    <x v="2961"/>
    <d v="2014-02-19T09:08:42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"/>
    <n v="34.130000000000003"/>
    <x v="1"/>
    <s v="video games"/>
    <x v="2962"/>
    <d v="2013-08-04T23:06:22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3"/>
    <n v="37.67"/>
    <x v="1"/>
    <s v="video games"/>
    <x v="2963"/>
    <d v="2016-05-14T13:35:36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"/>
    <n v="114"/>
    <x v="1"/>
    <s v="video games"/>
    <x v="2964"/>
    <d v="2016-03-14T15:06:15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3"/>
    <n v="10"/>
    <x v="1"/>
    <s v="video games"/>
    <x v="2965"/>
    <d v="2016-02-14T02:39:31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3"/>
    <n v="34.880000000000003"/>
    <x v="1"/>
    <s v="video games"/>
    <x v="2966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3"/>
    <n v="65"/>
    <x v="7"/>
    <s v="food trucks"/>
    <x v="2967"/>
    <d v="2015-07-15T17:28:5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2"/>
    <s v="world music"/>
    <x v="2968"/>
    <d v="2013-12-15T03:14:5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2"/>
    <s v="world music"/>
    <x v="2969"/>
    <d v="2013-07-12T21:51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970"/>
    <d v="2015-08-02T19:17:13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3"/>
    <n v="1"/>
    <x v="5"/>
    <s v="translations"/>
    <x v="2971"/>
    <d v="2016-06-28T16:01:2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3"/>
    <n v="75"/>
    <x v="5"/>
    <s v="translations"/>
    <x v="2972"/>
    <d v="2016-04-27T13:55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5"/>
    <s v="translations"/>
    <x v="2973"/>
    <d v="2017-01-03T16:02:4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5"/>
    <s v="art books"/>
    <x v="2974"/>
    <d v="2011-06-08T17:31:01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3"/>
    <n v="49.14"/>
    <x v="6"/>
    <s v="photobooks"/>
    <x v="2975"/>
    <d v="2015-01-13T19:39:19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3"/>
    <n v="73.88"/>
    <x v="6"/>
    <s v="photobooks"/>
    <x v="2976"/>
    <d v="2014-09-30T15:19:09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"/>
    <n v="7.5"/>
    <x v="6"/>
    <s v="photobooks"/>
    <x v="2977"/>
    <d v="2014-08-21T21:50: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3"/>
    <n v="106.8"/>
    <x v="0"/>
    <s v="gadgets"/>
    <x v="2978"/>
    <d v="2015-05-22T13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"/>
    <n v="12.75"/>
    <x v="6"/>
    <s v="people"/>
    <x v="2979"/>
    <d v="2016-08-02T23:00:00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3"/>
    <n v="17.989999999999998"/>
    <x v="1"/>
    <s v="video games"/>
    <x v="2980"/>
    <d v="2013-09-16T20:30:06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7"/>
    <s v="small batch"/>
    <x v="2981"/>
    <d v="2017-04-09T20:29:2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982"/>
    <d v="2016-01-08T19:47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83"/>
    <d v="2015-04-24T01:39:3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2984"/>
    <d v="2015-08-04T04:30:0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"/>
    <n v="35.380000000000003"/>
    <x v="7"/>
    <s v="food trucks"/>
    <x v="2985"/>
    <d v="2015-08-22T03:59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3"/>
    <n v="40.14"/>
    <x v="7"/>
    <s v="restaurants"/>
    <x v="2986"/>
    <d v="2015-09-27T18:38:2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987"/>
    <d v="2015-04-18T01:40:10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3"/>
    <n v="75"/>
    <x v="5"/>
    <s v="children's books"/>
    <x v="2988"/>
    <d v="2011-12-16T00:19:14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3"/>
    <n v="27.3"/>
    <x v="3"/>
    <s v="plays"/>
    <x v="2989"/>
    <d v="2016-04-15T20:12:0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3"/>
    <n v="52.8"/>
    <x v="3"/>
    <s v="plays"/>
    <x v="2990"/>
    <d v="2016-06-08T17:33: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3"/>
    <n v="12.5"/>
    <x v="3"/>
    <s v="spaces"/>
    <x v="2991"/>
    <d v="2015-11-19T20:45:1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"/>
    <n v="41"/>
    <x v="3"/>
    <s v="spaces"/>
    <x v="2992"/>
    <d v="2014-08-08T22:27: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3"/>
    <n v="200"/>
    <x v="3"/>
    <s v="spaces"/>
    <x v="2993"/>
    <d v="2015-09-09T22:31:19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"/>
    <n v="20.88"/>
    <x v="3"/>
    <s v="spaces"/>
    <x v="2994"/>
    <d v="2016-12-07T17:36:09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3"/>
    <n v="300"/>
    <x v="3"/>
    <s v="spaces"/>
    <x v="2995"/>
    <d v="2016-06-05T10:43:47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3"/>
    <s v="plays"/>
    <x v="2996"/>
    <d v="2017-05-03T19:12:00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"/>
    <n v="22.75"/>
    <x v="3"/>
    <s v="musical"/>
    <x v="2997"/>
    <d v="2015-05-01T08:59:32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"/>
    <n v="29"/>
    <x v="3"/>
    <s v="musical"/>
    <x v="2998"/>
    <d v="2015-06-15T19:10:18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3"/>
    <n v="23.63"/>
    <x v="3"/>
    <s v="plays"/>
    <x v="2999"/>
    <d v="2014-10-04T06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3"/>
    <n v="25"/>
    <x v="3"/>
    <s v="plays"/>
    <x v="3000"/>
    <d v="2015-03-26T22:17:51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3"/>
    <s v="musical"/>
    <x v="3001"/>
    <d v="2015-03-14T03:11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3"/>
    <s v="musical"/>
    <x v="3002"/>
    <d v="2017-03-29T17:44:1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"/>
    <n v="47.27"/>
    <x v="3"/>
    <s v="plays"/>
    <x v="3003"/>
    <d v="2016-12-06T04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"/>
    <n v="61.67"/>
    <x v="3"/>
    <s v="plays"/>
    <x v="3004"/>
    <d v="2015-09-07T18:09:57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"/>
    <n v="39"/>
    <x v="3"/>
    <s v="plays"/>
    <x v="3005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"/>
    <n v="50.5"/>
    <x v="3"/>
    <s v="plays"/>
    <x v="3006"/>
    <d v="2016-10-02T03:25:4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"/>
    <n v="15"/>
    <x v="3"/>
    <s v="plays"/>
    <x v="3007"/>
    <d v="2015-11-28T14:54:54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3"/>
    <n v="23.75"/>
    <x v="3"/>
    <s v="plays"/>
    <x v="3008"/>
    <d v="2016-04-01T03:59:00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3"/>
    <n v="35.71"/>
    <x v="3"/>
    <s v="plays"/>
    <x v="300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3"/>
    <n v="57"/>
    <x v="3"/>
    <s v="plays"/>
    <x v="3010"/>
    <d v="2014-06-23T16:00:00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"/>
    <n v="10.67"/>
    <x v="3"/>
    <s v="plays"/>
    <x v="3011"/>
    <d v="2015-08-07T15:00:00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3"/>
    <n v="800"/>
    <x v="3"/>
    <s v="plays"/>
    <x v="3012"/>
    <d v="2016-12-19T00:45:5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"/>
    <n v="15.67"/>
    <x v="3"/>
    <s v="plays"/>
    <x v="3013"/>
    <d v="2015-02-24T03:15:4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4"/>
    <s v="science fiction"/>
    <x v="3014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4"/>
    <s v="science fiction"/>
    <x v="3015"/>
    <d v="2016-10-20T05:28:13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2"/>
    <n v="100"/>
    <x v="4"/>
    <s v="drama"/>
    <x v="3016"/>
    <d v="2015-05-15T15:04:49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"/>
    <n v="50.17"/>
    <x v="4"/>
    <s v="animation"/>
    <x v="3017"/>
    <d v="2015-08-21T11:47:3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"/>
    <n v="4.8"/>
    <x v="4"/>
    <s v="animation"/>
    <x v="3018"/>
    <d v="2013-09-11T02:34:27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"/>
    <n v="9"/>
    <x v="4"/>
    <s v="animation"/>
    <x v="3019"/>
    <d v="2013-10-17T13:38:05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"/>
    <n v="113.64"/>
    <x v="4"/>
    <s v="animation"/>
    <x v="3020"/>
    <d v="2011-09-24T17:02:33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"/>
    <n v="39.57"/>
    <x v="4"/>
    <s v="animation"/>
    <x v="3021"/>
    <d v="2014-06-03T03:59:00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2"/>
    <n v="12.67"/>
    <x v="4"/>
    <s v="animation"/>
    <x v="3022"/>
    <d v="2015-01-17T12:38:23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023"/>
    <d v="2015-05-09T19:09:22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2"/>
    <n v="34"/>
    <x v="5"/>
    <s v="fiction"/>
    <x v="3024"/>
    <d v="2011-12-16T01:26:3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"/>
    <n v="50.5"/>
    <x v="2"/>
    <s v="jazz"/>
    <x v="3025"/>
    <d v="2016-09-16T23:10:0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"/>
    <n v="22.5"/>
    <x v="2"/>
    <s v="jazz"/>
    <x v="3026"/>
    <d v="2013-01-16T18:33:1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"/>
    <n v="27.86"/>
    <x v="2"/>
    <s v="indie rock"/>
    <x v="3027"/>
    <d v="2010-10-25T03:03:4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"/>
    <n v="55"/>
    <x v="2"/>
    <s v="jazz"/>
    <x v="3028"/>
    <d v="2014-11-22T00:02:0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"/>
    <n v="37.450000000000003"/>
    <x v="0"/>
    <s v="wearables"/>
    <x v="3029"/>
    <d v="2017-02-10T02:19:05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"/>
    <n v="155.25"/>
    <x v="0"/>
    <s v="wearables"/>
    <x v="3030"/>
    <d v="2017-02-18T23:59:00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2"/>
    <n v="57.2"/>
    <x v="0"/>
    <s v="wearables"/>
    <x v="3031"/>
    <d v="2016-09-09T18:00:48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2"/>
    <n v="50.65"/>
    <x v="0"/>
    <s v="wearables"/>
    <x v="3032"/>
    <d v="2015-04-26T20:55:59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2"/>
    <n v="33.29"/>
    <x v="0"/>
    <s v="wearables"/>
    <x v="3033"/>
    <d v="2016-11-17T14:15:3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"/>
    <n v="51.38"/>
    <x v="0"/>
    <s v="wearables"/>
    <x v="3034"/>
    <d v="2015-11-09T01:21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2"/>
    <n v="160.5"/>
    <x v="0"/>
    <s v="wearables"/>
    <x v="3035"/>
    <d v="2015-08-14T01:24:5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"/>
    <n v="424.45"/>
    <x v="0"/>
    <s v="wearables"/>
    <x v="3036"/>
    <d v="2014-11-30T22:59:00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2"/>
    <n v="13"/>
    <x v="0"/>
    <s v="wearables"/>
    <x v="3037"/>
    <d v="2014-07-27T15:27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3038"/>
    <d v="2017-03-15T00:26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039"/>
    <d v="2014-09-12T10:00:00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2"/>
    <n v="16.2"/>
    <x v="1"/>
    <s v="video games"/>
    <x v="3040"/>
    <d v="2016-06-18T05:19:5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"/>
    <n v="36.33"/>
    <x v="1"/>
    <s v="video games"/>
    <x v="3041"/>
    <d v="2014-04-05T02:59:39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2"/>
    <n v="25.43"/>
    <x v="1"/>
    <s v="mobile games"/>
    <x v="3042"/>
    <d v="2014-11-14T21:3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2"/>
    <n v="50.33"/>
    <x v="7"/>
    <s v="food trucks"/>
    <x v="3043"/>
    <d v="2014-12-05T16:04:40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2"/>
    <n v="61.19"/>
    <x v="7"/>
    <s v="food trucks"/>
    <x v="3044"/>
    <d v="2014-09-12T17:3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3045"/>
    <d v="2016-12-30T02:03:5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3046"/>
    <d v="2016-10-14T15:25:34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2"/>
    <n v="48.2"/>
    <x v="5"/>
    <s v="translations"/>
    <x v="3047"/>
    <d v="2015-02-22T12:14:4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"/>
    <n v="17.5"/>
    <x v="5"/>
    <s v="fiction"/>
    <x v="3048"/>
    <d v="2013-11-02T22:09:05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"/>
    <n v="50"/>
    <x v="5"/>
    <s v="fiction"/>
    <x v="3049"/>
    <d v="2015-06-20T19:06:13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"/>
    <n v="60"/>
    <x v="5"/>
    <s v="fiction"/>
    <x v="3050"/>
    <d v="2014-01-05T13:31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2"/>
    <n v="19"/>
    <x v="5"/>
    <s v="fiction"/>
    <x v="3051"/>
    <d v="2014-09-03T23:36: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5"/>
    <s v="art books"/>
    <x v="3052"/>
    <d v="2017-04-01T03:59:00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2"/>
    <n v="510"/>
    <x v="6"/>
    <s v="places"/>
    <x v="3053"/>
    <d v="2015-09-23T20:34:24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"/>
    <n v="25"/>
    <x v="6"/>
    <s v="places"/>
    <x v="3054"/>
    <d v="2014-12-13T11:19:29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2"/>
    <n v="50"/>
    <x v="2"/>
    <s v="faith"/>
    <x v="3055"/>
    <d v="2014-10-05T19:13:3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2"/>
    <n v="66.33"/>
    <x v="6"/>
    <s v="photobooks"/>
    <x v="3056"/>
    <d v="2015-03-27T19:43:15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2"/>
    <n v="11.64"/>
    <x v="6"/>
    <s v="photobooks"/>
    <x v="3057"/>
    <d v="2014-11-11T21:13:28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"/>
    <n v="84.83"/>
    <x v="6"/>
    <s v="photobooks"/>
    <x v="3058"/>
    <d v="2016-07-25T19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"/>
    <n v="6.25"/>
    <x v="6"/>
    <s v="photobooks"/>
    <x v="3059"/>
    <d v="2014-07-30T18:03: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2"/>
    <n v="108.25"/>
    <x v="0"/>
    <s v="gadgets"/>
    <x v="3060"/>
    <d v="2016-12-29T22:01:4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2"/>
    <n v="2"/>
    <x v="0"/>
    <s v="gadgets"/>
    <x v="3061"/>
    <d v="2014-09-02T01:10:2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"/>
    <n v="21.34"/>
    <x v="1"/>
    <s v="video games"/>
    <x v="306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2"/>
    <n v="5.33"/>
    <x v="1"/>
    <s v="video games"/>
    <x v="306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2"/>
    <n v="34.67"/>
    <x v="1"/>
    <s v="video games"/>
    <x v="3064"/>
    <d v="2013-04-27T21:16:31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2"/>
    <n v="25.29"/>
    <x v="1"/>
    <s v="video games"/>
    <x v="3065"/>
    <d v="2013-09-14T13:07:20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2"/>
    <n v="1"/>
    <x v="1"/>
    <s v="video games"/>
    <x v="3066"/>
    <d v="2015-04-02T16:36:22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"/>
    <n v="23"/>
    <x v="1"/>
    <s v="video games"/>
    <x v="3067"/>
    <d v="2016-03-31T16:56:25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068"/>
    <d v="2016-08-25T14:34:36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3069"/>
    <d v="2015-04-10T22:27:28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2"/>
    <n v="76.67"/>
    <x v="7"/>
    <s v="food trucks"/>
    <x v="3070"/>
    <d v="2015-08-18T21:01:15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2"/>
    <n v="52.5"/>
    <x v="7"/>
    <s v="restaurants"/>
    <x v="3071"/>
    <d v="2014-08-20T09:21:17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3072"/>
    <d v="2015-09-17T02:31:5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"/>
    <n v="202.83"/>
    <x v="7"/>
    <s v="food trucks"/>
    <x v="3073"/>
    <d v="2015-12-30T16:12:33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2"/>
    <n v="13"/>
    <x v="7"/>
    <s v="food trucks"/>
    <x v="3074"/>
    <d v="2016-03-13T20:45:2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3075"/>
    <d v="2017-03-10T19:00: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3076"/>
    <d v="2015-12-17T19:20:09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2"/>
    <n v="25"/>
    <x v="5"/>
    <s v="children's books"/>
    <x v="3077"/>
    <d v="2011-08-11T16:01:5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"/>
    <n v="53"/>
    <x v="5"/>
    <s v="children's books"/>
    <x v="3078"/>
    <d v="2015-11-22T15:03:41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2"/>
    <n v="15.83"/>
    <x v="3"/>
    <s v="plays"/>
    <x v="3079"/>
    <d v="2014-06-21T01:05:03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2"/>
    <n v="35"/>
    <x v="3"/>
    <s v="plays"/>
    <x v="3080"/>
    <d v="2015-10-16T08:41:44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2"/>
    <n v="13.33"/>
    <x v="3"/>
    <s v="plays"/>
    <x v="3081"/>
    <d v="2015-07-17T13:18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"/>
    <n v="15.75"/>
    <x v="3"/>
    <s v="plays"/>
    <x v="3082"/>
    <d v="2015-07-03T14:46:3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3"/>
    <s v="spaces"/>
    <x v="3083"/>
    <d v="2014-10-05T19:16:13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3"/>
    <s v="spaces"/>
    <x v="3084"/>
    <d v="2015-03-27T23:16: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"/>
    <n v="67.78"/>
    <x v="3"/>
    <s v="spaces"/>
    <x v="3085"/>
    <d v="2015-09-29T21:12:39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3"/>
    <s v="plays"/>
    <x v="3086"/>
    <d v="2017-03-19T11:18:59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"/>
    <n v="7.5"/>
    <x v="3"/>
    <s v="musical"/>
    <x v="3087"/>
    <d v="2015-11-30T17:00:0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2"/>
    <n v="25"/>
    <x v="3"/>
    <s v="plays"/>
    <x v="3088"/>
    <d v="2014-09-06T05:09:04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"/>
    <n v="202"/>
    <x v="3"/>
    <s v="plays"/>
    <x v="3089"/>
    <d v="2016-10-08T09:20:39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2"/>
    <n v="5"/>
    <x v="3"/>
    <s v="musical"/>
    <x v="3090"/>
    <d v="2015-08-28T22:3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"/>
    <n v="70.17"/>
    <x v="3"/>
    <s v="plays"/>
    <x v="3091"/>
    <d v="2015-10-01T15:02:5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2"/>
    <n v="10"/>
    <x v="3"/>
    <s v="plays"/>
    <x v="3092"/>
    <d v="2015-05-22T21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3"/>
    <s v="musical"/>
    <x v="3093"/>
    <d v="2015-05-01T22:00:00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2"/>
    <n v="30"/>
    <x v="3"/>
    <s v="plays"/>
    <x v="3094"/>
    <d v="2016-01-18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"/>
    <n v="32.36"/>
    <x v="3"/>
    <s v="plays"/>
    <x v="3095"/>
    <d v="2016-09-18T19:51:05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2"/>
    <n v="11.25"/>
    <x v="3"/>
    <s v="plays"/>
    <x v="3096"/>
    <d v="2016-01-03T20:17:3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2"/>
    <n v="18.329999999999998"/>
    <x v="3"/>
    <s v="plays"/>
    <x v="3097"/>
    <d v="2015-03-29T20:00:00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"/>
    <n v="8"/>
    <x v="3"/>
    <s v="plays"/>
    <x v="3098"/>
    <d v="2015-08-29T01:56:53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2"/>
    <n v="5.75"/>
    <x v="3"/>
    <s v="plays"/>
    <x v="3099"/>
    <d v="2014-09-27T01:02:4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"/>
    <n v="27.5"/>
    <x v="3"/>
    <s v="plays"/>
    <x v="3100"/>
    <d v="2015-01-11T01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"/>
    <n v="163.33000000000001"/>
    <x v="3"/>
    <s v="plays"/>
    <x v="3101"/>
    <d v="2016-07-02T17:44:28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2"/>
    <n v="1.5"/>
    <x v="3"/>
    <s v="plays"/>
    <x v="3102"/>
    <d v="2015-11-14T23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"/>
    <n v="15"/>
    <x v="3"/>
    <s v="plays"/>
    <x v="3103"/>
    <d v="2015-08-22T19:34:53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"/>
    <n v="10.25"/>
    <x v="3"/>
    <s v="plays"/>
    <x v="3104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2"/>
    <n v="59"/>
    <x v="3"/>
    <s v="plays"/>
    <x v="3105"/>
    <d v="2017-03-03T05:00:0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4"/>
    <s v="science fiction"/>
    <x v="3106"/>
    <d v="2017-01-18T00:23:1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4"/>
    <s v="science fiction"/>
    <x v="3107"/>
    <d v="2014-12-25T08:00:0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4"/>
    <s v="science fiction"/>
    <x v="3108"/>
    <d v="2014-12-02T15:04:04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1"/>
    <n v="91.43"/>
    <x v="4"/>
    <s v="drama"/>
    <x v="3109"/>
    <d v="2014-09-19T18:18:21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"/>
    <n v="46.5"/>
    <x v="4"/>
    <s v="drama"/>
    <x v="3110"/>
    <d v="2014-10-05T09:12:02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1"/>
    <n v="120"/>
    <x v="4"/>
    <s v="drama"/>
    <x v="3111"/>
    <d v="2015-08-20T20:06:00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1"/>
    <n v="125"/>
    <x v="4"/>
    <s v="drama"/>
    <x v="3112"/>
    <d v="2015-05-31T09:2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"/>
    <n v="35.83"/>
    <x v="4"/>
    <s v="animation"/>
    <x v="3113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1"/>
    <n v="11.77"/>
    <x v="4"/>
    <s v="animation"/>
    <x v="3114"/>
    <d v="2013-06-05T22:13:50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"/>
    <n v="16.63"/>
    <x v="4"/>
    <s v="animation"/>
    <x v="3115"/>
    <d v="2016-03-01T17:05:14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1"/>
    <n v="56.57"/>
    <x v="4"/>
    <s v="animation"/>
    <x v="3116"/>
    <d v="2014-02-14T22:43:20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1"/>
    <n v="16.399999999999999"/>
    <x v="4"/>
    <s v="animation"/>
    <x v="3117"/>
    <d v="2014-11-26T13:14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1"/>
    <n v="20.329999999999998"/>
    <x v="4"/>
    <s v="animation"/>
    <x v="3118"/>
    <d v="2013-10-22T03:59:00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1"/>
    <n v="15.2"/>
    <x v="4"/>
    <s v="animation"/>
    <x v="3119"/>
    <d v="2012-09-07T22:37:4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"/>
    <n v="25.5"/>
    <x v="4"/>
    <s v="animation"/>
    <x v="3120"/>
    <d v="2014-01-16T04:00:00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1"/>
    <n v="10"/>
    <x v="4"/>
    <s v="animation"/>
    <x v="3121"/>
    <d v="2014-12-25T05:00:00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"/>
    <n v="57.5"/>
    <x v="4"/>
    <s v="animation"/>
    <x v="3122"/>
    <d v="2012-03-18T12:17:0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"/>
    <n v="67"/>
    <x v="4"/>
    <s v="animation"/>
    <x v="3123"/>
    <d v="2012-04-10T22:36:27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1"/>
    <n v="133.33000000000001"/>
    <x v="4"/>
    <s v="animation"/>
    <x v="3124"/>
    <d v="2012-05-25T14:14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"/>
    <n v="68.33"/>
    <x v="4"/>
    <s v="animation"/>
    <x v="3125"/>
    <d v="2017-02-02T14:46:01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1"/>
    <n v="25"/>
    <x v="0"/>
    <s v="web"/>
    <x v="3126"/>
    <d v="2015-10-29T01:07: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"/>
    <n v="3"/>
    <x v="0"/>
    <s v="web"/>
    <x v="3127"/>
    <d v="2016-07-04T15:46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1"/>
    <n v="8.75"/>
    <x v="0"/>
    <s v="web"/>
    <x v="3128"/>
    <d v="2017-01-31T05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1"/>
    <n v="68.3"/>
    <x v="0"/>
    <s v="web"/>
    <x v="3129"/>
    <d v="2016-12-02T23:36:4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1"/>
    <n v="49"/>
    <x v="0"/>
    <s v="web"/>
    <x v="3130"/>
    <d v="2016-01-16T11:00:00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1"/>
    <n v="20"/>
    <x v="0"/>
    <s v="web"/>
    <x v="3131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1"/>
    <n v="20"/>
    <x v="0"/>
    <s v="web"/>
    <x v="3132"/>
    <d v="2016-10-19T10:38:27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"/>
    <n v="35"/>
    <x v="0"/>
    <s v="web"/>
    <x v="3133"/>
    <d v="2014-12-25T20:27:03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1"/>
    <n v="5"/>
    <x v="0"/>
    <s v="web"/>
    <x v="3134"/>
    <d v="2015-03-16T16:11:56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1"/>
    <n v="14"/>
    <x v="0"/>
    <s v="web"/>
    <x v="3135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136"/>
    <d v="2014-12-26T20:35:3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3137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138"/>
    <d v="2015-11-29T01:49:0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3139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3140"/>
    <d v="2016-07-07T23:42:1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3141"/>
    <d v="2016-05-28T18:32:09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1"/>
    <n v="10.56"/>
    <x v="0"/>
    <s v="wearables"/>
    <x v="3142"/>
    <d v="2016-10-23T15:29: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"/>
    <n v="61.29"/>
    <x v="0"/>
    <s v="wearables"/>
    <x v="3143"/>
    <d v="2015-02-07T18:26:21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1"/>
    <n v="99.33"/>
    <x v="0"/>
    <s v="wearables"/>
    <x v="3144"/>
    <d v="2016-10-31T21:36:04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1"/>
    <n v="26"/>
    <x v="0"/>
    <s v="wearables"/>
    <x v="3145"/>
    <d v="2015-07-01T00:40:46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"/>
    <n v="90.86"/>
    <x v="0"/>
    <s v="wearables"/>
    <x v="3146"/>
    <d v="2014-10-31T12:30:20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1"/>
    <n v="120.25"/>
    <x v="0"/>
    <s v="wearables"/>
    <x v="3147"/>
    <d v="2017-02-20T04:37:48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1"/>
    <n v="195.4"/>
    <x v="0"/>
    <s v="wearables"/>
    <x v="3148"/>
    <d v="2017-01-21T11:47:5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1"/>
    <n v="199"/>
    <x v="0"/>
    <s v="wearables"/>
    <x v="3149"/>
    <d v="2016-06-05T12:42:12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1"/>
    <n v="22.5"/>
    <x v="0"/>
    <s v="wearables"/>
    <x v="3150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"/>
    <n v="19.399999999999999"/>
    <x v="0"/>
    <s v="wearables"/>
    <x v="3151"/>
    <d v="2016-02-23T00:57:56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1"/>
    <n v="16"/>
    <x v="5"/>
    <s v="fiction"/>
    <x v="3152"/>
    <d v="2015-05-10T23:01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1"/>
    <n v="7"/>
    <x v="5"/>
    <s v="fiction"/>
    <x v="3153"/>
    <d v="2013-07-31T23:32:57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1"/>
    <n v="32.5"/>
    <x v="2"/>
    <s v="jazz"/>
    <x v="3154"/>
    <d v="2011-03-10T19:48:47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"/>
    <n v="9"/>
    <x v="2"/>
    <s v="jazz"/>
    <x v="3155"/>
    <d v="2012-11-11T05:00:40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"/>
    <n v="32.5"/>
    <x v="2"/>
    <s v="jazz"/>
    <x v="3156"/>
    <d v="2010-12-23T05:35:24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1"/>
    <n v="30"/>
    <x v="2"/>
    <s v="indie rock"/>
    <x v="3157"/>
    <d v="2012-01-14T06:01:26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1"/>
    <n v="10"/>
    <x v="2"/>
    <s v="indie rock"/>
    <x v="3158"/>
    <d v="2012-05-12T02:31:00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1"/>
    <n v="15"/>
    <x v="2"/>
    <s v="jazz"/>
    <x v="3159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1"/>
    <n v="30"/>
    <x v="2"/>
    <s v="jazz"/>
    <x v="3160"/>
    <d v="2014-07-14T02:30:00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1"/>
    <n v="100"/>
    <x v="2"/>
    <s v="jazz"/>
    <x v="3161"/>
    <d v="2012-12-19T15:24:05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"/>
    <n v="25"/>
    <x v="2"/>
    <s v="jazz"/>
    <x v="3162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"/>
    <n v="20"/>
    <x v="2"/>
    <s v="jazz"/>
    <x v="3163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"/>
    <n v="20"/>
    <x v="2"/>
    <s v="jazz"/>
    <x v="3164"/>
    <d v="2013-06-30T19:58:00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"/>
    <n v="39"/>
    <x v="0"/>
    <s v="wearables"/>
    <x v="3165"/>
    <d v="2016-02-21T01:02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1"/>
    <n v="25.2"/>
    <x v="0"/>
    <s v="wearables"/>
    <x v="3166"/>
    <d v="2015-01-25T03:56:39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"/>
    <n v="41.89"/>
    <x v="0"/>
    <s v="wearables"/>
    <x v="3167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1"/>
    <n v="30.31"/>
    <x v="0"/>
    <s v="wearables"/>
    <x v="3168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"/>
    <n v="49.67"/>
    <x v="0"/>
    <s v="wearables"/>
    <x v="3169"/>
    <d v="2016-10-26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"/>
    <n v="26.5"/>
    <x v="0"/>
    <s v="wearables"/>
    <x v="3170"/>
    <d v="2014-08-15T20:20:34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1"/>
    <n v="93.33"/>
    <x v="0"/>
    <s v="wearables"/>
    <x v="3171"/>
    <d v="2016-03-25T16:59: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"/>
    <n v="35.33"/>
    <x v="0"/>
    <s v="wearables"/>
    <x v="3172"/>
    <d v="2015-03-28T01:46:48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"/>
    <n v="8.1300000000000008"/>
    <x v="0"/>
    <s v="wearables"/>
    <x v="3173"/>
    <d v="2014-11-28T03:28: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3174"/>
    <d v="2016-09-25T01:16:2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175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176"/>
    <d v="2015-04-15T21:54:5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1"/>
    <n v="35"/>
    <x v="1"/>
    <s v="video games"/>
    <x v="3177"/>
    <d v="2012-10-01T00:17:02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"/>
    <n v="10"/>
    <x v="1"/>
    <s v="video games"/>
    <x v="3178"/>
    <d v="2011-10-16T23:09:01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1"/>
    <n v="18.670000000000002"/>
    <x v="1"/>
    <s v="video games"/>
    <x v="3179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1"/>
    <n v="410"/>
    <x v="1"/>
    <s v="video games"/>
    <x v="3180"/>
    <d v="2014-08-02T15:49: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"/>
    <n v="3"/>
    <x v="1"/>
    <s v="video games"/>
    <x v="3181"/>
    <d v="2013-01-06T00:37:18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1"/>
    <n v="25"/>
    <x v="1"/>
    <s v="video games"/>
    <x v="3182"/>
    <d v="2015-05-13T20:04:28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1"/>
    <n v="23.18"/>
    <x v="1"/>
    <s v="video games"/>
    <x v="3183"/>
    <d v="2012-12-07T22:23:42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1"/>
    <n v="5"/>
    <x v="1"/>
    <s v="video games"/>
    <x v="3184"/>
    <d v="2014-08-14T23:27:00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1"/>
    <n v="5"/>
    <x v="1"/>
    <s v="mobile games"/>
    <x v="3185"/>
    <d v="2016-07-14T07:51:34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1"/>
    <n v="20"/>
    <x v="1"/>
    <s v="mobile games"/>
    <x v="3186"/>
    <d v="2014-07-31T09:46:21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1"/>
    <n v="50"/>
    <x v="7"/>
    <s v="food trucks"/>
    <x v="3187"/>
    <d v="2015-06-18T17:08:25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1"/>
    <n v="23.5"/>
    <x v="7"/>
    <s v="food trucks"/>
    <x v="3188"/>
    <d v="2014-08-14T18:2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2"/>
    <s v="world music"/>
    <x v="3189"/>
    <d v="2012-04-16T16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2"/>
    <s v="world music"/>
    <x v="3190"/>
    <d v="2013-10-06T20:21:1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2"/>
    <s v="world music"/>
    <x v="3191"/>
    <d v="2011-09-11T13:1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192"/>
    <d v="2015-04-18T16:52: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3193"/>
    <d v="2016-10-21T16:04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3194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3195"/>
    <d v="2016-12-23T17:58: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3196"/>
    <d v="2015-01-15T19:00: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3197"/>
    <d v="2014-12-02T06:19:0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3198"/>
    <d v="2016-08-17T12:05:54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1"/>
    <n v="7.5"/>
    <x v="5"/>
    <s v="translations"/>
    <x v="3199"/>
    <d v="2014-08-12T12:52:58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"/>
    <n v="27.5"/>
    <x v="5"/>
    <s v="translations"/>
    <x v="3200"/>
    <d v="2015-09-15T11:11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1"/>
    <n v="38.5"/>
    <x v="5"/>
    <s v="translations"/>
    <x v="3201"/>
    <d v="2016-02-21T08:24:1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"/>
    <n v="673.33"/>
    <x v="5"/>
    <s v="translations"/>
    <x v="3202"/>
    <d v="2015-09-11T18:22:4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5"/>
    <s v="translations"/>
    <x v="3203"/>
    <d v="2016-04-24T21:59:00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1"/>
    <n v="25"/>
    <x v="5"/>
    <s v="fiction"/>
    <x v="3204"/>
    <d v="2016-07-22T04:37:55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1"/>
    <n v="15"/>
    <x v="5"/>
    <s v="fiction"/>
    <x v="3205"/>
    <d v="2011-06-18T21:14:0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5"/>
    <s v="art books"/>
    <x v="3206"/>
    <d v="2013-11-07T02:00:0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5"/>
    <s v="art books"/>
    <x v="3207"/>
    <d v="2014-03-14T16:49: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5"/>
    <s v="art books"/>
    <x v="3208"/>
    <d v="2015-06-19T18:28:0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5"/>
    <s v="art books"/>
    <x v="3209"/>
    <d v="2012-07-24T20:20:4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5"/>
    <s v="art books"/>
    <x v="3210"/>
    <d v="2013-08-28T23:54:51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1"/>
    <n v="5"/>
    <x v="6"/>
    <s v="places"/>
    <x v="3211"/>
    <d v="2015-12-19T10:46:30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"/>
    <n v="25.5"/>
    <x v="2"/>
    <s v="faith"/>
    <x v="3212"/>
    <d v="2015-08-31T06:45:37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1"/>
    <n v="34"/>
    <x v="2"/>
    <s v="faith"/>
    <x v="3213"/>
    <d v="2016-01-18T13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1"/>
    <n v="11.67"/>
    <x v="2"/>
    <s v="faith"/>
    <x v="3214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1"/>
    <n v="8.75"/>
    <x v="2"/>
    <s v="faith"/>
    <x v="3215"/>
    <d v="2014-10-30T22:22:42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1"/>
    <n v="22"/>
    <x v="2"/>
    <s v="faith"/>
    <x v="3216"/>
    <d v="2015-11-08T21:40:33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"/>
    <n v="19"/>
    <x v="6"/>
    <s v="photobooks"/>
    <x v="3217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1"/>
    <n v="10"/>
    <x v="6"/>
    <s v="photobooks"/>
    <x v="3218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"/>
    <n v="20"/>
    <x v="6"/>
    <s v="photobooks"/>
    <x v="3219"/>
    <d v="2014-11-27T22:24:00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1"/>
    <n v="62.5"/>
    <x v="1"/>
    <s v="mobile games"/>
    <x v="3220"/>
    <d v="2017-03-01T04:00:00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"/>
    <n v="16.309999999999999"/>
    <x v="1"/>
    <s v="mobile games"/>
    <x v="3221"/>
    <d v="2015-06-30T03:06:42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1"/>
    <n v="17"/>
    <x v="1"/>
    <s v="mobile games"/>
    <x v="3222"/>
    <d v="2016-08-06T21:35:08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"/>
    <n v="4"/>
    <x v="0"/>
    <s v="gadgets"/>
    <x v="3223"/>
    <d v="2015-03-04T18:57:27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"/>
    <n v="24.5"/>
    <x v="0"/>
    <s v="gadgets"/>
    <x v="3224"/>
    <d v="2014-10-08T12:16:18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1"/>
    <n v="17"/>
    <x v="0"/>
    <s v="gadgets"/>
    <x v="3225"/>
    <d v="2016-11-07T18:12:5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"/>
    <n v="28.89"/>
    <x v="0"/>
    <s v="gadgets"/>
    <x v="3226"/>
    <d v="2014-08-12T18:57:31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1"/>
    <n v="50"/>
    <x v="6"/>
    <s v="people"/>
    <x v="3227"/>
    <d v="2016-12-11T16:20:08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1"/>
    <n v="33.71"/>
    <x v="6"/>
    <s v="people"/>
    <x v="3228"/>
    <d v="2014-11-13T12:35:08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1"/>
    <n v="28.4"/>
    <x v="1"/>
    <s v="video games"/>
    <x v="3229"/>
    <d v="2017-01-11T17:49:08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"/>
    <n v="31.56"/>
    <x v="1"/>
    <s v="video games"/>
    <x v="3230"/>
    <d v="2015-08-05T00:33:53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1"/>
    <n v="49.38"/>
    <x v="1"/>
    <s v="video games"/>
    <x v="3231"/>
    <d v="2014-11-16T08:05:48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1"/>
    <n v="101.25"/>
    <x v="1"/>
    <s v="video games"/>
    <x v="3232"/>
    <d v="2016-07-13T06:49:59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1"/>
    <n v="1"/>
    <x v="1"/>
    <s v="video games"/>
    <x v="3233"/>
    <d v="2014-01-28T15:10: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1"/>
    <n v="13"/>
    <x v="1"/>
    <s v="video games"/>
    <x v="3234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1"/>
    <n v="5.31"/>
    <x v="1"/>
    <s v="video games"/>
    <x v="3235"/>
    <d v="2012-05-19T17:05:0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7"/>
    <s v="small batch"/>
    <x v="3236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237"/>
    <d v="2015-04-30T02:25:39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38"/>
    <d v="2015-05-02T22:02:1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3239"/>
    <d v="2016-04-25T22:16:5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240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3241"/>
    <d v="2015-08-05T16:50:3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3242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3243"/>
    <d v="2015-01-15T19:2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1"/>
    <n v="22.33"/>
    <x v="7"/>
    <s v="food trucks"/>
    <x v="3244"/>
    <d v="2016-03-05T19:44:56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1"/>
    <n v="50.33"/>
    <x v="7"/>
    <s v="food trucks"/>
    <x v="3245"/>
    <d v="2015-08-25T17:34:42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1"/>
    <n v="8.33"/>
    <x v="7"/>
    <s v="food trucks"/>
    <x v="3246"/>
    <d v="2014-05-31T23:30:00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1"/>
    <n v="55.83"/>
    <x v="7"/>
    <s v="food trucks"/>
    <x v="3247"/>
    <d v="2016-07-15T20:42:26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"/>
    <n v="34.44"/>
    <x v="7"/>
    <s v="food trucks"/>
    <x v="3248"/>
    <d v="2014-10-27T21:25:0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"/>
    <n v="501.25"/>
    <x v="7"/>
    <s v="food trucks"/>
    <x v="324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1"/>
    <n v="10.5"/>
    <x v="7"/>
    <s v="food trucks"/>
    <x v="3250"/>
    <d v="2016-02-12T03:08:24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1"/>
    <n v="15"/>
    <x v="7"/>
    <s v="restaurants"/>
    <x v="3251"/>
    <d v="2015-10-03T21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"/>
    <n v="35.71"/>
    <x v="7"/>
    <s v="restaurants"/>
    <x v="3252"/>
    <d v="2015-04-20T18:25:4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3253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3254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3255"/>
    <d v="2016-09-01T15:59:5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3256"/>
    <d v="2017-02-08T21:40:3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3257"/>
    <d v="2015-05-16T03:00:00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1"/>
    <n v="1"/>
    <x v="7"/>
    <s v="food trucks"/>
    <x v="3258"/>
    <d v="2015-03-16T17:28:00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1"/>
    <n v="18"/>
    <x v="7"/>
    <s v="food trucks"/>
    <x v="3259"/>
    <d v="2014-08-03T18:05:47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1"/>
    <n v="15"/>
    <x v="0"/>
    <s v="space exploration"/>
    <x v="3260"/>
    <d v="2014-09-15T20:09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261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262"/>
    <d v="2016-03-09T17:09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3263"/>
    <d v="2016-12-21T14:59:0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3264"/>
    <d v="2014-12-10T03:48:45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1"/>
    <n v="69"/>
    <x v="0"/>
    <s v="makerspaces"/>
    <x v="3265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1"/>
    <n v="27.5"/>
    <x v="7"/>
    <s v="food trucks"/>
    <x v="3266"/>
    <d v="2014-07-10T21:29:10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"/>
    <n v="200"/>
    <x v="7"/>
    <s v="food trucks"/>
    <x v="3267"/>
    <d v="2014-08-09T21:57:05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1"/>
    <n v="25"/>
    <x v="7"/>
    <s v="food trucks"/>
    <x v="3268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1"/>
    <n v="13.33"/>
    <x v="7"/>
    <s v="food trucks"/>
    <x v="3269"/>
    <d v="2014-08-13T03:19:26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1"/>
    <n v="17.5"/>
    <x v="7"/>
    <s v="food trucks"/>
    <x v="3270"/>
    <d v="2014-09-18T20:59:32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"/>
    <n v="13.25"/>
    <x v="5"/>
    <s v="children's books"/>
    <x v="3271"/>
    <d v="2016-09-02T17:03:22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"/>
    <n v="55"/>
    <x v="5"/>
    <s v="children's books"/>
    <x v="3272"/>
    <d v="2015-04-04T18:10:37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1"/>
    <n v="5"/>
    <x v="5"/>
    <s v="children's books"/>
    <x v="3273"/>
    <d v="2016-08-06T15:45:32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1"/>
    <n v="9"/>
    <x v="5"/>
    <s v="children's books"/>
    <x v="3274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1"/>
    <n v="25"/>
    <x v="5"/>
    <s v="children's books"/>
    <x v="3275"/>
    <d v="2012-03-18T23:53:15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"/>
    <n v="11.25"/>
    <x v="5"/>
    <s v="children's books"/>
    <x v="3276"/>
    <d v="2012-05-30T19:00:00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1"/>
    <n v="11.33"/>
    <x v="5"/>
    <s v="children's books"/>
    <x v="3277"/>
    <d v="2015-08-16T23:00:50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1"/>
    <n v="10"/>
    <x v="3"/>
    <s v="plays"/>
    <x v="3278"/>
    <d v="2015-12-13T18:44:57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1"/>
    <n v="5"/>
    <x v="3"/>
    <s v="plays"/>
    <x v="3279"/>
    <d v="2016-04-23T10:16:4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1"/>
    <n v="22.5"/>
    <x v="3"/>
    <s v="plays"/>
    <x v="3280"/>
    <d v="2016-10-14T22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1"/>
    <n v="35.4"/>
    <x v="3"/>
    <s v="plays"/>
    <x v="3281"/>
    <d v="2016-07-19T14:14:41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"/>
    <n v="7"/>
    <x v="3"/>
    <s v="plays"/>
    <x v="3282"/>
    <d v="2014-08-09T03:00:00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1"/>
    <n v="12.5"/>
    <x v="3"/>
    <s v="plays"/>
    <x v="3283"/>
    <d v="2015-01-09T02:00:00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1"/>
    <n v="3"/>
    <x v="3"/>
    <s v="plays"/>
    <x v="3284"/>
    <d v="2015-02-07T21:42:1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1"/>
    <n v="9.75"/>
    <x v="3"/>
    <s v="plays"/>
    <x v="3285"/>
    <d v="2015-09-09T04:00:18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1"/>
    <n v="100"/>
    <x v="3"/>
    <s v="spaces"/>
    <x v="3286"/>
    <d v="2015-06-07T21:56: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1"/>
    <n v="415.78"/>
    <x v="3"/>
    <s v="spaces"/>
    <x v="3287"/>
    <d v="2015-03-22T16:07: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1"/>
    <n v="62.5"/>
    <x v="3"/>
    <s v="spaces"/>
    <x v="3288"/>
    <d v="2016-12-21T04:36: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"/>
    <n v="56.34"/>
    <x v="3"/>
    <s v="spaces"/>
    <x v="3289"/>
    <d v="2015-10-15T22:00:0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3"/>
    <s v="spaces"/>
    <x v="3290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3"/>
    <s v="plays"/>
    <x v="3291"/>
    <d v="2017-04-18T19:13: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3"/>
    <s v="plays"/>
    <x v="3292"/>
    <d v="2017-04-07T16:15:03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"/>
    <n v="12.75"/>
    <x v="3"/>
    <s v="musical"/>
    <x v="3293"/>
    <d v="2015-02-28T22:00:00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"/>
    <n v="12.5"/>
    <x v="3"/>
    <s v="musical"/>
    <x v="3294"/>
    <d v="2014-08-31T18:24:37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1"/>
    <n v="10"/>
    <x v="3"/>
    <s v="plays"/>
    <x v="3295"/>
    <d v="2015-03-23T18:00:00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1"/>
    <n v="25"/>
    <x v="3"/>
    <s v="plays"/>
    <x v="3296"/>
    <d v="2015-07-05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1"/>
    <n v="500"/>
    <x v="3"/>
    <s v="musical"/>
    <x v="3297"/>
    <d v="2015-12-23T16:1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1"/>
    <n v="50"/>
    <x v="3"/>
    <s v="musical"/>
    <x v="3298"/>
    <d v="2015-06-07T13:55:5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"/>
    <n v="205"/>
    <x v="3"/>
    <s v="musical"/>
    <x v="3299"/>
    <d v="2014-08-10T17:20:48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"/>
    <n v="20"/>
    <x v="3"/>
    <s v="plays"/>
    <x v="3300"/>
    <d v="2015-11-17T22:24:14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1"/>
    <n v="5.5"/>
    <x v="3"/>
    <s v="plays"/>
    <x v="3301"/>
    <d v="2016-03-23T03:29:00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"/>
    <n v="13.11"/>
    <x v="3"/>
    <s v="plays"/>
    <x v="3302"/>
    <d v="2015-01-04T23:26:0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"/>
    <n v="62.5"/>
    <x v="3"/>
    <s v="plays"/>
    <x v="3303"/>
    <d v="2014-08-12T18:36:0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1"/>
    <n v="25"/>
    <x v="3"/>
    <s v="plays"/>
    <x v="3304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1"/>
    <n v="12.5"/>
    <x v="3"/>
    <s v="plays"/>
    <x v="3305"/>
    <d v="2014-08-09T06:25:0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1"/>
    <n v="25"/>
    <x v="3"/>
    <s v="plays"/>
    <x v="3306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1"/>
    <n v="25"/>
    <x v="3"/>
    <s v="plays"/>
    <x v="3307"/>
    <d v="2016-04-08T18:35:0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1"/>
    <n v="22.5"/>
    <x v="3"/>
    <s v="plays"/>
    <x v="3308"/>
    <d v="2014-07-24T0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1"/>
    <n v="22.67"/>
    <x v="3"/>
    <s v="plays"/>
    <x v="3309"/>
    <d v="2014-07-21T12:52:06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"/>
    <n v="217.5"/>
    <x v="3"/>
    <s v="plays"/>
    <x v="3310"/>
    <d v="2016-07-22T18:55:32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"/>
    <n v="20"/>
    <x v="3"/>
    <s v="plays"/>
    <x v="3311"/>
    <d v="2014-10-20T19:23:05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"/>
    <n v="13"/>
    <x v="3"/>
    <s v="plays"/>
    <x v="3312"/>
    <d v="2015-02-16T07:13:4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"/>
    <n v="52.5"/>
    <x v="3"/>
    <s v="plays"/>
    <x v="3313"/>
    <d v="2014-09-04T16:07:54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1"/>
    <n v="7.25"/>
    <x v="3"/>
    <s v="plays"/>
    <x v="3314"/>
    <d v="2016-04-15T16:28:00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1"/>
    <n v="62.5"/>
    <x v="3"/>
    <s v="plays"/>
    <x v="3315"/>
    <d v="2014-10-26T21:52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"/>
    <n v="10"/>
    <x v="3"/>
    <s v="plays"/>
    <x v="3316"/>
    <d v="2015-08-31T16:04:5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"/>
    <n v="100"/>
    <x v="3"/>
    <s v="plays"/>
    <x v="3317"/>
    <d v="2015-04-03T21:44:10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"/>
    <n v="15"/>
    <x v="3"/>
    <s v="plays"/>
    <x v="3318"/>
    <d v="2014-06-27T16:21:24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1"/>
    <n v="6.75"/>
    <x v="3"/>
    <s v="plays"/>
    <x v="3319"/>
    <d v="2014-08-12T22:50:11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1"/>
    <n v="34.950000000000003"/>
    <x v="3"/>
    <s v="plays"/>
    <x v="3320"/>
    <d v="2017-01-13T23:05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"/>
    <n v="18.5"/>
    <x v="3"/>
    <s v="plays"/>
    <x v="3321"/>
    <d v="2015-05-09T04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"/>
    <n v="50"/>
    <x v="3"/>
    <s v="plays"/>
    <x v="3322"/>
    <d v="2016-09-02T20:24:3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4"/>
    <s v="science fiction"/>
    <x v="3323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4"/>
    <s v="science fiction"/>
    <x v="3324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4"/>
    <s v="science fiction"/>
    <x v="3325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4"/>
    <s v="science fiction"/>
    <x v="3326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4"/>
    <s v="science fiction"/>
    <x v="3327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4"/>
    <s v="science fiction"/>
    <x v="3328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4"/>
    <s v="science fiction"/>
    <x v="3329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4"/>
    <s v="science fiction"/>
    <x v="3330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4"/>
    <s v="science fiction"/>
    <x v="3331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4"/>
    <s v="science fiction"/>
    <x v="3332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4"/>
    <s v="science fiction"/>
    <x v="3333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4"/>
    <s v="science fiction"/>
    <x v="3334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4"/>
    <s v="science fiction"/>
    <x v="3335"/>
    <d v="2015-03-20T03:45:3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4"/>
    <s v="science fiction"/>
    <x v="3336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4"/>
    <s v="science fiction"/>
    <x v="3337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4"/>
    <s v="science fiction"/>
    <x v="3338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4"/>
    <s v="science fiction"/>
    <x v="3339"/>
    <d v="2016-02-27T06:45:3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4"/>
    <s v="science fiction"/>
    <x v="3340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4"/>
    <s v="science fiction"/>
    <x v="3341"/>
    <d v="2014-09-23T01:51:4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4"/>
    <s v="science fiction"/>
    <x v="3342"/>
    <d v="2015-07-23T13:25:35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4"/>
    <s v="science fiction"/>
    <x v="3343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4"/>
    <s v="science fiction"/>
    <x v="3344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4"/>
    <s v="science fiction"/>
    <x v="3345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n v="0"/>
    <x v="4"/>
    <s v="drama"/>
    <x v="3346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0"/>
    <n v="5"/>
    <x v="4"/>
    <s v="drama"/>
    <x v="3347"/>
    <d v="2014-07-02T16:29:55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n v="0"/>
    <x v="4"/>
    <s v="drama"/>
    <x v="3348"/>
    <d v="2015-10-01T00:00:00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n v="0"/>
    <x v="4"/>
    <s v="drama"/>
    <x v="3349"/>
    <d v="2016-01-12T15:48:44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0"/>
    <n v="5.5"/>
    <x v="4"/>
    <s v="drama"/>
    <x v="3350"/>
    <d v="2015-08-04T22:15:35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0"/>
    <n v="1"/>
    <x v="4"/>
    <s v="drama"/>
    <x v="3351"/>
    <d v="2016-08-12T04:20:14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n v="0"/>
    <x v="4"/>
    <s v="drama"/>
    <x v="3352"/>
    <d v="2015-03-19T08:28:43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n v="0"/>
    <x v="4"/>
    <s v="drama"/>
    <x v="335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n v="0"/>
    <x v="4"/>
    <s v="drama"/>
    <x v="3354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n v="0"/>
    <x v="4"/>
    <s v="drama"/>
    <x v="3355"/>
    <d v="2015-08-05T19:46:39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n v="0"/>
    <x v="4"/>
    <s v="drama"/>
    <x v="3356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n v="0"/>
    <x v="4"/>
    <s v="drama"/>
    <x v="3357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n v="0"/>
    <x v="4"/>
    <s v="drama"/>
    <x v="3358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n v="0"/>
    <x v="4"/>
    <s v="drama"/>
    <x v="3359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0"/>
    <n v="69"/>
    <x v="4"/>
    <s v="drama"/>
    <x v="3360"/>
    <d v="2016-09-03T16:34:37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0"/>
    <n v="50"/>
    <x v="4"/>
    <s v="drama"/>
    <x v="3361"/>
    <d v="2016-06-16T15:37:2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0"/>
    <n v="5.67"/>
    <x v="4"/>
    <s v="drama"/>
    <x v="336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n v="0"/>
    <x v="4"/>
    <s v="drama"/>
    <x v="336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0"/>
    <n v="1"/>
    <x v="4"/>
    <s v="drama"/>
    <x v="336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n v="0"/>
    <x v="4"/>
    <s v="drama"/>
    <x v="3365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n v="0"/>
    <x v="4"/>
    <s v="drama"/>
    <x v="3366"/>
    <d v="2016-09-01T02:58:22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n v="0"/>
    <x v="4"/>
    <s v="drama"/>
    <x v="3367"/>
    <d v="2015-10-08T20:59:00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n v="0"/>
    <x v="4"/>
    <s v="drama"/>
    <x v="3368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n v="0"/>
    <x v="4"/>
    <s v="drama"/>
    <x v="3369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n v="0"/>
    <x v="4"/>
    <s v="drama"/>
    <x v="3370"/>
    <d v="2015-07-10T22:08:55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0"/>
    <n v="1"/>
    <x v="4"/>
    <s v="drama"/>
    <x v="3371"/>
    <d v="2016-04-16T20:08:40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0"/>
    <n v="20"/>
    <x v="4"/>
    <s v="drama"/>
    <x v="3372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0"/>
    <n v="1"/>
    <x v="4"/>
    <s v="drama"/>
    <x v="3373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0"/>
    <n v="10"/>
    <x v="4"/>
    <s v="drama"/>
    <x v="3374"/>
    <d v="2016-02-17T23:59:00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n v="0"/>
    <x v="4"/>
    <s v="drama"/>
    <x v="3375"/>
    <d v="2015-03-28T19:06:0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n v="0"/>
    <x v="4"/>
    <s v="drama"/>
    <x v="337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n v="0"/>
    <x v="4"/>
    <s v="drama"/>
    <x v="337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n v="0"/>
    <x v="4"/>
    <s v="drama"/>
    <x v="337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n v="0"/>
    <x v="4"/>
    <s v="drama"/>
    <x v="3379"/>
    <d v="2015-07-09T21:27:21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n v="0"/>
    <x v="4"/>
    <s v="drama"/>
    <x v="338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n v="0"/>
    <x v="4"/>
    <s v="drama"/>
    <x v="3381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0"/>
    <n v="30"/>
    <x v="4"/>
    <s v="drama"/>
    <x v="3382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n v="0"/>
    <x v="4"/>
    <s v="drama"/>
    <x v="3383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n v="0"/>
    <x v="4"/>
    <s v="drama"/>
    <x v="3384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n v="0"/>
    <x v="4"/>
    <s v="drama"/>
    <x v="338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n v="0"/>
    <x v="4"/>
    <s v="drama"/>
    <x v="3386"/>
    <d v="2016-01-05T00:00:00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0"/>
    <n v="50"/>
    <x v="4"/>
    <s v="drama"/>
    <x v="338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n v="0"/>
    <x v="4"/>
    <s v="drama"/>
    <x v="3388"/>
    <d v="2016-12-30T09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0"/>
    <n v="4.83"/>
    <x v="4"/>
    <s v="animation"/>
    <x v="3389"/>
    <d v="2014-03-14T04:40:31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0"/>
    <n v="3"/>
    <x v="4"/>
    <s v="animation"/>
    <x v="3390"/>
    <d v="2015-11-27T21:40:04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n v="0"/>
    <x v="4"/>
    <s v="animation"/>
    <x v="3391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n v="0"/>
    <x v="4"/>
    <s v="animation"/>
    <x v="3392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n v="0"/>
    <x v="4"/>
    <s v="animation"/>
    <x v="3393"/>
    <d v="2015-10-11T15:07:02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0"/>
    <n v="1"/>
    <x v="4"/>
    <s v="animation"/>
    <x v="3394"/>
    <d v="2013-09-13T17:56:20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n v="0"/>
    <x v="4"/>
    <s v="animation"/>
    <x v="3395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n v="0"/>
    <x v="4"/>
    <s v="animation"/>
    <x v="3396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n v="0"/>
    <x v="4"/>
    <s v="animation"/>
    <x v="3397"/>
    <d v="2014-10-17T18:16:58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0"/>
    <n v="5"/>
    <x v="4"/>
    <s v="animation"/>
    <x v="3398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n v="0"/>
    <x v="4"/>
    <s v="animation"/>
    <x v="3399"/>
    <d v="2013-11-02T19:03:16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0"/>
    <n v="5"/>
    <x v="4"/>
    <s v="animation"/>
    <x v="3400"/>
    <d v="2014-02-10T00:21:4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0"/>
    <n v="1"/>
    <x v="4"/>
    <s v="animation"/>
    <x v="3401"/>
    <d v="2015-05-21T08:02:55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0"/>
    <n v="5"/>
    <x v="4"/>
    <s v="animation"/>
    <x v="3402"/>
    <d v="2013-03-23T12:19:23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n v="0"/>
    <x v="4"/>
    <s v="animation"/>
    <x v="3403"/>
    <d v="2014-01-25T17:09:51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0"/>
    <n v="13"/>
    <x v="4"/>
    <s v="animation"/>
    <x v="3404"/>
    <d v="2015-02-19T19:47:59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0"/>
    <n v="22.5"/>
    <x v="4"/>
    <s v="animation"/>
    <x v="3405"/>
    <d v="2012-04-17T00:31:00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n v="0"/>
    <x v="4"/>
    <s v="animation"/>
    <x v="3406"/>
    <d v="2014-08-16T18:25:1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0"/>
    <n v="25"/>
    <x v="4"/>
    <s v="animation"/>
    <x v="3407"/>
    <d v="2011-11-13T16:22:07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0"/>
    <n v="12.5"/>
    <x v="4"/>
    <s v="animation"/>
    <x v="3408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n v="0"/>
    <x v="4"/>
    <s v="animation"/>
    <x v="3409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n v="0"/>
    <x v="4"/>
    <s v="animation"/>
    <x v="3410"/>
    <d v="2011-08-10T03:02:21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0"/>
    <n v="1"/>
    <x v="4"/>
    <s v="animation"/>
    <x v="3411"/>
    <d v="2016-05-18T20:22:15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n v="0"/>
    <x v="4"/>
    <s v="animation"/>
    <x v="3412"/>
    <d v="2012-07-11T03:51:05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n v="0"/>
    <x v="4"/>
    <s v="animation"/>
    <x v="3413"/>
    <d v="2014-09-05T23:45:24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0"/>
    <n v="1"/>
    <x v="4"/>
    <s v="animation"/>
    <x v="341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n v="0"/>
    <x v="4"/>
    <s v="animation"/>
    <x v="3415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n v="0"/>
    <x v="4"/>
    <s v="animation"/>
    <x v="3416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n v="0"/>
    <x v="4"/>
    <s v="animation"/>
    <x v="3417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0"/>
    <n v="10"/>
    <x v="4"/>
    <s v="animation"/>
    <x v="3418"/>
    <d v="2016-04-14T14:34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0"/>
    <n v="13.55"/>
    <x v="4"/>
    <s v="animation"/>
    <x v="3419"/>
    <d v="2015-11-05T23:32: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0"/>
    <n v="50"/>
    <x v="4"/>
    <s v="animation"/>
    <x v="3420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n v="0"/>
    <x v="4"/>
    <s v="animation"/>
    <x v="3421"/>
    <d v="2016-12-25T15:16:34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n v="0"/>
    <x v="4"/>
    <s v="animation"/>
    <x v="3422"/>
    <d v="2017-01-09T01:18:20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0"/>
    <n v="71.67"/>
    <x v="4"/>
    <s v="animation"/>
    <x v="3423"/>
    <d v="2012-01-05T11:33:00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n v="0"/>
    <x v="4"/>
    <s v="animation"/>
    <x v="3424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n v="0"/>
    <x v="4"/>
    <s v="animation"/>
    <x v="3425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n v="0"/>
    <x v="4"/>
    <s v="animation"/>
    <x v="3426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n v="0"/>
    <x v="4"/>
    <s v="animation"/>
    <x v="3427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0"/>
    <n v="10.33"/>
    <x v="4"/>
    <s v="animation"/>
    <x v="3428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n v="0"/>
    <x v="4"/>
    <s v="animation"/>
    <x v="3429"/>
    <d v="2015-07-16T19:51:45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0"/>
    <n v="1"/>
    <x v="4"/>
    <s v="animation"/>
    <x v="3430"/>
    <d v="2014-02-10T22:21:14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n v="0"/>
    <x v="4"/>
    <s v="animation"/>
    <x v="3431"/>
    <d v="2011-07-09T05:37:31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0"/>
    <n v="3.71"/>
    <x v="4"/>
    <s v="animation"/>
    <x v="3432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0"/>
    <n v="250"/>
    <x v="4"/>
    <s v="animation"/>
    <x v="3433"/>
    <d v="2013-08-10T13:15:20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0"/>
    <n v="10"/>
    <x v="4"/>
    <s v="animation"/>
    <x v="3434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n v="0"/>
    <x v="4"/>
    <s v="animation"/>
    <x v="3435"/>
    <d v="2016-03-01T04:13:59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0"/>
    <n v="5.5"/>
    <x v="4"/>
    <s v="animation"/>
    <x v="3436"/>
    <d v="2016-11-20T18:48:47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n v="0"/>
    <x v="4"/>
    <s v="animation"/>
    <x v="3437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n v="0"/>
    <x v="4"/>
    <s v="animation"/>
    <x v="3438"/>
    <d v="2015-09-06T14:46:00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0"/>
    <n v="1"/>
    <x v="0"/>
    <s v="web"/>
    <x v="34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0"/>
    <n v="1"/>
    <x v="0"/>
    <s v="web"/>
    <x v="3440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0"/>
    <n v="35"/>
    <x v="0"/>
    <s v="web"/>
    <x v="3441"/>
    <d v="2014-11-01T02:12:4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0"/>
    <n v="26"/>
    <x v="0"/>
    <s v="web"/>
    <x v="3442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n v="0"/>
    <x v="0"/>
    <s v="web"/>
    <x v="3443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0"/>
    <n v="9"/>
    <x v="0"/>
    <s v="web"/>
    <x v="3444"/>
    <d v="2015-10-29T21:40:48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n v="0"/>
    <x v="0"/>
    <s v="web"/>
    <x v="3445"/>
    <d v="2016-01-09T14:48:16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0"/>
    <n v="20.5"/>
    <x v="0"/>
    <s v="web"/>
    <x v="3446"/>
    <d v="2014-11-14T18:16:3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n v="0"/>
    <x v="0"/>
    <s v="web"/>
    <x v="3447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n v="0"/>
    <x v="0"/>
    <s v="web"/>
    <x v="344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0"/>
    <n v="50"/>
    <x v="0"/>
    <s v="web"/>
    <x v="344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0"/>
    <n v="4"/>
    <x v="0"/>
    <s v="web"/>
    <x v="345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0"/>
    <n v="27.5"/>
    <x v="0"/>
    <s v="web"/>
    <x v="345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n v="0"/>
    <x v="0"/>
    <s v="web"/>
    <x v="345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0"/>
    <n v="34"/>
    <x v="0"/>
    <s v="web"/>
    <x v="345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0"/>
    <n v="1"/>
    <x v="0"/>
    <s v="web"/>
    <x v="345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n v="0"/>
    <x v="0"/>
    <s v="web"/>
    <x v="345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0"/>
    <n v="1"/>
    <x v="0"/>
    <s v="web"/>
    <x v="345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n v="0"/>
    <x v="0"/>
    <s v="web"/>
    <x v="3457"/>
    <d v="2015-01-01T20:13:14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0"/>
    <n v="142"/>
    <x v="0"/>
    <s v="web"/>
    <x v="3458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0"/>
    <n v="53"/>
    <x v="0"/>
    <s v="web"/>
    <x v="3459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n v="0"/>
    <x v="0"/>
    <s v="web"/>
    <x v="3460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0"/>
    <n v="38.44"/>
    <x v="0"/>
    <s v="web"/>
    <x v="3461"/>
    <d v="2015-01-18T01:12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0"/>
    <n v="64.75"/>
    <x v="0"/>
    <s v="web"/>
    <x v="3462"/>
    <d v="2015-06-13T16:37:23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0"/>
    <n v="1"/>
    <x v="0"/>
    <s v="web"/>
    <x v="3463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0"/>
    <n v="10"/>
    <x v="0"/>
    <s v="web"/>
    <x v="3464"/>
    <d v="2016-05-20T14:08:22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0"/>
    <n v="2"/>
    <x v="0"/>
    <s v="web"/>
    <x v="3465"/>
    <d v="2015-09-07T13:53:13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0"/>
    <n v="1"/>
    <x v="0"/>
    <s v="web"/>
    <x v="3466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n v="0"/>
    <x v="0"/>
    <s v="web"/>
    <x v="3467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n v="0"/>
    <x v="0"/>
    <s v="web"/>
    <x v="3468"/>
    <d v="2015-03-15T18:00:00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0"/>
    <n v="1"/>
    <x v="0"/>
    <s v="web"/>
    <x v="3469"/>
    <d v="2015-03-19T21:31:27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n v="0"/>
    <x v="0"/>
    <s v="web"/>
    <x v="3470"/>
    <d v="2015-12-01T00:00:00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0"/>
    <n v="1"/>
    <x v="0"/>
    <s v="web"/>
    <x v="3471"/>
    <d v="2015-07-08T14:44:5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0"/>
    <n v="30.5"/>
    <x v="0"/>
    <s v="web"/>
    <x v="3472"/>
    <d v="2015-07-22T13:02:10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0"/>
    <n v="13"/>
    <x v="0"/>
    <s v="web"/>
    <x v="3473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0"/>
    <n v="53.25"/>
    <x v="0"/>
    <s v="web"/>
    <x v="3474"/>
    <d v="2015-05-04T01:40:38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0"/>
    <n v="3"/>
    <x v="0"/>
    <s v="web"/>
    <x v="3475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0"/>
    <n v="10"/>
    <x v="0"/>
    <s v="web"/>
    <x v="3476"/>
    <d v="2016-07-31T16:00:00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0"/>
    <n v="15.5"/>
    <x v="0"/>
    <s v="web"/>
    <x v="3477"/>
    <d v="2015-03-08T15:16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478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479"/>
    <d v="2014-08-28T00:50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480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481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482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483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484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485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486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487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48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489"/>
    <d v="2014-11-25T16:36:3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490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491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492"/>
    <d v="2017-03-26T20:29: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493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494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3495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496"/>
    <d v="2015-09-06T05:10:0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497"/>
    <d v="2015-11-25T16:49:2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498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499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0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501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502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503"/>
    <d v="2014-10-13T13:59:55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0"/>
    <n v="39"/>
    <x v="0"/>
    <s v="wearables"/>
    <x v="3504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0"/>
    <n v="100"/>
    <x v="0"/>
    <s v="wearables"/>
    <x v="3505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0"/>
    <n v="2"/>
    <x v="0"/>
    <s v="wearables"/>
    <x v="3506"/>
    <d v="2014-08-17T19:58:18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0"/>
    <n v="68.33"/>
    <x v="0"/>
    <s v="wearables"/>
    <x v="3507"/>
    <d v="2014-09-01T20:10:17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0"/>
    <n v="7.5"/>
    <x v="0"/>
    <s v="wearables"/>
    <x v="3508"/>
    <d v="2014-08-12T02:47:0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0"/>
    <n v="1"/>
    <x v="0"/>
    <s v="wearables"/>
    <x v="3509"/>
    <d v="2016-10-26T19:20:04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0"/>
    <n v="13.25"/>
    <x v="0"/>
    <s v="wearables"/>
    <x v="3510"/>
    <d v="2017-03-14T17:22:02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n v="0"/>
    <x v="0"/>
    <s v="wearables"/>
    <x v="3511"/>
    <d v="2015-08-03T16:09:30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0"/>
    <n v="84.29"/>
    <x v="0"/>
    <s v="wearables"/>
    <x v="3512"/>
    <d v="2017-02-01T15:55:59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0"/>
    <n v="1"/>
    <x v="0"/>
    <s v="wearables"/>
    <x v="3513"/>
    <d v="2014-07-25T22:15:02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n v="0"/>
    <x v="0"/>
    <s v="wearables"/>
    <x v="3514"/>
    <d v="2016-12-14T18:39:00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0"/>
    <n v="30.5"/>
    <x v="0"/>
    <s v="wearables"/>
    <x v="3515"/>
    <d v="2014-12-05T00:59:19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n v="0"/>
    <x v="0"/>
    <s v="wearables"/>
    <x v="3516"/>
    <d v="2014-08-20T00:44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0"/>
    <n v="26.25"/>
    <x v="0"/>
    <s v="wearables"/>
    <x v="3517"/>
    <d v="2016-02-14T16:20:32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0"/>
    <n v="76.25"/>
    <x v="0"/>
    <s v="wearables"/>
    <x v="3518"/>
    <d v="2014-09-05T20:30:02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n v="0"/>
    <x v="5"/>
    <s v="fiction"/>
    <x v="3519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n v="0"/>
    <x v="5"/>
    <s v="fiction"/>
    <x v="3520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0"/>
    <n v="5"/>
    <x v="5"/>
    <s v="fiction"/>
    <x v="3521"/>
    <d v="2013-08-15T10:43:28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n v="0"/>
    <x v="5"/>
    <s v="fiction"/>
    <x v="3522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n v="0"/>
    <x v="5"/>
    <s v="fiction"/>
    <x v="3523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n v="0"/>
    <x v="5"/>
    <s v="fiction"/>
    <x v="3524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n v="0"/>
    <x v="5"/>
    <s v="fiction"/>
    <x v="3525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0"/>
    <n v="10"/>
    <x v="5"/>
    <s v="fiction"/>
    <x v="3526"/>
    <d v="2016-01-30T19:46:42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0"/>
    <n v="2"/>
    <x v="5"/>
    <s v="fiction"/>
    <x v="3527"/>
    <d v="2014-04-30T16:51:20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0"/>
    <n v="42.5"/>
    <x v="2"/>
    <s v="jazz"/>
    <x v="3528"/>
    <d v="2013-11-11T14:19:0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0"/>
    <n v="50"/>
    <x v="2"/>
    <s v="jazz"/>
    <x v="3529"/>
    <d v="2014-01-07T00:39:5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0"/>
    <n v="12.4"/>
    <x v="2"/>
    <s v="jazz"/>
    <x v="3530"/>
    <d v="2013-09-01T00:32:0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n v="0"/>
    <x v="2"/>
    <s v="jazz"/>
    <x v="3531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n v="0"/>
    <x v="2"/>
    <s v="indie rock"/>
    <x v="3532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n v="0"/>
    <x v="2"/>
    <s v="indie rock"/>
    <x v="3533"/>
    <d v="2012-11-28T17:31:48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0"/>
    <n v="10.5"/>
    <x v="2"/>
    <s v="jazz"/>
    <x v="3534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n v="0"/>
    <x v="2"/>
    <s v="jazz"/>
    <x v="3535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0"/>
    <n v="30"/>
    <x v="2"/>
    <s v="jazz"/>
    <x v="3536"/>
    <d v="2014-08-30T15:30:00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0"/>
    <n v="50.33"/>
    <x v="2"/>
    <s v="jazz"/>
    <x v="3537"/>
    <d v="2016-01-03T01:55:37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n v="0"/>
    <x v="2"/>
    <s v="jazz"/>
    <x v="3538"/>
    <d v="2014-03-13T03:33:10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n v="0"/>
    <x v="2"/>
    <s v="jazz"/>
    <x v="3539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n v="0"/>
    <x v="2"/>
    <s v="jazz"/>
    <x v="3540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n v="0"/>
    <x v="2"/>
    <s v="jazz"/>
    <x v="3541"/>
    <d v="2014-01-24T00:07:25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n v="0"/>
    <x v="2"/>
    <s v="jazz"/>
    <x v="3542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n v="0"/>
    <x v="2"/>
    <s v="jazz"/>
    <x v="3543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n v="0"/>
    <x v="2"/>
    <s v="jazz"/>
    <x v="3544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n v="0"/>
    <x v="2"/>
    <s v="jazz"/>
    <x v="3545"/>
    <d v="2010-07-08T22:40:00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n v="0"/>
    <x v="2"/>
    <s v="jazz"/>
    <x v="3546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n v="0"/>
    <x v="2"/>
    <s v="jazz"/>
    <x v="3547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n v="0"/>
    <x v="2"/>
    <s v="jazz"/>
    <x v="3548"/>
    <d v="2012-01-18T20:00:00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0"/>
    <n v="25"/>
    <x v="2"/>
    <s v="jazz"/>
    <x v="3549"/>
    <d v="2012-09-02T11:30:48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n v="0"/>
    <x v="0"/>
    <s v="wearables"/>
    <x v="3550"/>
    <d v="2016-06-30T18:45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0"/>
    <n v="45.2"/>
    <x v="0"/>
    <s v="wearables"/>
    <x v="3551"/>
    <d v="2015-06-01T17:01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0"/>
    <n v="2.75"/>
    <x v="0"/>
    <s v="wearables"/>
    <x v="3552"/>
    <d v="2014-08-09T22:43:42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0"/>
    <n v="1"/>
    <x v="0"/>
    <s v="wearables"/>
    <x v="3553"/>
    <d v="2016-10-02T18:04:4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n v="0"/>
    <x v="0"/>
    <s v="wearables"/>
    <x v="3554"/>
    <d v="2016-10-01T08:33:4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0"/>
    <n v="13"/>
    <x v="0"/>
    <s v="wearables"/>
    <x v="3555"/>
    <d v="2014-09-03T18:49:24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0"/>
    <n v="116.75"/>
    <x v="0"/>
    <s v="wearables"/>
    <x v="3556"/>
    <d v="2016-05-07T21:11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3557"/>
    <d v="2016-12-28T19:25:1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3558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559"/>
    <d v="2014-12-18T21:33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356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561"/>
    <d v="2014-07-31T01:26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2"/>
    <d v="2015-03-05T20:27:0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563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564"/>
    <d v="2014-11-05T20:38:35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565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566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567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568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56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570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571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572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573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574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575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576"/>
    <d v="2016-08-31T00:44:22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0"/>
    <n v="11.25"/>
    <x v="1"/>
    <s v="video games"/>
    <x v="3577"/>
    <d v="2016-04-10T07:54:24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n v="0"/>
    <x v="1"/>
    <s v="video games"/>
    <x v="3578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0"/>
    <n v="12.75"/>
    <x v="1"/>
    <s v="video games"/>
    <x v="3579"/>
    <d v="2014-02-05T19:58:17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0"/>
    <n v="3"/>
    <x v="1"/>
    <s v="video games"/>
    <x v="3580"/>
    <d v="2015-01-28T22:14:52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n v="0"/>
    <x v="1"/>
    <s v="video games"/>
    <x v="3581"/>
    <d v="2014-08-08T21:53:24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0"/>
    <n v="7.5"/>
    <x v="1"/>
    <s v="video games"/>
    <x v="3582"/>
    <d v="2014-08-24T20:48:11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n v="0"/>
    <x v="1"/>
    <s v="video games"/>
    <x v="3583"/>
    <d v="2014-06-15T17:08:07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0"/>
    <n v="5"/>
    <x v="1"/>
    <s v="video games"/>
    <x v="3584"/>
    <d v="2015-05-29T04:27:33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0"/>
    <n v="6.71"/>
    <x v="1"/>
    <s v="video games"/>
    <x v="3585"/>
    <d v="2014-03-02T19:01:17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0"/>
    <n v="6.83"/>
    <x v="1"/>
    <s v="video games"/>
    <x v="3586"/>
    <d v="2016-07-14T18:12:00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0"/>
    <n v="71.55"/>
    <x v="1"/>
    <s v="video games"/>
    <x v="3587"/>
    <d v="2014-03-24T02:15: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n v="0"/>
    <x v="1"/>
    <s v="video games"/>
    <x v="3588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0"/>
    <n v="15"/>
    <x v="1"/>
    <s v="video games"/>
    <x v="3589"/>
    <d v="2016-11-18T19:03:10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0"/>
    <n v="1"/>
    <x v="1"/>
    <s v="video games"/>
    <x v="3590"/>
    <d v="2016-01-08T04:53:10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0"/>
    <n v="3.33"/>
    <x v="1"/>
    <s v="video games"/>
    <x v="3591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0"/>
    <n v="13.25"/>
    <x v="1"/>
    <s v="video games"/>
    <x v="3592"/>
    <d v="2016-03-30T15:41:35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0"/>
    <n v="17.850000000000001"/>
    <x v="1"/>
    <s v="video games"/>
    <x v="3593"/>
    <d v="2012-06-09T20:20:0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0"/>
    <n v="5"/>
    <x v="1"/>
    <s v="video games"/>
    <x v="3594"/>
    <d v="2014-04-06T19:01:04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n v="0"/>
    <x v="1"/>
    <s v="video games"/>
    <x v="3595"/>
    <d v="2011-10-28T20:56:40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0"/>
    <n v="5.8"/>
    <x v="1"/>
    <s v="video games"/>
    <x v="3596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n v="0"/>
    <x v="1"/>
    <s v="video games"/>
    <x v="3597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0"/>
    <n v="3.67"/>
    <x v="1"/>
    <s v="video games"/>
    <x v="3598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0"/>
    <n v="60.71"/>
    <x v="1"/>
    <s v="mobile games"/>
    <x v="3599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n v="0"/>
    <x v="1"/>
    <s v="mobile games"/>
    <x v="3600"/>
    <d v="2015-09-25T14:58:50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0"/>
    <n v="1"/>
    <x v="1"/>
    <s v="mobile games"/>
    <x v="3601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0"/>
    <n v="10.5"/>
    <x v="1"/>
    <s v="mobile games"/>
    <x v="3602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0"/>
    <n v="3.67"/>
    <x v="1"/>
    <s v="mobile games"/>
    <x v="3603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n v="0"/>
    <x v="1"/>
    <s v="mobile games"/>
    <x v="3604"/>
    <d v="2015-12-24T21:47:48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0"/>
    <n v="1"/>
    <x v="1"/>
    <s v="mobile games"/>
    <x v="3605"/>
    <d v="2014-11-29T04:33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0"/>
    <n v="31.25"/>
    <x v="1"/>
    <s v="mobile games"/>
    <x v="3606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0"/>
    <n v="5"/>
    <x v="1"/>
    <s v="mobile games"/>
    <x v="3607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n v="0"/>
    <x v="1"/>
    <s v="mobile games"/>
    <x v="3608"/>
    <d v="2015-08-06T11:05:21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n v="0"/>
    <x v="1"/>
    <s v="mobile games"/>
    <x v="3609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n v="0"/>
    <x v="1"/>
    <s v="mobile games"/>
    <x v="3610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0"/>
    <n v="23.25"/>
    <x v="1"/>
    <s v="mobile games"/>
    <x v="3611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n v="0"/>
    <x v="7"/>
    <s v="food trucks"/>
    <x v="3612"/>
    <d v="2015-04-29T04:22:00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0"/>
    <n v="100"/>
    <x v="7"/>
    <s v="food trucks"/>
    <x v="3613"/>
    <d v="2014-10-02T17:56:32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n v="0"/>
    <x v="7"/>
    <s v="food trucks"/>
    <x v="3614"/>
    <d v="2014-10-19T23:19:43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0"/>
    <n v="24.33"/>
    <x v="7"/>
    <s v="food trucks"/>
    <x v="3615"/>
    <d v="2016-12-01T05:06:21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0"/>
    <n v="37.5"/>
    <x v="7"/>
    <s v="food trucks"/>
    <x v="3616"/>
    <d v="2016-06-16T17:02:46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n v="0"/>
    <x v="7"/>
    <s v="food trucks"/>
    <x v="3617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n v="0"/>
    <x v="7"/>
    <s v="food trucks"/>
    <x v="3618"/>
    <d v="2015-02-24T01:4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0"/>
    <n v="11.67"/>
    <x v="7"/>
    <s v="food trucks"/>
    <x v="3619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n v="0"/>
    <x v="7"/>
    <s v="food trucks"/>
    <x v="3620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n v="0"/>
    <x v="7"/>
    <s v="food trucks"/>
    <x v="362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0"/>
    <n v="17.5"/>
    <x v="7"/>
    <s v="food trucks"/>
    <x v="362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n v="0"/>
    <x v="7"/>
    <s v="food trucks"/>
    <x v="362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n v="0"/>
    <x v="7"/>
    <s v="food trucks"/>
    <x v="3624"/>
    <d v="2016-06-18T17:23:02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0"/>
    <n v="5.67"/>
    <x v="7"/>
    <s v="food trucks"/>
    <x v="3625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0"/>
    <n v="50"/>
    <x v="7"/>
    <s v="food trucks"/>
    <x v="3626"/>
    <d v="2015-05-30T21:26:11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0"/>
    <n v="25"/>
    <x v="7"/>
    <s v="food trucks"/>
    <x v="3627"/>
    <d v="2014-11-13T20:18:47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n v="0"/>
    <x v="7"/>
    <s v="food trucks"/>
    <x v="3628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0"/>
    <n v="30"/>
    <x v="7"/>
    <s v="food trucks"/>
    <x v="3629"/>
    <d v="2015-08-03T04:27:37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0"/>
    <n v="10"/>
    <x v="7"/>
    <s v="food trucks"/>
    <x v="3630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n v="0"/>
    <x v="7"/>
    <s v="food trucks"/>
    <x v="3631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0"/>
    <n v="5"/>
    <x v="7"/>
    <s v="food trucks"/>
    <x v="3632"/>
    <d v="2014-08-16T21:44:12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0"/>
    <n v="1.33"/>
    <x v="7"/>
    <s v="food trucks"/>
    <x v="3633"/>
    <d v="2015-03-01T08:08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2"/>
    <s v="world music"/>
    <x v="3634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2"/>
    <s v="world music"/>
    <x v="3635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2"/>
    <s v="world music"/>
    <x v="3636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2"/>
    <s v="world music"/>
    <x v="3637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2"/>
    <s v="world music"/>
    <x v="3638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2"/>
    <s v="world music"/>
    <x v="3639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2"/>
    <s v="world music"/>
    <x v="3640"/>
    <d v="2012-01-05T23:06:07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642"/>
    <d v="2015-05-21T15:45:2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643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644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645"/>
    <d v="2014-08-15T14:17: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646"/>
    <d v="2015-07-17T19:35:39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0"/>
    <n v="6.18"/>
    <x v="5"/>
    <s v="translations"/>
    <x v="3647"/>
    <d v="2014-11-28T17:20:01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0"/>
    <n v="5"/>
    <x v="5"/>
    <s v="translations"/>
    <x v="3648"/>
    <d v="2015-12-12T10:00:00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n v="0"/>
    <x v="5"/>
    <s v="translations"/>
    <x v="364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0"/>
    <n v="1"/>
    <x v="5"/>
    <s v="translations"/>
    <x v="365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0"/>
    <n v="2.33"/>
    <x v="5"/>
    <s v="translations"/>
    <x v="3651"/>
    <d v="2015-02-06T01:25:00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0"/>
    <n v="1"/>
    <x v="5"/>
    <s v="translations"/>
    <x v="3652"/>
    <d v="2017-01-03T06:04:27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n v="0"/>
    <x v="5"/>
    <s v="translations"/>
    <x v="3653"/>
    <d v="2015-11-21T23:13:39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0"/>
    <n v="6"/>
    <x v="5"/>
    <s v="translations"/>
    <x v="3654"/>
    <d v="2016-02-25T10:57:1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0"/>
    <n v="100"/>
    <x v="5"/>
    <s v="translations"/>
    <x v="3655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0"/>
    <n v="13"/>
    <x v="5"/>
    <s v="translations"/>
    <x v="3656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0"/>
    <n v="100"/>
    <x v="5"/>
    <s v="translations"/>
    <x v="3657"/>
    <d v="2016-01-01T08:38: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n v="0"/>
    <x v="5"/>
    <s v="translations"/>
    <x v="3658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n v="0"/>
    <x v="5"/>
    <s v="translations"/>
    <x v="3659"/>
    <d v="2015-08-24T09:22:00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n v="0"/>
    <x v="5"/>
    <s v="translations"/>
    <x v="3660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n v="0"/>
    <x v="5"/>
    <s v="translations"/>
    <x v="3661"/>
    <d v="2015-07-20T18:43:48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0"/>
    <n v="7.5"/>
    <x v="5"/>
    <s v="translations"/>
    <x v="3662"/>
    <d v="2015-10-11T18:43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0"/>
    <n v="1"/>
    <x v="5"/>
    <s v="translations"/>
    <x v="3663"/>
    <d v="2016-05-26T17:57:4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n v="0"/>
    <x v="5"/>
    <s v="translations"/>
    <x v="3664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n v="0"/>
    <x v="5"/>
    <s v="translations"/>
    <x v="3665"/>
    <d v="2017-01-02T22:13:29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n v="0"/>
    <x v="5"/>
    <s v="translations"/>
    <x v="3666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n v="0"/>
    <x v="5"/>
    <s v="translations"/>
    <x v="3667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n v="0"/>
    <x v="5"/>
    <s v="translations"/>
    <x v="3668"/>
    <d v="2016-04-21T10:44:38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0"/>
    <n v="25"/>
    <x v="5"/>
    <s v="translations"/>
    <x v="3669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n v="0"/>
    <x v="5"/>
    <s v="translations"/>
    <x v="3670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n v="0"/>
    <x v="5"/>
    <s v="translations"/>
    <x v="3671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0"/>
    <n v="1"/>
    <x v="5"/>
    <s v="translations"/>
    <x v="3672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5"/>
    <s v="translations"/>
    <x v="3673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5"/>
    <s v="translations"/>
    <x v="3674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5"/>
    <s v="translations"/>
    <x v="3675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5"/>
    <s v="translations"/>
    <x v="3676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5"/>
    <s v="translations"/>
    <x v="3677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5"/>
    <s v="translations"/>
    <x v="3678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5"/>
    <s v="translations"/>
    <x v="3679"/>
    <d v="2014-11-30T23:45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0"/>
    <n v="5"/>
    <x v="5"/>
    <s v="fiction"/>
    <x v="3680"/>
    <d v="2012-09-07T07:51:00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n v="0"/>
    <x v="5"/>
    <s v="fiction"/>
    <x v="3681"/>
    <d v="2012-07-21T14:5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0"/>
    <n v="16"/>
    <x v="5"/>
    <s v="fiction"/>
    <x v="3682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n v="0"/>
    <x v="5"/>
    <s v="fiction"/>
    <x v="3683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n v="0"/>
    <x v="5"/>
    <s v="fiction"/>
    <x v="3684"/>
    <d v="2012-11-15T15:40:52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n v="0"/>
    <x v="5"/>
    <s v="fiction"/>
    <x v="3685"/>
    <d v="2013-06-16T20:47:55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n v="0"/>
    <x v="5"/>
    <s v="fiction"/>
    <x v="3686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n v="0"/>
    <x v="5"/>
    <s v="fiction"/>
    <x v="3687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0"/>
    <n v="1"/>
    <x v="5"/>
    <s v="fiction"/>
    <x v="3688"/>
    <d v="2013-07-31T19:43:00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0"/>
    <n v="5"/>
    <x v="5"/>
    <s v="fiction"/>
    <x v="3689"/>
    <d v="2016-08-05T00:10:33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0"/>
    <n v="3"/>
    <x v="6"/>
    <s v="nature"/>
    <x v="3690"/>
    <d v="2014-12-31T17:05:38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0"/>
    <n v="10"/>
    <x v="6"/>
    <s v="nature"/>
    <x v="3691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n v="0"/>
    <x v="6"/>
    <s v="nature"/>
    <x v="3692"/>
    <d v="2015-04-01T00:18:00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0"/>
    <n v="1"/>
    <x v="6"/>
    <s v="nature"/>
    <x v="3693"/>
    <d v="2015-03-02T21:16:00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n v="0"/>
    <x v="6"/>
    <s v="nature"/>
    <x v="3694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n v="0"/>
    <x v="6"/>
    <s v="nature"/>
    <x v="3695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n v="0"/>
    <x v="6"/>
    <s v="nature"/>
    <x v="3696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n v="0"/>
    <x v="6"/>
    <s v="nature"/>
    <x v="3697"/>
    <d v="2015-08-02T06:03:10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n v="0"/>
    <x v="6"/>
    <s v="nature"/>
    <x v="3698"/>
    <d v="2015-09-17T17:00:00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0"/>
    <n v="50"/>
    <x v="6"/>
    <s v="nature"/>
    <x v="3699"/>
    <d v="2015-04-29T01:16:3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5"/>
    <s v="art books"/>
    <x v="3700"/>
    <d v="2009-12-02T00:50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5"/>
    <s v="art books"/>
    <x v="3701"/>
    <d v="2015-05-28T20:05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5"/>
    <s v="art books"/>
    <x v="3702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5"/>
    <s v="art books"/>
    <x v="3703"/>
    <d v="2012-05-21T01:12:0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0"/>
    <n v="15"/>
    <x v="6"/>
    <s v="places"/>
    <x v="3704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n v="0"/>
    <x v="6"/>
    <s v="places"/>
    <x v="3705"/>
    <d v="2014-05-30T15:35:01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n v="0"/>
    <x v="6"/>
    <s v="places"/>
    <x v="370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0"/>
    <n v="1"/>
    <x v="6"/>
    <s v="places"/>
    <x v="3707"/>
    <d v="2014-12-13T22:49:25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n v="0"/>
    <x v="6"/>
    <s v="places"/>
    <x v="3708"/>
    <d v="2015-01-31T20:12:00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n v="0"/>
    <x v="6"/>
    <s v="places"/>
    <x v="3709"/>
    <d v="2015-10-09T23:38:06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n v="0"/>
    <x v="6"/>
    <s v="places"/>
    <x v="3710"/>
    <d v="2015-03-28T00:44:45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0"/>
    <n v="1"/>
    <x v="6"/>
    <s v="places"/>
    <x v="3711"/>
    <d v="2015-02-28T20:17:35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0"/>
    <n v="40"/>
    <x v="6"/>
    <s v="places"/>
    <x v="3712"/>
    <d v="2014-06-18T20:13:00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n v="0"/>
    <x v="6"/>
    <s v="places"/>
    <x v="3713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0"/>
    <n v="1"/>
    <x v="6"/>
    <s v="places"/>
    <x v="3714"/>
    <d v="2015-07-26T16:00:58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n v="0"/>
    <x v="6"/>
    <s v="places"/>
    <x v="3715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2"/>
    <s v="faith"/>
    <x v="3716"/>
    <d v="2017-04-14T04:07:4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2"/>
    <s v="faith"/>
    <x v="3717"/>
    <d v="2017-04-27T19:15:19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2"/>
    <s v="faith"/>
    <x v="3718"/>
    <d v="2017-03-27T04:36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2"/>
    <s v="faith"/>
    <x v="3719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2"/>
    <s v="faith"/>
    <x v="3720"/>
    <d v="2017-03-26T03:33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0"/>
    <n v="5"/>
    <x v="2"/>
    <s v="faith"/>
    <x v="3721"/>
    <d v="2015-01-15T15:56:45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0"/>
    <n v="1"/>
    <x v="2"/>
    <s v="faith"/>
    <x v="3722"/>
    <d v="2015-03-30T19:52:30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n v="0"/>
    <x v="2"/>
    <s v="faith"/>
    <x v="3723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n v="0"/>
    <x v="2"/>
    <s v="faith"/>
    <x v="3724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n v="0"/>
    <x v="2"/>
    <s v="faith"/>
    <x v="3725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n v="0"/>
    <x v="2"/>
    <s v="faith"/>
    <x v="3726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0"/>
    <n v="5.5"/>
    <x v="2"/>
    <s v="faith"/>
    <x v="3727"/>
    <d v="2015-03-31T03:22:00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0"/>
    <n v="37.5"/>
    <x v="2"/>
    <s v="faith"/>
    <x v="3728"/>
    <d v="2016-05-14T04:59:00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n v="0"/>
    <x v="2"/>
    <s v="faith"/>
    <x v="3729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0"/>
    <n v="1"/>
    <x v="2"/>
    <s v="faith"/>
    <x v="3730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0"/>
    <n v="1"/>
    <x v="2"/>
    <s v="faith"/>
    <x v="3731"/>
    <d v="2015-04-05T11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n v="0"/>
    <x v="2"/>
    <s v="faith"/>
    <x v="3732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n v="0"/>
    <x v="2"/>
    <s v="faith"/>
    <x v="3733"/>
    <d v="2015-10-25T02:06:23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n v="0"/>
    <x v="2"/>
    <s v="faith"/>
    <x v="3734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n v="0"/>
    <x v="2"/>
    <s v="faith"/>
    <x v="3735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n v="0"/>
    <x v="2"/>
    <s v="faith"/>
    <x v="3736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0"/>
    <n v="1"/>
    <x v="2"/>
    <s v="faith"/>
    <x v="3737"/>
    <d v="2015-05-08T00:52:36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0"/>
    <n v="20"/>
    <x v="2"/>
    <s v="faith"/>
    <x v="3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0"/>
    <n v="1"/>
    <x v="2"/>
    <s v="faith"/>
    <x v="3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n v="0"/>
    <x v="2"/>
    <s v="faith"/>
    <x v="3740"/>
    <d v="2015-07-16T19:37:02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n v="0"/>
    <x v="6"/>
    <s v="photobooks"/>
    <x v="3741"/>
    <d v="2014-08-25T20:38:08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0"/>
    <n v="1.54"/>
    <x v="6"/>
    <s v="photobooks"/>
    <x v="3742"/>
    <d v="2014-10-24T04:00:00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n v="0"/>
    <x v="6"/>
    <s v="photobooks"/>
    <x v="3743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n v="0"/>
    <x v="6"/>
    <s v="photobooks"/>
    <x v="3744"/>
    <d v="2015-07-01T21:45:37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n v="0"/>
    <x v="6"/>
    <s v="photobooks"/>
    <x v="3745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n v="0"/>
    <x v="1"/>
    <s v="mobile games"/>
    <x v="3746"/>
    <d v="2015-01-26T07:12:21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0"/>
    <n v="5"/>
    <x v="1"/>
    <s v="mobile games"/>
    <x v="3747"/>
    <d v="2014-06-12T19:08:05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0"/>
    <n v="2"/>
    <x v="1"/>
    <s v="mobile games"/>
    <x v="3748"/>
    <d v="2016-11-06T09:49:07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0"/>
    <n v="10"/>
    <x v="1"/>
    <s v="mobile games"/>
    <x v="3749"/>
    <d v="2016-11-05T22:11:52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n v="0"/>
    <x v="1"/>
    <s v="mobile games"/>
    <x v="3750"/>
    <d v="2017-01-04T00:04:09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0"/>
    <n v="18"/>
    <x v="1"/>
    <s v="mobile games"/>
    <x v="3751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0"/>
    <n v="13"/>
    <x v="1"/>
    <s v="mobile games"/>
    <x v="3752"/>
    <d v="2016-06-28T23:15:33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n v="0"/>
    <x v="1"/>
    <s v="mobile games"/>
    <x v="375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n v="0"/>
    <x v="1"/>
    <s v="mobile games"/>
    <x v="375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n v="0"/>
    <x v="1"/>
    <s v="mobile games"/>
    <x v="3755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0"/>
    <n v="3"/>
    <x v="1"/>
    <s v="mobile games"/>
    <x v="3756"/>
    <d v="2016-03-14T14:35:29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0"/>
    <n v="25"/>
    <x v="0"/>
    <s v="gadgets"/>
    <x v="3757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0"/>
    <n v="10.5"/>
    <x v="0"/>
    <s v="gadgets"/>
    <x v="3758"/>
    <d v="2014-09-07T22:13:14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0"/>
    <n v="21.25"/>
    <x v="0"/>
    <s v="gadgets"/>
    <x v="3759"/>
    <d v="2014-05-23T14:05:25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0"/>
    <n v="10"/>
    <x v="0"/>
    <s v="gadgets"/>
    <x v="3760"/>
    <d v="2014-08-09T00:48:54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n v="0"/>
    <x v="6"/>
    <s v="people"/>
    <x v="3761"/>
    <d v="2016-12-04T15:04: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0"/>
    <n v="1"/>
    <x v="6"/>
    <s v="people"/>
    <x v="3762"/>
    <d v="2016-03-14T09:24:43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0"/>
    <n v="25"/>
    <x v="6"/>
    <s v="people"/>
    <x v="3763"/>
    <d v="2015-08-20T18:19:02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0"/>
    <n v="1"/>
    <x v="6"/>
    <s v="people"/>
    <x v="3764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n v="0"/>
    <x v="6"/>
    <s v="people"/>
    <x v="3765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n v="0"/>
    <x v="6"/>
    <s v="people"/>
    <x v="3766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n v="0"/>
    <x v="6"/>
    <s v="people"/>
    <x v="3767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n v="0"/>
    <x v="6"/>
    <s v="people"/>
    <x v="3768"/>
    <d v="2014-08-26T22:20:12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0"/>
    <n v="103.33"/>
    <x v="1"/>
    <s v="video games"/>
    <x v="3769"/>
    <d v="2017-01-07T07:12:49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0"/>
    <n v="5"/>
    <x v="1"/>
    <s v="video games"/>
    <x v="3770"/>
    <d v="2014-12-08T23:21:27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0"/>
    <n v="25"/>
    <x v="1"/>
    <s v="video games"/>
    <x v="3771"/>
    <d v="2014-09-21T18:32:49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0"/>
    <n v="21.25"/>
    <x v="1"/>
    <s v="video games"/>
    <x v="3772"/>
    <d v="2014-08-16T02:04:23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0"/>
    <n v="11.92"/>
    <x v="1"/>
    <s v="video games"/>
    <x v="3773"/>
    <d v="2013-10-19T12:13:0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0"/>
    <n v="50.91"/>
    <x v="1"/>
    <s v="video games"/>
    <x v="3774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n v="0"/>
    <x v="1"/>
    <s v="video games"/>
    <x v="3775"/>
    <d v="2014-11-14T06:39:19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0"/>
    <n v="1"/>
    <x v="1"/>
    <s v="video games"/>
    <x v="3776"/>
    <d v="2016-02-11T16:18:30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n v="0"/>
    <x v="1"/>
    <s v="video games"/>
    <x v="3777"/>
    <d v="2010-07-31T00:00:00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0"/>
    <n v="19.670000000000002"/>
    <x v="1"/>
    <s v="video games"/>
    <x v="3778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0"/>
    <n v="12.5"/>
    <x v="1"/>
    <s v="video games"/>
    <x v="3779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0"/>
    <n v="8.5"/>
    <x v="1"/>
    <s v="video games"/>
    <x v="3780"/>
    <d v="2015-01-10T07:59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78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782"/>
    <d v="2014-10-06T05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783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784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785"/>
    <d v="2016-10-17T19:10:3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3786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87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88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789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790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791"/>
    <d v="2015-01-10T17:21:0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792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3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794"/>
    <d v="2015-01-31T00:39:0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795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796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97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798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799"/>
    <d v="2016-01-17T23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800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802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803"/>
    <d v="2015-06-25T18:39:56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80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805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06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80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80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80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810"/>
    <d v="2015-10-01T19:02:2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811"/>
    <d v="2015-01-10T20:07:0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812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813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814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815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816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817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818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819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820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821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22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823"/>
    <d v="2016-04-14T06:26:04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0"/>
    <n v="52"/>
    <x v="7"/>
    <s v="food trucks"/>
    <x v="3824"/>
    <d v="2015-05-13T16:18:51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n v="0"/>
    <x v="7"/>
    <s v="food trucks"/>
    <x v="3825"/>
    <d v="2016-01-03T00:56:47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0"/>
    <n v="15"/>
    <x v="7"/>
    <s v="food trucks"/>
    <x v="3826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n v="0"/>
    <x v="7"/>
    <s v="food trucks"/>
    <x v="3827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n v="0"/>
    <x v="7"/>
    <s v="food trucks"/>
    <x v="3828"/>
    <d v="2016-11-26T18:41: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0"/>
    <n v="5"/>
    <x v="7"/>
    <s v="food trucks"/>
    <x v="3829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n v="0"/>
    <x v="7"/>
    <s v="food trucks"/>
    <x v="3830"/>
    <d v="2014-08-10T21:13:07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0"/>
    <n v="1"/>
    <x v="7"/>
    <s v="food trucks"/>
    <x v="3831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n v="0"/>
    <x v="7"/>
    <s v="food trucks"/>
    <x v="3832"/>
    <d v="2015-02-18T17:43:09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0"/>
    <n v="1"/>
    <x v="7"/>
    <s v="food trucks"/>
    <x v="3833"/>
    <d v="2015-02-21T16:29:56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0"/>
    <n v="1"/>
    <x v="7"/>
    <s v="food trucks"/>
    <x v="3834"/>
    <d v="2015-03-11T16:23:56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0"/>
    <n v="8"/>
    <x v="7"/>
    <s v="food trucks"/>
    <x v="3835"/>
    <d v="2014-12-31T16:54:5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0"/>
    <n v="1"/>
    <x v="7"/>
    <s v="food trucks"/>
    <x v="3836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n v="0"/>
    <x v="7"/>
    <s v="food trucks"/>
    <x v="3837"/>
    <d v="2015-08-08T04:04:52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0"/>
    <n v="1"/>
    <x v="7"/>
    <s v="food trucks"/>
    <x v="3838"/>
    <d v="2016-03-23T06:38:53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0"/>
    <n v="1"/>
    <x v="7"/>
    <s v="food trucks"/>
    <x v="3839"/>
    <d v="2015-03-12T17:49:11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0"/>
    <n v="1"/>
    <x v="7"/>
    <s v="food trucks"/>
    <x v="3840"/>
    <d v="2016-06-28T02:23:33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0"/>
    <n v="1"/>
    <x v="7"/>
    <s v="food trucks"/>
    <x v="3841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n v="0"/>
    <x v="7"/>
    <s v="food trucks"/>
    <x v="3842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0"/>
    <n v="13"/>
    <x v="7"/>
    <s v="food trucks"/>
    <x v="3843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0"/>
    <n v="306"/>
    <x v="7"/>
    <s v="food trucks"/>
    <x v="3844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0"/>
    <n v="22.5"/>
    <x v="7"/>
    <s v="food trucks"/>
    <x v="3845"/>
    <d v="2016-01-29T14:46:10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n v="0"/>
    <x v="7"/>
    <s v="food trucks"/>
    <x v="3846"/>
    <d v="2015-03-17T18:00:00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0"/>
    <n v="50"/>
    <x v="7"/>
    <s v="food trucks"/>
    <x v="3847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n v="0"/>
    <x v="7"/>
    <s v="food trucks"/>
    <x v="3848"/>
    <d v="2015-10-18T19:38:49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0"/>
    <n v="5"/>
    <x v="7"/>
    <s v="food trucks"/>
    <x v="3849"/>
    <d v="2016-02-13T21:35:13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0"/>
    <n v="17.2"/>
    <x v="7"/>
    <s v="restaurants"/>
    <x v="3850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n v="0"/>
    <x v="7"/>
    <s v="restaurants"/>
    <x v="3851"/>
    <d v="2016-06-07T21:06:0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n v="0"/>
    <x v="7"/>
    <s v="restaurants"/>
    <x v="3852"/>
    <d v="2014-11-15T01:22:14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n v="0"/>
    <x v="7"/>
    <s v="restaurants"/>
    <x v="3853"/>
    <d v="2015-03-14T00:20:16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n v="0"/>
    <x v="7"/>
    <s v="restaurants"/>
    <x v="3854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n v="0"/>
    <x v="7"/>
    <s v="restaurants"/>
    <x v="3855"/>
    <d v="2014-08-14T22:50: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0"/>
    <n v="37.5"/>
    <x v="7"/>
    <s v="restaurants"/>
    <x v="3856"/>
    <d v="2015-05-14T23:56:12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n v="0"/>
    <x v="7"/>
    <s v="restaurants"/>
    <x v="3857"/>
    <d v="2016-02-01T10:43:33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n v="0"/>
    <x v="7"/>
    <s v="restaurants"/>
    <x v="3858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n v="0"/>
    <x v="7"/>
    <s v="restaurants"/>
    <x v="3859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n v="0"/>
    <x v="7"/>
    <s v="restaurants"/>
    <x v="3860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n v="0"/>
    <x v="7"/>
    <s v="restaurants"/>
    <x v="3861"/>
    <d v="2014-11-13T17:20:28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0"/>
    <n v="16.25"/>
    <x v="7"/>
    <s v="restaurants"/>
    <x v="3862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n v="0"/>
    <x v="7"/>
    <s v="restaurants"/>
    <x v="3863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3864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3865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3866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3867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3868"/>
    <d v="2015-04-23T21:05:38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3869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3870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3871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3872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3873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3874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3875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3876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3877"/>
    <d v="2014-09-15T19:55:03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0"/>
    <n v="1"/>
    <x v="7"/>
    <s v="food trucks"/>
    <x v="3878"/>
    <d v="2016-10-29T23:43:54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n v="0"/>
    <x v="7"/>
    <s v="food trucks"/>
    <x v="3879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0"/>
    <n v="50"/>
    <x v="7"/>
    <s v="food trucks"/>
    <x v="3880"/>
    <d v="2014-07-05T23:07:12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0"/>
    <n v="5"/>
    <x v="7"/>
    <s v="food trucks"/>
    <x v="3881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0"/>
    <n v="5"/>
    <x v="7"/>
    <s v="food trucks"/>
    <x v="3882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n v="0"/>
    <x v="7"/>
    <s v="food trucks"/>
    <x v="3883"/>
    <d v="2016-01-26T14:08:17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0"/>
    <n v="50"/>
    <x v="7"/>
    <s v="food trucks"/>
    <x v="3884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n v="0"/>
    <x v="7"/>
    <s v="food trucks"/>
    <x v="3885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0"/>
    <n v="1"/>
    <x v="7"/>
    <s v="food trucks"/>
    <x v="3886"/>
    <d v="2014-08-07T23:13:4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n v="0"/>
    <x v="0"/>
    <s v="space exploration"/>
    <x v="3887"/>
    <d v="2016-07-15T06:57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888"/>
    <d v="2016-02-01T23:55:4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889"/>
    <d v="2015-04-21T13:25:2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890"/>
    <d v="2016-07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891"/>
    <d v="2015-11-24T18:06:5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0"/>
    <n v="550"/>
    <x v="0"/>
    <s v="makerspaces"/>
    <x v="3892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0"/>
    <n v="44"/>
    <x v="0"/>
    <s v="makerspaces"/>
    <x v="3893"/>
    <d v="2015-02-28T00:01:34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0"/>
    <n v="12"/>
    <x v="7"/>
    <s v="food trucks"/>
    <x v="3894"/>
    <d v="2015-03-01T18:07:20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0"/>
    <n v="10"/>
    <x v="7"/>
    <s v="food trucks"/>
    <x v="389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n v="0"/>
    <x v="7"/>
    <s v="food trucks"/>
    <x v="3896"/>
    <d v="2014-09-30T23:23:43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n v="0"/>
    <x v="7"/>
    <s v="food trucks"/>
    <x v="3897"/>
    <d v="2015-06-29T15:21:58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0"/>
    <n v="5.29"/>
    <x v="7"/>
    <s v="food trucks"/>
    <x v="389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0"/>
    <n v="1"/>
    <x v="7"/>
    <s v="food trucks"/>
    <x v="3899"/>
    <d v="2016-07-30T23:04:50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0"/>
    <n v="17.5"/>
    <x v="7"/>
    <s v="food trucks"/>
    <x v="3900"/>
    <d v="2015-05-10T17:22: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0"/>
    <n v="1"/>
    <x v="7"/>
    <s v="food trucks"/>
    <x v="3901"/>
    <d v="2014-09-26T03:22:19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0"/>
    <n v="23.67"/>
    <x v="7"/>
    <s v="food trucks"/>
    <x v="3902"/>
    <d v="2015-04-14T03:21:5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0"/>
    <n v="13.01"/>
    <x v="7"/>
    <s v="food trucks"/>
    <x v="3903"/>
    <d v="2014-06-27T21:33:28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n v="0"/>
    <x v="7"/>
    <s v="food trucks"/>
    <x v="3904"/>
    <d v="2014-08-08T21:31:03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0"/>
    <n v="8.75"/>
    <x v="5"/>
    <s v="children's books"/>
    <x v="3905"/>
    <d v="2014-10-20T02:07:00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n v="0"/>
    <x v="5"/>
    <s v="children's books"/>
    <x v="3906"/>
    <d v="2016-10-19T07:53:27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n v="0"/>
    <x v="5"/>
    <s v="children's books"/>
    <x v="3907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n v="0"/>
    <x v="5"/>
    <s v="children's books"/>
    <x v="3908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n v="0"/>
    <x v="5"/>
    <s v="children's books"/>
    <x v="3909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n v="0"/>
    <x v="5"/>
    <s v="children's books"/>
    <x v="3910"/>
    <d v="2013-06-20T11:04:18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0"/>
    <n v="30"/>
    <x v="5"/>
    <s v="children's books"/>
    <x v="3911"/>
    <d v="2013-05-24T13:54:44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n v="0"/>
    <x v="5"/>
    <s v="children's books"/>
    <x v="3912"/>
    <d v="2012-10-28T13:53:48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0"/>
    <n v="1"/>
    <x v="5"/>
    <s v="children's books"/>
    <x v="3913"/>
    <d v="2014-06-05T19:49:5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n v="0"/>
    <x v="5"/>
    <s v="children's books"/>
    <x v="3914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n v="0"/>
    <x v="5"/>
    <s v="children's books"/>
    <x v="3915"/>
    <d v="2013-10-05T20:51:34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0"/>
    <n v="1"/>
    <x v="5"/>
    <s v="children's books"/>
    <x v="3916"/>
    <d v="2016-04-24T20:45: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0"/>
    <n v="10"/>
    <x v="5"/>
    <s v="children's books"/>
    <x v="3917"/>
    <d v="2015-07-17T16:03:24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n v="0"/>
    <x v="5"/>
    <s v="children's books"/>
    <x v="3918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n v="0"/>
    <x v="3"/>
    <s v="plays"/>
    <x v="3919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n v="0"/>
    <x v="3"/>
    <s v="plays"/>
    <x v="3920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n v="0"/>
    <x v="3"/>
    <s v="plays"/>
    <x v="3921"/>
    <d v="2015-05-29T16:36:3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n v="0"/>
    <x v="3"/>
    <s v="plays"/>
    <x v="3922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0"/>
    <n v="23.33"/>
    <x v="3"/>
    <s v="plays"/>
    <x v="3923"/>
    <d v="2015-05-29T15:34:1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n v="0"/>
    <x v="3"/>
    <s v="plays"/>
    <x v="3924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n v="0"/>
    <x v="3"/>
    <s v="plays"/>
    <x v="3925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n v="0"/>
    <x v="3"/>
    <s v="plays"/>
    <x v="3926"/>
    <d v="2014-12-05T11:28:00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0"/>
    <n v="18.329999999999998"/>
    <x v="3"/>
    <s v="plays"/>
    <x v="3927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0"/>
    <n v="20"/>
    <x v="3"/>
    <s v="plays"/>
    <x v="3928"/>
    <d v="2014-09-09T16:12:03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n v="0"/>
    <x v="3"/>
    <s v="plays"/>
    <x v="3929"/>
    <d v="2015-01-06T02:44:19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n v="0"/>
    <x v="3"/>
    <s v="plays"/>
    <x v="3930"/>
    <d v="2015-06-20T02:47:18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0"/>
    <n v="2.33"/>
    <x v="3"/>
    <s v="plays"/>
    <x v="3931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n v="0"/>
    <x v="3"/>
    <s v="plays"/>
    <x v="3932"/>
    <d v="2015-07-16T17:51:19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0"/>
    <n v="29"/>
    <x v="3"/>
    <s v="plays"/>
    <x v="3933"/>
    <d v="2016-01-20T17:24:2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n v="0"/>
    <x v="3"/>
    <s v="plays"/>
    <x v="3934"/>
    <d v="2014-12-03T15:20:36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0"/>
    <n v="46.25"/>
    <x v="3"/>
    <s v="plays"/>
    <x v="3935"/>
    <d v="2014-12-05T17:27: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0"/>
    <n v="5"/>
    <x v="3"/>
    <s v="plays"/>
    <x v="3936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n v="0"/>
    <x v="3"/>
    <s v="plays"/>
    <x v="3937"/>
    <d v="2014-10-18T04:59:00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n v="0"/>
    <x v="3"/>
    <s v="plays"/>
    <x v="3938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n v="0"/>
    <x v="3"/>
    <s v="plays"/>
    <x v="3939"/>
    <d v="2016-07-24T01:52:38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0"/>
    <n v="25"/>
    <x v="3"/>
    <s v="plays"/>
    <x v="3940"/>
    <d v="2015-08-24T10:33:16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0"/>
    <n v="1"/>
    <x v="3"/>
    <s v="plays"/>
    <x v="3941"/>
    <d v="2016-05-14T21:03:57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0"/>
    <n v="20"/>
    <x v="3"/>
    <s v="plays"/>
    <x v="3942"/>
    <d v="2014-11-25T19:46:00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0"/>
    <n v="1"/>
    <x v="3"/>
    <s v="plays"/>
    <x v="3943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0"/>
    <n v="1"/>
    <x v="3"/>
    <s v="plays"/>
    <x v="3944"/>
    <d v="2014-09-06T22:08:59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0"/>
    <n v="1"/>
    <x v="3"/>
    <s v="plays"/>
    <x v="3945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0"/>
    <n v="1"/>
    <x v="3"/>
    <s v="spaces"/>
    <x v="3946"/>
    <d v="2015-03-01T23:02:35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n v="0"/>
    <x v="3"/>
    <s v="spaces"/>
    <x v="3947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n v="0"/>
    <x v="3"/>
    <s v="spaces"/>
    <x v="3948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0"/>
    <n v="1"/>
    <x v="3"/>
    <s v="spaces"/>
    <x v="3949"/>
    <d v="2016-08-15T12:44:52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0"/>
    <n v="2.67"/>
    <x v="3"/>
    <s v="spaces"/>
    <x v="3950"/>
    <d v="2015-06-02T15:34:5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n v="0"/>
    <x v="3"/>
    <s v="spaces"/>
    <x v="3951"/>
    <d v="2016-01-23T08:45: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3"/>
    <s v="spaces"/>
    <x v="3952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3"/>
    <s v="spaces"/>
    <x v="3953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3"/>
    <s v="spaces"/>
    <x v="3954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3"/>
    <s v="spaces"/>
    <x v="395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3"/>
    <s v="spaces"/>
    <x v="3956"/>
    <d v="2014-09-11T18:10:23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0"/>
    <n v="37.5"/>
    <x v="3"/>
    <s v="spaces"/>
    <x v="3957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0"/>
    <n v="13.33"/>
    <x v="3"/>
    <s v="spaces"/>
    <x v="3958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n v="0"/>
    <x v="3"/>
    <s v="spaces"/>
    <x v="3959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0"/>
    <n v="1"/>
    <x v="3"/>
    <s v="spaces"/>
    <x v="3960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n v="0"/>
    <x v="3"/>
    <s v="spaces"/>
    <x v="3961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n v="0"/>
    <x v="3"/>
    <s v="spaces"/>
    <x v="3962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0"/>
    <n v="1"/>
    <x v="3"/>
    <s v="spaces"/>
    <x v="3963"/>
    <d v="2016-05-20T08:59:00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0"/>
    <n v="55.83"/>
    <x v="3"/>
    <s v="spaces"/>
    <x v="3964"/>
    <d v="2015-09-28T06:35:34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n v="0"/>
    <x v="3"/>
    <s v="spaces"/>
    <x v="3965"/>
    <d v="2014-08-13T18:49:08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0"/>
    <n v="5"/>
    <x v="3"/>
    <s v="spaces"/>
    <x v="3966"/>
    <d v="2014-07-30T01:19:3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0"/>
    <n v="87.5"/>
    <x v="3"/>
    <s v="spaces"/>
    <x v="3967"/>
    <d v="2015-10-16T16:35:5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0"/>
    <n v="1"/>
    <x v="3"/>
    <s v="spaces"/>
    <x v="3968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0"/>
    <n v="92.14"/>
    <x v="3"/>
    <s v="spaces"/>
    <x v="3969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0"/>
    <n v="7.33"/>
    <x v="3"/>
    <s v="spaces"/>
    <x v="3970"/>
    <d v="2016-03-10T13:42: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0"/>
    <n v="52.5"/>
    <x v="3"/>
    <s v="spaces"/>
    <x v="3971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0"/>
    <n v="23.67"/>
    <x v="3"/>
    <s v="spaces"/>
    <x v="3972"/>
    <d v="2015-02-26T03:19:55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0"/>
    <n v="53.71"/>
    <x v="3"/>
    <s v="spaces"/>
    <x v="3973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0"/>
    <n v="420.6"/>
    <x v="3"/>
    <s v="spaces"/>
    <x v="3974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n v="0"/>
    <x v="3"/>
    <s v="spaces"/>
    <x v="3975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0"/>
    <n v="18.670000000000002"/>
    <x v="3"/>
    <s v="spaces"/>
    <x v="3976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0"/>
    <n v="16.670000000000002"/>
    <x v="3"/>
    <s v="spaces"/>
    <x v="3977"/>
    <d v="2015-08-17T16:05:59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0"/>
    <n v="42"/>
    <x v="3"/>
    <s v="spaces"/>
    <x v="3978"/>
    <d v="2015-01-08T13:41:00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0"/>
    <n v="25"/>
    <x v="3"/>
    <s v="spaces"/>
    <x v="3979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0"/>
    <n v="50"/>
    <x v="3"/>
    <s v="spaces"/>
    <x v="3980"/>
    <d v="2016-08-01T00:36:20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0"/>
    <n v="5.5"/>
    <x v="3"/>
    <s v="spaces"/>
    <x v="3981"/>
    <d v="2015-06-12T03:45:06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0"/>
    <n v="13"/>
    <x v="3"/>
    <s v="spaces"/>
    <x v="3982"/>
    <d v="2015-04-28T15:19:54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0"/>
    <n v="10"/>
    <x v="3"/>
    <s v="spaces"/>
    <x v="3983"/>
    <d v="2017-02-19T00:45: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n v="0"/>
    <x v="3"/>
    <s v="spaces"/>
    <x v="3984"/>
    <d v="2014-09-21T15:10:50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0"/>
    <n v="1"/>
    <x v="3"/>
    <s v="spaces"/>
    <x v="3985"/>
    <d v="2016-05-27T13:12:00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0"/>
    <n v="775"/>
    <x v="3"/>
    <s v="spaces"/>
    <x v="3986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0"/>
    <n v="5"/>
    <x v="3"/>
    <s v="spaces"/>
    <x v="3987"/>
    <d v="2015-03-27T00:05:32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0"/>
    <n v="12.8"/>
    <x v="3"/>
    <s v="spaces"/>
    <x v="3988"/>
    <d v="2016-05-05T21:36:36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3"/>
    <s v="spaces"/>
    <x v="3989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3"/>
    <s v="spaces"/>
    <x v="3990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3"/>
    <s v="spaces"/>
    <x v="3991"/>
    <d v="2015-03-01T20:33:49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3"/>
    <s v="plays"/>
    <x v="3992"/>
    <d v="2017-04-21T07:24:2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3"/>
    <s v="plays"/>
    <x v="3993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3"/>
    <s v="plays"/>
    <x v="3994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3"/>
    <s v="plays"/>
    <x v="3995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n v="0"/>
    <x v="3"/>
    <s v="musical"/>
    <x v="3996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n v="0"/>
    <x v="3"/>
    <s v="musical"/>
    <x v="3997"/>
    <d v="2015-07-27T01:29:58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0"/>
    <n v="300"/>
    <x v="3"/>
    <s v="musical"/>
    <x v="3998"/>
    <d v="2015-08-01T14:00:0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0"/>
    <n v="36.67"/>
    <x v="3"/>
    <s v="musical"/>
    <x v="3999"/>
    <d v="2015-02-16T10:11:17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0"/>
    <n v="1"/>
    <x v="3"/>
    <s v="musical"/>
    <x v="4000"/>
    <d v="2016-04-30T05:34:0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n v="0"/>
    <x v="3"/>
    <s v="musical"/>
    <x v="4001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n v="0"/>
    <x v="3"/>
    <s v="musical"/>
    <x v="4002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n v="0"/>
    <x v="3"/>
    <s v="musical"/>
    <x v="4003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0"/>
    <n v="1"/>
    <x v="3"/>
    <s v="musical"/>
    <x v="4004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0"/>
    <n v="1"/>
    <x v="3"/>
    <s v="musical"/>
    <x v="4005"/>
    <d v="2014-11-29T21:19:50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n v="0"/>
    <x v="3"/>
    <s v="musical"/>
    <x v="4006"/>
    <d v="2015-09-14T16:40:29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0"/>
    <n v="1"/>
    <x v="3"/>
    <s v="musical"/>
    <x v="4007"/>
    <d v="2016-10-07T15:11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n v="0"/>
    <x v="3"/>
    <s v="musical"/>
    <x v="4008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n v="0"/>
    <x v="3"/>
    <s v="musical"/>
    <x v="4009"/>
    <d v="2015-11-17T04:27:19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0"/>
    <n v="1"/>
    <x v="3"/>
    <s v="musical"/>
    <x v="4010"/>
    <d v="2016-11-22T00:17:18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n v="0"/>
    <x v="3"/>
    <s v="plays"/>
    <x v="4011"/>
    <d v="2015-04-18T22:30:00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n v="0"/>
    <x v="3"/>
    <s v="plays"/>
    <x v="4012"/>
    <d v="2015-12-17T22:05:50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n v="0"/>
    <x v="3"/>
    <s v="plays"/>
    <x v="401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n v="0"/>
    <x v="3"/>
    <s v="plays"/>
    <x v="4014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n v="0"/>
    <x v="3"/>
    <s v="musical"/>
    <x v="4015"/>
    <d v="2016-11-22T17:00:23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n v="0"/>
    <x v="3"/>
    <s v="musical"/>
    <x v="4016"/>
    <d v="2014-07-06T16:36:32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0"/>
    <n v="17.5"/>
    <x v="3"/>
    <s v="musical"/>
    <x v="4017"/>
    <d v="2015-07-15T10:43:42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0"/>
    <n v="1"/>
    <x v="3"/>
    <s v="musical"/>
    <x v="4018"/>
    <d v="2017-01-14T00:42:36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n v="0"/>
    <x v="3"/>
    <s v="musical"/>
    <x v="4019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n v="0"/>
    <x v="3"/>
    <s v="musical"/>
    <x v="4020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0"/>
    <n v="1.5"/>
    <x v="3"/>
    <s v="musical"/>
    <x v="4021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0"/>
    <n v="5"/>
    <x v="3"/>
    <s v="musical"/>
    <x v="4022"/>
    <d v="2014-06-29T06:13:01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0"/>
    <n v="10"/>
    <x v="3"/>
    <s v="plays"/>
    <x v="4023"/>
    <d v="2015-03-27T03:34:36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0"/>
    <n v="13"/>
    <x v="3"/>
    <s v="plays"/>
    <x v="4024"/>
    <d v="2014-09-01T20:09:3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0"/>
    <n v="1"/>
    <x v="3"/>
    <s v="plays"/>
    <x v="4025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0"/>
    <n v="1"/>
    <x v="3"/>
    <s v="plays"/>
    <x v="4026"/>
    <d v="2014-06-25T21:00:00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0"/>
    <n v="1"/>
    <x v="3"/>
    <s v="plays"/>
    <x v="4027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n v="0"/>
    <x v="3"/>
    <s v="plays"/>
    <x v="4028"/>
    <d v="2015-11-05T16:11:4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3"/>
    <s v="musical"/>
    <x v="4029"/>
    <d v="2014-09-08T15:50:0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3"/>
    <s v="musical"/>
    <x v="4030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3"/>
    <s v="musical"/>
    <x v="4031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3"/>
    <s v="musical"/>
    <x v="403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3"/>
    <s v="musical"/>
    <x v="4033"/>
    <d v="2016-09-03T10:00:0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3"/>
    <s v="musical"/>
    <x v="4034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3"/>
    <s v="musical"/>
    <x v="4035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3"/>
    <s v="musical"/>
    <x v="4036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3"/>
    <s v="musical"/>
    <x v="4037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3"/>
    <s v="musical"/>
    <x v="4038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3"/>
    <s v="musical"/>
    <x v="4039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3"/>
    <s v="musical"/>
    <x v="4040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n v="0"/>
    <x v="3"/>
    <s v="plays"/>
    <x v="4041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n v="0"/>
    <x v="3"/>
    <s v="plays"/>
    <x v="4042"/>
    <d v="2015-08-14T19:38:00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0"/>
    <n v="1.5"/>
    <x v="3"/>
    <s v="plays"/>
    <x v="4043"/>
    <d v="2015-04-15T05:04:00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0"/>
    <n v="33.75"/>
    <x v="3"/>
    <s v="plays"/>
    <x v="4044"/>
    <d v="2014-09-11T08:37:22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0"/>
    <n v="1"/>
    <x v="3"/>
    <s v="plays"/>
    <x v="4045"/>
    <d v="2015-04-25T04:35:00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0"/>
    <n v="5"/>
    <x v="3"/>
    <s v="plays"/>
    <x v="4046"/>
    <d v="2016-06-01T23:38:29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n v="0"/>
    <x v="3"/>
    <s v="plays"/>
    <x v="4047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0"/>
    <n v="10"/>
    <x v="3"/>
    <s v="plays"/>
    <x v="4048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0"/>
    <n v="40"/>
    <x v="3"/>
    <s v="plays"/>
    <x v="4049"/>
    <d v="2014-08-04T16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n v="0"/>
    <x v="3"/>
    <s v="plays"/>
    <x v="4050"/>
    <d v="2014-10-26T18:00:00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0"/>
    <n v="15"/>
    <x v="3"/>
    <s v="plays"/>
    <x v="4051"/>
    <d v="2014-12-27T02:02:28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n v="0"/>
    <x v="3"/>
    <s v="plays"/>
    <x v="4052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n v="0"/>
    <x v="3"/>
    <s v="plays"/>
    <x v="4053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0"/>
    <n v="1"/>
    <x v="3"/>
    <s v="plays"/>
    <x v="4054"/>
    <d v="2016-03-16T03:02:44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n v="0"/>
    <x v="3"/>
    <s v="plays"/>
    <x v="4055"/>
    <d v="2016-12-01T07:18:40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0"/>
    <n v="5"/>
    <x v="3"/>
    <s v="plays"/>
    <x v="4056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0"/>
    <n v="5.5"/>
    <x v="3"/>
    <s v="plays"/>
    <x v="4057"/>
    <d v="2015-01-02T11:49:11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n v="0"/>
    <x v="3"/>
    <s v="plays"/>
    <x v="4058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n v="0"/>
    <x v="3"/>
    <s v="plays"/>
    <x v="4059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0"/>
    <n v="5"/>
    <x v="3"/>
    <s v="plays"/>
    <x v="4060"/>
    <d v="2015-05-15T19:14:28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n v="0"/>
    <x v="3"/>
    <s v="plays"/>
    <x v="4061"/>
    <d v="2014-09-07T07:48:4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0"/>
    <n v="1"/>
    <x v="3"/>
    <s v="plays"/>
    <x v="406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0"/>
    <n v="25"/>
    <x v="3"/>
    <s v="plays"/>
    <x v="4063"/>
    <d v="2015-10-26T18:58:10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n v="0"/>
    <x v="3"/>
    <s v="plays"/>
    <x v="4064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n v="0"/>
    <x v="3"/>
    <s v="plays"/>
    <x v="4065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n v="0"/>
    <x v="3"/>
    <s v="plays"/>
    <x v="406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0"/>
    <n v="7"/>
    <x v="3"/>
    <s v="plays"/>
    <x v="4067"/>
    <d v="2016-07-08T23:25:54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0"/>
    <n v="10.5"/>
    <x v="3"/>
    <s v="plays"/>
    <x v="4068"/>
    <d v="2014-05-08T21:23:3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n v="0"/>
    <x v="3"/>
    <s v="plays"/>
    <x v="4069"/>
    <d v="2015-11-18T04:41:5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0"/>
    <n v="5.5"/>
    <x v="3"/>
    <s v="plays"/>
    <x v="4070"/>
    <d v="2016-04-17T20:43:31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n v="0"/>
    <x v="3"/>
    <s v="plays"/>
    <x v="407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n v="0"/>
    <x v="3"/>
    <s v="plays"/>
    <x v="4072"/>
    <d v="2015-11-08T18:59:41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0"/>
    <n v="3"/>
    <x v="3"/>
    <s v="plays"/>
    <x v="4073"/>
    <d v="2015-05-13T20:45:12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0"/>
    <n v="5"/>
    <x v="3"/>
    <s v="plays"/>
    <x v="4074"/>
    <d v="2014-07-19T09:21:30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n v="0"/>
    <x v="3"/>
    <s v="plays"/>
    <x v="4075"/>
    <d v="2015-04-05T08:23:41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0"/>
    <n v="10"/>
    <x v="3"/>
    <s v="plays"/>
    <x v="4076"/>
    <d v="2016-05-07T14:29:18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0"/>
    <n v="1"/>
    <x v="3"/>
    <s v="plays"/>
    <x v="4077"/>
    <d v="2014-10-08T03:54:1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0"/>
    <n v="2"/>
    <x v="3"/>
    <s v="plays"/>
    <x v="4078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0"/>
    <n v="5"/>
    <x v="3"/>
    <s v="plays"/>
    <x v="4079"/>
    <d v="2014-08-26T16:28:00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n v="0"/>
    <x v="3"/>
    <s v="plays"/>
    <x v="4080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n v="0"/>
    <x v="3"/>
    <s v="plays"/>
    <x v="4081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0"/>
    <n v="1"/>
    <x v="3"/>
    <s v="plays"/>
    <x v="4082"/>
    <d v="2015-07-19T18:44:23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n v="0"/>
    <x v="3"/>
    <s v="plays"/>
    <x v="4083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n v="0"/>
    <x v="3"/>
    <s v="plays"/>
    <x v="4084"/>
    <d v="2015-12-04T16:43:59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n v="0"/>
    <x v="3"/>
    <s v="plays"/>
    <x v="4085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n v="0"/>
    <x v="3"/>
    <s v="plays"/>
    <x v="4086"/>
    <d v="2014-12-18T15:02:44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0"/>
    <n v="10.5"/>
    <x v="3"/>
    <s v="plays"/>
    <x v="4087"/>
    <d v="2016-09-06T11:22:34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0"/>
    <n v="7"/>
    <x v="3"/>
    <s v="plays"/>
    <x v="4088"/>
    <d v="2015-01-20T19:16:00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n v="0"/>
    <x v="3"/>
    <s v="plays"/>
    <x v="4089"/>
    <d v="2014-11-20T22:58:45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0"/>
    <n v="1"/>
    <x v="3"/>
    <s v="plays"/>
    <x v="4090"/>
    <d v="2014-08-21T04:49:4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0"/>
    <n v="16"/>
    <x v="3"/>
    <s v="plays"/>
    <x v="4091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0"/>
    <n v="1"/>
    <x v="3"/>
    <s v="plays"/>
    <x v="4092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n v="0"/>
    <x v="3"/>
    <s v="plays"/>
    <x v="4093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n v="0"/>
    <x v="3"/>
    <s v="plays"/>
    <x v="4094"/>
    <d v="2016-10-01T04:00:0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n v="0"/>
    <x v="3"/>
    <s v="plays"/>
    <x v="4095"/>
    <d v="2016-04-21T02:23: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0"/>
    <n v="25"/>
    <x v="3"/>
    <s v="plays"/>
    <x v="4096"/>
    <d v="2016-05-19T00:56:28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n v="0"/>
    <x v="3"/>
    <s v="plays"/>
    <x v="4097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0"/>
    <n v="2"/>
    <x v="3"/>
    <s v="plays"/>
    <x v="4098"/>
    <d v="2014-08-21T18:35:11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n v="0"/>
    <x v="3"/>
    <s v="plays"/>
    <x v="4099"/>
    <d v="2014-10-21T19:51:00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n v="0"/>
    <x v="3"/>
    <s v="plays"/>
    <x v="4100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0"/>
    <n v="5"/>
    <x v="3"/>
    <s v="plays"/>
    <x v="410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n v="0"/>
    <x v="3"/>
    <s v="plays"/>
    <x v="4102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0"/>
    <n v="10"/>
    <x v="3"/>
    <s v="plays"/>
    <x v="4103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0"/>
    <n v="10"/>
    <x v="3"/>
    <s v="plays"/>
    <x v="4104"/>
    <d v="2015-03-24T03:59:00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n v="0"/>
    <x v="3"/>
    <s v="plays"/>
    <x v="4105"/>
    <d v="2016-07-17T17:49:46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0"/>
    <n v="20"/>
    <x v="3"/>
    <s v="plays"/>
    <x v="4106"/>
    <d v="2015-04-05T03:40:4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n v="0"/>
    <x v="3"/>
    <s v="plays"/>
    <x v="4107"/>
    <d v="2016-01-31T23:55:00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n v="0"/>
    <x v="3"/>
    <s v="plays"/>
    <x v="4108"/>
    <d v="2016-06-04T17:19:57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n v="0"/>
    <x v="3"/>
    <s v="plays"/>
    <x v="4109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n v="0"/>
    <x v="3"/>
    <s v="plays"/>
    <x v="4110"/>
    <d v="2017-01-25T21:41:22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n v="0"/>
    <x v="3"/>
    <s v="plays"/>
    <x v="4111"/>
    <d v="2015-11-29T13:56:4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0"/>
    <n v="1"/>
    <x v="3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0"/>
    <n v="1"/>
    <x v="3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2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3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5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2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2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3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3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5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3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2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2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3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5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3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2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7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3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7B155A-AC21-463B-9B68-B9645BEE122C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52108E-EA5C-47B6-BB73-03A2A6004928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9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>
      <items count="42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998E53-4DA7-40D3-BA0F-2BBC4406545F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18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6" item="7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BD0B94-E263-4569-ABAD-293AA3583DA3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6" rowHeaderCaption="Months" colHeaderCaption="Outcomes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n="Successful" x="0"/>
        <item n="Failed" x="2"/>
        <item n="Canceled"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x="2"/>
        <item sd="0" x="3"/>
        <item sd="0" x="4"/>
        <item sd="0" x="5"/>
        <item t="default"/>
      </items>
    </pivotField>
    <pivotField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formats count="3">
    <format dxfId="14">
      <pivotArea outline="0" collapsedLevelsAreSubtotals="1" fieldPosition="0"/>
    </format>
    <format dxfId="13">
      <pivotArea dataOnly="0" labelOnly="1" fieldPosition="0">
        <references count="1">
          <reference field="5" count="0"/>
        </references>
      </pivotArea>
    </format>
    <format dxfId="12">
      <pivotArea dataOnly="0" labelOnly="1" grandCol="1" outline="0" fieldPosition="0"/>
    </format>
  </formats>
  <chartFormats count="9">
    <chartFormat chart="1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5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5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5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36BAA6-6BEB-43F6-BB69-42CF0A6214E3}">
  <dimension ref="A1:F14"/>
  <sheetViews>
    <sheetView workbookViewId="0">
      <selection activeCell="B5" sqref="B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4" t="s">
        <v>8222</v>
      </c>
      <c r="B1" t="s">
        <v>8223</v>
      </c>
    </row>
    <row r="3" spans="1:6" x14ac:dyDescent="0.25">
      <c r="A3" s="14" t="s">
        <v>8363</v>
      </c>
      <c r="B3" s="14" t="s">
        <v>8362</v>
      </c>
    </row>
    <row r="4" spans="1:6" x14ac:dyDescent="0.25">
      <c r="A4" s="14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5" t="s">
        <v>8318</v>
      </c>
      <c r="B5" s="11">
        <v>31</v>
      </c>
      <c r="C5" s="11">
        <v>130</v>
      </c>
      <c r="D5" s="11"/>
      <c r="E5" s="11">
        <v>261</v>
      </c>
      <c r="F5" s="11">
        <v>422</v>
      </c>
    </row>
    <row r="6" spans="1:6" x14ac:dyDescent="0.25">
      <c r="A6" s="15" t="s">
        <v>8326</v>
      </c>
      <c r="B6" s="11">
        <v>15</v>
      </c>
      <c r="C6" s="11">
        <v>115</v>
      </c>
      <c r="D6" s="11">
        <v>4</v>
      </c>
      <c r="E6" s="11">
        <v>34</v>
      </c>
      <c r="F6" s="11">
        <v>168</v>
      </c>
    </row>
    <row r="7" spans="1:6" x14ac:dyDescent="0.25">
      <c r="A7" s="15" t="s">
        <v>8310</v>
      </c>
      <c r="B7" s="11"/>
      <c r="C7" s="11">
        <v>96</v>
      </c>
      <c r="D7" s="11"/>
      <c r="E7" s="11">
        <v>52</v>
      </c>
      <c r="F7" s="11">
        <v>148</v>
      </c>
    </row>
    <row r="8" spans="1:6" x14ac:dyDescent="0.25">
      <c r="A8" s="15" t="s">
        <v>8339</v>
      </c>
      <c r="B8" s="11">
        <v>23</v>
      </c>
      <c r="C8" s="11"/>
      <c r="D8" s="11"/>
      <c r="E8" s="11"/>
      <c r="F8" s="11">
        <v>23</v>
      </c>
    </row>
    <row r="9" spans="1:6" x14ac:dyDescent="0.25">
      <c r="A9" s="15" t="s">
        <v>8312</v>
      </c>
      <c r="B9" s="11">
        <v>19</v>
      </c>
      <c r="C9" s="11">
        <v>110</v>
      </c>
      <c r="D9" s="11">
        <v>17</v>
      </c>
      <c r="E9" s="11">
        <v>490</v>
      </c>
      <c r="F9" s="11">
        <v>636</v>
      </c>
    </row>
    <row r="10" spans="1:6" x14ac:dyDescent="0.25">
      <c r="A10" s="15" t="s">
        <v>8323</v>
      </c>
      <c r="B10" s="11"/>
      <c r="C10" s="11">
        <v>72</v>
      </c>
      <c r="D10" s="11"/>
      <c r="E10" s="11">
        <v>62</v>
      </c>
      <c r="F10" s="11">
        <v>134</v>
      </c>
    </row>
    <row r="11" spans="1:6" x14ac:dyDescent="0.25">
      <c r="A11" s="15" t="s">
        <v>8321</v>
      </c>
      <c r="B11" s="11">
        <v>22</v>
      </c>
      <c r="C11" s="11">
        <v>87</v>
      </c>
      <c r="D11" s="11"/>
      <c r="E11" s="11">
        <v>69</v>
      </c>
      <c r="F11" s="11">
        <v>178</v>
      </c>
    </row>
    <row r="12" spans="1:6" x14ac:dyDescent="0.25">
      <c r="A12" s="15" t="s">
        <v>8308</v>
      </c>
      <c r="B12" s="11">
        <v>121</v>
      </c>
      <c r="C12" s="11">
        <v>138</v>
      </c>
      <c r="D12" s="11"/>
      <c r="E12" s="11">
        <v>158</v>
      </c>
      <c r="F12" s="11">
        <v>417</v>
      </c>
    </row>
    <row r="13" spans="1:6" x14ac:dyDescent="0.25">
      <c r="A13" s="15" t="s">
        <v>8315</v>
      </c>
      <c r="B13" s="11">
        <v>26</v>
      </c>
      <c r="C13" s="11">
        <v>349</v>
      </c>
      <c r="D13" s="11">
        <v>12</v>
      </c>
      <c r="E13" s="11">
        <v>525</v>
      </c>
      <c r="F13" s="11">
        <v>912</v>
      </c>
    </row>
    <row r="14" spans="1:6" x14ac:dyDescent="0.25">
      <c r="A14" s="15" t="s">
        <v>8361</v>
      </c>
      <c r="B14" s="11">
        <v>257</v>
      </c>
      <c r="C14" s="11">
        <v>1097</v>
      </c>
      <c r="D14" s="11">
        <v>33</v>
      </c>
      <c r="E14" s="11">
        <v>1651</v>
      </c>
      <c r="F14" s="11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B8A998-67DB-470B-9CB2-951EF5165F89}">
  <dimension ref="A1:F9"/>
  <sheetViews>
    <sheetView workbookViewId="0">
      <selection activeCell="E12" sqref="E1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4" t="s">
        <v>8358</v>
      </c>
      <c r="B1" t="s">
        <v>8315</v>
      </c>
    </row>
    <row r="2" spans="1:6" x14ac:dyDescent="0.25">
      <c r="A2" s="14" t="s">
        <v>8222</v>
      </c>
      <c r="B2" t="s">
        <v>8223</v>
      </c>
    </row>
    <row r="4" spans="1:6" x14ac:dyDescent="0.25">
      <c r="A4" s="14" t="s">
        <v>8363</v>
      </c>
      <c r="B4" s="14" t="s">
        <v>8362</v>
      </c>
    </row>
    <row r="5" spans="1:6" x14ac:dyDescent="0.25">
      <c r="A5" s="14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5" t="s">
        <v>8336</v>
      </c>
      <c r="B6" s="11">
        <v>11</v>
      </c>
      <c r="C6" s="11">
        <v>40</v>
      </c>
      <c r="D6" s="11"/>
      <c r="E6" s="11">
        <v>45</v>
      </c>
      <c r="F6" s="11">
        <v>96</v>
      </c>
    </row>
    <row r="7" spans="1:6" x14ac:dyDescent="0.25">
      <c r="A7" s="15" t="s">
        <v>8316</v>
      </c>
      <c r="B7" s="11"/>
      <c r="C7" s="11">
        <v>250</v>
      </c>
      <c r="D7" s="11">
        <v>9</v>
      </c>
      <c r="E7" s="11">
        <v>412</v>
      </c>
      <c r="F7" s="11">
        <v>671</v>
      </c>
    </row>
    <row r="8" spans="1:6" x14ac:dyDescent="0.25">
      <c r="A8" s="15" t="s">
        <v>8328</v>
      </c>
      <c r="B8" s="11">
        <v>15</v>
      </c>
      <c r="C8" s="11">
        <v>59</v>
      </c>
      <c r="D8" s="11">
        <v>3</v>
      </c>
      <c r="E8" s="11">
        <v>68</v>
      </c>
      <c r="F8" s="11">
        <v>145</v>
      </c>
    </row>
    <row r="9" spans="1:6" x14ac:dyDescent="0.25">
      <c r="A9" s="15" t="s">
        <v>8361</v>
      </c>
      <c r="B9" s="11">
        <v>26</v>
      </c>
      <c r="C9" s="11">
        <v>349</v>
      </c>
      <c r="D9" s="11">
        <v>12</v>
      </c>
      <c r="E9" s="11">
        <v>525</v>
      </c>
      <c r="F9" s="11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050D47-B81A-4550-A198-0638CF0181E6}">
  <dimension ref="A2:E18"/>
  <sheetViews>
    <sheetView workbookViewId="0">
      <selection activeCell="B10" sqref="B1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2" spans="1:5" x14ac:dyDescent="0.25">
      <c r="A2" s="14" t="s">
        <v>8358</v>
      </c>
      <c r="B2" t="s">
        <v>8308</v>
      </c>
    </row>
    <row r="4" spans="1:5" x14ac:dyDescent="0.25">
      <c r="A4" s="14" t="s">
        <v>8363</v>
      </c>
      <c r="B4" s="14" t="s">
        <v>8362</v>
      </c>
    </row>
    <row r="5" spans="1:5" x14ac:dyDescent="0.25">
      <c r="A5" s="14" t="s">
        <v>8360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25">
      <c r="A6" s="17" t="s">
        <v>8372</v>
      </c>
      <c r="B6" s="11">
        <v>17</v>
      </c>
      <c r="C6" s="11">
        <v>23</v>
      </c>
      <c r="D6" s="11">
        <v>9</v>
      </c>
      <c r="E6" s="11">
        <v>49</v>
      </c>
    </row>
    <row r="7" spans="1:5" x14ac:dyDescent="0.25">
      <c r="A7" s="17" t="s">
        <v>8373</v>
      </c>
      <c r="B7" s="11">
        <v>13</v>
      </c>
      <c r="C7" s="11">
        <v>14</v>
      </c>
      <c r="D7" s="11">
        <v>20</v>
      </c>
      <c r="E7" s="11">
        <v>47</v>
      </c>
    </row>
    <row r="8" spans="1:5" x14ac:dyDescent="0.25">
      <c r="A8" s="17" t="s">
        <v>8374</v>
      </c>
      <c r="B8" s="11">
        <v>12</v>
      </c>
      <c r="C8" s="11">
        <v>13</v>
      </c>
      <c r="D8" s="11">
        <v>17</v>
      </c>
      <c r="E8" s="11">
        <v>42</v>
      </c>
    </row>
    <row r="9" spans="1:5" x14ac:dyDescent="0.25">
      <c r="A9" s="17" t="s">
        <v>8375</v>
      </c>
      <c r="B9" s="11">
        <v>11</v>
      </c>
      <c r="C9" s="11">
        <v>7</v>
      </c>
      <c r="D9" s="11">
        <v>26</v>
      </c>
      <c r="E9" s="11">
        <v>44</v>
      </c>
    </row>
    <row r="10" spans="1:5" x14ac:dyDescent="0.25">
      <c r="A10" s="17" t="s">
        <v>8366</v>
      </c>
      <c r="B10" s="11">
        <v>11</v>
      </c>
      <c r="C10" s="11">
        <v>11</v>
      </c>
      <c r="D10" s="11">
        <v>14</v>
      </c>
      <c r="E10" s="11">
        <v>36</v>
      </c>
    </row>
    <row r="11" spans="1:5" x14ac:dyDescent="0.25">
      <c r="A11" s="17" t="s">
        <v>8376</v>
      </c>
      <c r="B11" s="11">
        <v>17</v>
      </c>
      <c r="C11" s="11">
        <v>22</v>
      </c>
      <c r="D11" s="11">
        <v>17</v>
      </c>
      <c r="E11" s="11">
        <v>56</v>
      </c>
    </row>
    <row r="12" spans="1:5" x14ac:dyDescent="0.25">
      <c r="A12" s="17" t="s">
        <v>8367</v>
      </c>
      <c r="B12" s="11">
        <v>18</v>
      </c>
      <c r="C12" s="11">
        <v>17</v>
      </c>
      <c r="D12" s="11">
        <v>18</v>
      </c>
      <c r="E12" s="11">
        <v>53</v>
      </c>
    </row>
    <row r="13" spans="1:5" x14ac:dyDescent="0.25">
      <c r="A13" s="17" t="s">
        <v>8368</v>
      </c>
      <c r="B13" s="11">
        <v>12</v>
      </c>
      <c r="C13" s="11">
        <v>14</v>
      </c>
      <c r="D13" s="11">
        <v>18</v>
      </c>
      <c r="E13" s="11">
        <v>44</v>
      </c>
    </row>
    <row r="14" spans="1:5" x14ac:dyDescent="0.25">
      <c r="A14" s="17" t="s">
        <v>8369</v>
      </c>
      <c r="B14" s="11">
        <v>13</v>
      </c>
      <c r="C14" s="11">
        <v>24</v>
      </c>
      <c r="D14" s="11">
        <v>15</v>
      </c>
      <c r="E14" s="11">
        <v>52</v>
      </c>
    </row>
    <row r="15" spans="1:5" x14ac:dyDescent="0.25">
      <c r="A15" s="17" t="s">
        <v>8370</v>
      </c>
      <c r="B15" s="11">
        <v>12</v>
      </c>
      <c r="C15" s="11">
        <v>23</v>
      </c>
      <c r="D15" s="11">
        <v>20</v>
      </c>
      <c r="E15" s="11">
        <v>55</v>
      </c>
    </row>
    <row r="16" spans="1:5" x14ac:dyDescent="0.25">
      <c r="A16" s="17" t="s">
        <v>8371</v>
      </c>
      <c r="B16" s="11">
        <v>26</v>
      </c>
      <c r="C16" s="11">
        <v>23</v>
      </c>
      <c r="D16" s="11">
        <v>24</v>
      </c>
      <c r="E16" s="11">
        <v>73</v>
      </c>
    </row>
    <row r="17" spans="1:5" x14ac:dyDescent="0.25">
      <c r="A17" s="17" t="s">
        <v>8377</v>
      </c>
      <c r="B17" s="11">
        <v>16</v>
      </c>
      <c r="C17" s="11">
        <v>22</v>
      </c>
      <c r="D17" s="11">
        <v>11</v>
      </c>
      <c r="E17" s="11">
        <v>49</v>
      </c>
    </row>
    <row r="18" spans="1:5" x14ac:dyDescent="0.25">
      <c r="A18" s="17" t="s">
        <v>8361</v>
      </c>
      <c r="B18" s="11">
        <v>178</v>
      </c>
      <c r="C18" s="11">
        <v>213</v>
      </c>
      <c r="D18" s="11">
        <v>209</v>
      </c>
      <c r="E18" s="11">
        <v>600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D0E651-C861-4416-8863-FE1C0B6FF0A6}">
  <dimension ref="A1:E18"/>
  <sheetViews>
    <sheetView workbookViewId="0">
      <selection activeCell="M11" sqref="M11"/>
    </sheetView>
  </sheetViews>
  <sheetFormatPr defaultRowHeight="15" x14ac:dyDescent="0.25"/>
  <cols>
    <col min="1" max="1" width="17.140625" customWidth="1"/>
    <col min="2" max="5" width="13" customWidth="1"/>
    <col min="6" max="6" width="11" bestFit="1" customWidth="1"/>
  </cols>
  <sheetData>
    <row r="1" spans="1:5" x14ac:dyDescent="0.25">
      <c r="A1" s="19" t="s">
        <v>8358</v>
      </c>
      <c r="B1" s="20" t="s">
        <v>8315</v>
      </c>
    </row>
    <row r="2" spans="1:5" ht="15.75" thickBot="1" x14ac:dyDescent="0.3">
      <c r="A2" s="21" t="s">
        <v>8392</v>
      </c>
      <c r="B2" s="22" t="s">
        <v>8393</v>
      </c>
    </row>
    <row r="4" spans="1:5" x14ac:dyDescent="0.25">
      <c r="A4" s="14" t="s">
        <v>8363</v>
      </c>
      <c r="B4" s="14" t="s">
        <v>8396</v>
      </c>
    </row>
    <row r="5" spans="1:5" x14ac:dyDescent="0.25">
      <c r="A5" s="14" t="s">
        <v>8395</v>
      </c>
      <c r="B5" s="23" t="s">
        <v>8382</v>
      </c>
      <c r="C5" s="23" t="s">
        <v>8383</v>
      </c>
      <c r="D5" s="23" t="s">
        <v>8394</v>
      </c>
      <c r="E5" s="23" t="s">
        <v>8361</v>
      </c>
    </row>
    <row r="6" spans="1:5" x14ac:dyDescent="0.25">
      <c r="A6" s="17" t="s">
        <v>8372</v>
      </c>
      <c r="B6" s="24">
        <v>56</v>
      </c>
      <c r="C6" s="24">
        <v>33</v>
      </c>
      <c r="D6" s="24">
        <v>7</v>
      </c>
      <c r="E6" s="24">
        <v>96</v>
      </c>
    </row>
    <row r="7" spans="1:5" x14ac:dyDescent="0.25">
      <c r="A7" s="17" t="s">
        <v>8373</v>
      </c>
      <c r="B7" s="24">
        <v>71</v>
      </c>
      <c r="C7" s="24">
        <v>39</v>
      </c>
      <c r="D7" s="24">
        <v>3</v>
      </c>
      <c r="E7" s="24">
        <v>113</v>
      </c>
    </row>
    <row r="8" spans="1:5" x14ac:dyDescent="0.25">
      <c r="A8" s="17" t="s">
        <v>8374</v>
      </c>
      <c r="B8" s="24">
        <v>56</v>
      </c>
      <c r="C8" s="24">
        <v>33</v>
      </c>
      <c r="D8" s="24">
        <v>3</v>
      </c>
      <c r="E8" s="24">
        <v>92</v>
      </c>
    </row>
    <row r="9" spans="1:5" x14ac:dyDescent="0.25">
      <c r="A9" s="17" t="s">
        <v>8375</v>
      </c>
      <c r="B9" s="24">
        <v>71</v>
      </c>
      <c r="C9" s="24">
        <v>40</v>
      </c>
      <c r="D9" s="24">
        <v>2</v>
      </c>
      <c r="E9" s="24">
        <v>113</v>
      </c>
    </row>
    <row r="10" spans="1:5" x14ac:dyDescent="0.25">
      <c r="A10" s="17" t="s">
        <v>8366</v>
      </c>
      <c r="B10" s="24">
        <v>111</v>
      </c>
      <c r="C10" s="24">
        <v>52</v>
      </c>
      <c r="D10" s="24">
        <v>3</v>
      </c>
      <c r="E10" s="24">
        <v>166</v>
      </c>
    </row>
    <row r="11" spans="1:5" x14ac:dyDescent="0.25">
      <c r="A11" s="17" t="s">
        <v>8376</v>
      </c>
      <c r="B11" s="24">
        <v>100</v>
      </c>
      <c r="C11" s="24">
        <v>49</v>
      </c>
      <c r="D11" s="24">
        <v>4</v>
      </c>
      <c r="E11" s="24">
        <v>153</v>
      </c>
    </row>
    <row r="12" spans="1:5" x14ac:dyDescent="0.25">
      <c r="A12" s="17" t="s">
        <v>8367</v>
      </c>
      <c r="B12" s="24">
        <v>87</v>
      </c>
      <c r="C12" s="24">
        <v>50</v>
      </c>
      <c r="D12" s="24">
        <v>1</v>
      </c>
      <c r="E12" s="24">
        <v>138</v>
      </c>
    </row>
    <row r="13" spans="1:5" x14ac:dyDescent="0.25">
      <c r="A13" s="17" t="s">
        <v>8368</v>
      </c>
      <c r="B13" s="24">
        <v>72</v>
      </c>
      <c r="C13" s="24">
        <v>47</v>
      </c>
      <c r="D13" s="24">
        <v>4</v>
      </c>
      <c r="E13" s="24">
        <v>123</v>
      </c>
    </row>
    <row r="14" spans="1:5" x14ac:dyDescent="0.25">
      <c r="A14" s="17" t="s">
        <v>8369</v>
      </c>
      <c r="B14" s="24">
        <v>59</v>
      </c>
      <c r="C14" s="24">
        <v>34</v>
      </c>
      <c r="D14" s="24">
        <v>4</v>
      </c>
      <c r="E14" s="24">
        <v>97</v>
      </c>
    </row>
    <row r="15" spans="1:5" x14ac:dyDescent="0.25">
      <c r="A15" s="17" t="s">
        <v>8370</v>
      </c>
      <c r="B15" s="24">
        <v>65</v>
      </c>
      <c r="C15" s="24">
        <v>50</v>
      </c>
      <c r="D15" s="24"/>
      <c r="E15" s="24">
        <v>115</v>
      </c>
    </row>
    <row r="16" spans="1:5" x14ac:dyDescent="0.25">
      <c r="A16" s="17" t="s">
        <v>8371</v>
      </c>
      <c r="B16" s="24">
        <v>54</v>
      </c>
      <c r="C16" s="24">
        <v>31</v>
      </c>
      <c r="D16" s="24">
        <v>3</v>
      </c>
      <c r="E16" s="24">
        <v>88</v>
      </c>
    </row>
    <row r="17" spans="1:5" x14ac:dyDescent="0.25">
      <c r="A17" s="17" t="s">
        <v>8377</v>
      </c>
      <c r="B17" s="24">
        <v>37</v>
      </c>
      <c r="C17" s="24">
        <v>35</v>
      </c>
      <c r="D17" s="24">
        <v>3</v>
      </c>
      <c r="E17" s="24">
        <v>75</v>
      </c>
    </row>
    <row r="18" spans="1:5" x14ac:dyDescent="0.25">
      <c r="A18" s="17" t="s">
        <v>8361</v>
      </c>
      <c r="B18" s="24">
        <v>839</v>
      </c>
      <c r="C18" s="24">
        <v>493</v>
      </c>
      <c r="D18" s="24">
        <v>37</v>
      </c>
      <c r="E18" s="24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518A1A-E474-4A53-B3AF-DECBC4DD4A6E}">
  <dimension ref="A1:H13"/>
  <sheetViews>
    <sheetView workbookViewId="0">
      <selection activeCell="B41" sqref="B41"/>
    </sheetView>
  </sheetViews>
  <sheetFormatPr defaultRowHeight="15" x14ac:dyDescent="0.25"/>
  <cols>
    <col min="1" max="5" width="18.42578125" customWidth="1"/>
    <col min="6" max="6" width="20.28515625" bestFit="1" customWidth="1"/>
    <col min="7" max="7" width="18.42578125" customWidth="1"/>
    <col min="8" max="8" width="20.42578125" customWidth="1"/>
  </cols>
  <sheetData>
    <row r="1" spans="1:8" x14ac:dyDescent="0.25">
      <c r="A1" t="s">
        <v>8397</v>
      </c>
      <c r="B1" t="s">
        <v>8398</v>
      </c>
      <c r="C1" t="s">
        <v>8399</v>
      </c>
      <c r="D1" t="s">
        <v>8400</v>
      </c>
      <c r="E1" t="s">
        <v>8401</v>
      </c>
      <c r="F1" t="s">
        <v>8402</v>
      </c>
      <c r="G1" t="s">
        <v>8403</v>
      </c>
      <c r="H1" t="s">
        <v>8404</v>
      </c>
    </row>
    <row r="2" spans="1:8" x14ac:dyDescent="0.25">
      <c r="A2" t="s">
        <v>8405</v>
      </c>
      <c r="B2">
        <f>COUNTIFS(Kickstarter!$D:$D,"&lt;1000",Kickstarter!$F:$F, "successful",Kickstarter!$R:$R,"plays")</f>
        <v>141</v>
      </c>
      <c r="C2">
        <f>COUNTIFS(Kickstarter!$D:$D,"&lt;1000",Kickstarter!$F:$F, "failed",Kickstarter!R:R,"plays")</f>
        <v>45</v>
      </c>
      <c r="D2">
        <f>COUNTIFS(Kickstarter!$D:$D,"&lt;1000",Kickstarter!$F:$F, "canceled",Kickstarter!R:R,"plays")</f>
        <v>0</v>
      </c>
      <c r="E2">
        <f>+SUM(B2:D2)</f>
        <v>186</v>
      </c>
      <c r="F2" s="25">
        <f>+B2/$E2</f>
        <v>0.75806451612903225</v>
      </c>
      <c r="G2" s="25">
        <f t="shared" ref="G2:H2" si="0">+C2/$E2</f>
        <v>0.24193548387096775</v>
      </c>
      <c r="H2" s="25">
        <f t="shared" si="0"/>
        <v>0</v>
      </c>
    </row>
    <row r="3" spans="1:8" x14ac:dyDescent="0.25">
      <c r="A3" t="s">
        <v>8406</v>
      </c>
      <c r="B3">
        <f>COUNTIFS(Kickstarter!$D:$D,"&gt;=1000",Kickstarter!$D:$D,"&lt;5000",Kickstarter!$F:$F, "successful",Kickstarter!$R:$R,"plays")</f>
        <v>388</v>
      </c>
      <c r="C3">
        <f>COUNTIFS(Kickstarter!$D:$D,"&gt;=1000",Kickstarter!$D:$D,"&lt;5000",Kickstarter!$F:$F, "failed",Kickstarter!R:R,"plays")</f>
        <v>146</v>
      </c>
      <c r="D3">
        <f>COUNTIFS(Kickstarter!$D:$D,"&gt;=1000",Kickstarter!$D:$D,"&lt;5000",Kickstarter!$F:$F, "canceled",Kickstarter!R:R,"plays")</f>
        <v>0</v>
      </c>
      <c r="E3">
        <f t="shared" ref="E3:E13" si="1">+SUM(B3:D3)</f>
        <v>534</v>
      </c>
      <c r="F3" s="25">
        <f t="shared" ref="F3:F13" si="2">+B3/$E3</f>
        <v>0.72659176029962547</v>
      </c>
      <c r="G3" s="25">
        <f t="shared" ref="G3:G13" si="3">+C3/$E3</f>
        <v>0.27340823970037453</v>
      </c>
      <c r="H3" s="25">
        <f t="shared" ref="H3:H13" si="4">+D3/$E3</f>
        <v>0</v>
      </c>
    </row>
    <row r="4" spans="1:8" x14ac:dyDescent="0.25">
      <c r="A4" t="s">
        <v>8407</v>
      </c>
      <c r="B4">
        <f>COUNTIFS(Kickstarter!$D:$D,"&gt;=5000",Kickstarter!$D:$D,"&lt;10000",Kickstarter!$F:$F, "successful",Kickstarter!$R:$R,"plays")</f>
        <v>93</v>
      </c>
      <c r="C4">
        <f>COUNTIFS(Kickstarter!$D:$D,"&gt;=5000",Kickstarter!$D:$D,"&lt;10000",Kickstarter!$F:$F, "failed",Kickstarter!R:R,"plays")</f>
        <v>76</v>
      </c>
      <c r="D4">
        <f>COUNTIFS(Kickstarter!$D:$D,"&gt;=5000",Kickstarter!$D:$D,"&lt;10000",Kickstarter!$F:$F, "canceled",Kickstarter!R:R,"plays")</f>
        <v>0</v>
      </c>
      <c r="E4">
        <f t="shared" si="1"/>
        <v>169</v>
      </c>
      <c r="F4" s="25">
        <f t="shared" si="2"/>
        <v>0.55029585798816572</v>
      </c>
      <c r="G4" s="25">
        <f t="shared" si="3"/>
        <v>0.44970414201183434</v>
      </c>
      <c r="H4" s="25">
        <f t="shared" si="4"/>
        <v>0</v>
      </c>
    </row>
    <row r="5" spans="1:8" x14ac:dyDescent="0.25">
      <c r="A5" t="s">
        <v>8408</v>
      </c>
      <c r="B5">
        <f>COUNTIFS(Kickstarter!$D:$D,"&gt;=10000",Kickstarter!$D:$D,"&lt;15000",Kickstarter!$F:$F, "successful",Kickstarter!$R:$R,"plays")</f>
        <v>39</v>
      </c>
      <c r="C5">
        <f>COUNTIFS(Kickstarter!$D:$D,"&gt;=10000",Kickstarter!$D:$D,"&lt;15000",Kickstarter!$F:$F, "failed",Kickstarter!R:R,"plays")</f>
        <v>33</v>
      </c>
      <c r="D5">
        <f>COUNTIFS(Kickstarter!$D:$D,"&gt;=10000",Kickstarter!$D:$D,"&lt;15000",Kickstarter!$F:$F, "canceled",Kickstarter!R:R,"plays")</f>
        <v>0</v>
      </c>
      <c r="E5">
        <f t="shared" si="1"/>
        <v>72</v>
      </c>
      <c r="F5" s="25">
        <f t="shared" si="2"/>
        <v>0.54166666666666663</v>
      </c>
      <c r="G5" s="25">
        <f t="shared" si="3"/>
        <v>0.45833333333333331</v>
      </c>
      <c r="H5" s="25">
        <f t="shared" si="4"/>
        <v>0</v>
      </c>
    </row>
    <row r="6" spans="1:8" x14ac:dyDescent="0.25">
      <c r="A6" t="s">
        <v>8409</v>
      </c>
      <c r="B6">
        <f>COUNTIFS(Kickstarter!$D:$D,"&gt;=15000",Kickstarter!$D:$D,"&lt;20000",Kickstarter!$F:$F, "successful",Kickstarter!$R:$R,"plays")</f>
        <v>12</v>
      </c>
      <c r="C6">
        <f>COUNTIFS(Kickstarter!$D:$D,"&gt;=15000",Kickstarter!$D:$D,"&lt;20000",Kickstarter!$F:$F, "failed",Kickstarter!R:R,"plays")</f>
        <v>12</v>
      </c>
      <c r="D6">
        <f>COUNTIFS(Kickstarter!$D:$D,"&gt;=15000",Kickstarter!$D:$D,"&lt;20000",Kickstarter!$F:$F, "canceled",Kickstarter!R:R,"plays")</f>
        <v>0</v>
      </c>
      <c r="E6">
        <f t="shared" si="1"/>
        <v>24</v>
      </c>
      <c r="F6" s="25">
        <f t="shared" si="2"/>
        <v>0.5</v>
      </c>
      <c r="G6" s="25">
        <f t="shared" si="3"/>
        <v>0.5</v>
      </c>
      <c r="H6" s="25">
        <f t="shared" si="4"/>
        <v>0</v>
      </c>
    </row>
    <row r="7" spans="1:8" x14ac:dyDescent="0.25">
      <c r="A7" t="s">
        <v>8410</v>
      </c>
      <c r="B7">
        <f>COUNTIFS(Kickstarter!$D:$D,"&gt;=20000",Kickstarter!$D:$D,"&lt;25000",Kickstarter!$F:$F, "successful",Kickstarter!$R:$R,"plays")</f>
        <v>9</v>
      </c>
      <c r="C7">
        <f>COUNTIFS(Kickstarter!$D:$D,"&gt;=20000",Kickstarter!$D:$D,"&lt;25000",Kickstarter!$F:$F, "failed",Kickstarter!R:R,"plays")</f>
        <v>11</v>
      </c>
      <c r="D7">
        <f>COUNTIFS(Kickstarter!$D:$D,"&gt;=20000",Kickstarter!$D:$D,"&lt;25000",Kickstarter!$F:$F, "canceled",Kickstarter!R:R,"plays")</f>
        <v>0</v>
      </c>
      <c r="E7">
        <f t="shared" si="1"/>
        <v>20</v>
      </c>
      <c r="F7" s="25">
        <f t="shared" si="2"/>
        <v>0.45</v>
      </c>
      <c r="G7" s="25">
        <f t="shared" si="3"/>
        <v>0.55000000000000004</v>
      </c>
      <c r="H7" s="25">
        <f t="shared" si="4"/>
        <v>0</v>
      </c>
    </row>
    <row r="8" spans="1:8" x14ac:dyDescent="0.25">
      <c r="A8" t="s">
        <v>8411</v>
      </c>
      <c r="B8">
        <f>COUNTIFS(Kickstarter!$D:$D,"&gt;=25000",Kickstarter!$D:$D,"&lt;30000",Kickstarter!$F:$F, "successful",Kickstarter!$R:$R,"plays")</f>
        <v>1</v>
      </c>
      <c r="C8">
        <f>COUNTIFS(Kickstarter!$D:$D,"&gt;=25000",Kickstarter!$D:$D,"&lt;30000",Kickstarter!$F:$F, "failed",Kickstarter!R:R,"plays")</f>
        <v>4</v>
      </c>
      <c r="D8">
        <f>COUNTIFS(Kickstarter!$D:$D,"&gt;=25000",Kickstarter!$D:$D,"&lt;30000",Kickstarter!$F:$F, "canceled",Kickstarter!R:R,"plays")</f>
        <v>0</v>
      </c>
      <c r="E8">
        <f t="shared" si="1"/>
        <v>5</v>
      </c>
      <c r="F8" s="25">
        <f t="shared" si="2"/>
        <v>0.2</v>
      </c>
      <c r="G8" s="25">
        <f t="shared" si="3"/>
        <v>0.8</v>
      </c>
      <c r="H8" s="25">
        <f t="shared" si="4"/>
        <v>0</v>
      </c>
    </row>
    <row r="9" spans="1:8" x14ac:dyDescent="0.25">
      <c r="A9" t="s">
        <v>8412</v>
      </c>
      <c r="B9">
        <f>COUNTIFS(Kickstarter!$D:$D,"&gt;=30000",Kickstarter!$D:$D,"&lt;35000",Kickstarter!$F:$F, "successful",Kickstarter!$R:$R,"plays")</f>
        <v>3</v>
      </c>
      <c r="C9">
        <f>COUNTIFS(Kickstarter!$D:$D,"&gt;=30000",Kickstarter!$D:$D,"&lt;35000",Kickstarter!$F:$F, "failed",Kickstarter!R:R,"plays")</f>
        <v>8</v>
      </c>
      <c r="D9">
        <f>COUNTIFS(Kickstarter!$D:$D,"&gt;=30000",Kickstarter!$D:$D,"&lt;35000",Kickstarter!$F:$F, "canceled",Kickstarter!R:R,"plays")</f>
        <v>0</v>
      </c>
      <c r="E9">
        <f t="shared" si="1"/>
        <v>11</v>
      </c>
      <c r="F9" s="25">
        <f t="shared" si="2"/>
        <v>0.27272727272727271</v>
      </c>
      <c r="G9" s="25">
        <f t="shared" si="3"/>
        <v>0.72727272727272729</v>
      </c>
      <c r="H9" s="25">
        <f t="shared" si="4"/>
        <v>0</v>
      </c>
    </row>
    <row r="10" spans="1:8" x14ac:dyDescent="0.25">
      <c r="A10" t="s">
        <v>8413</v>
      </c>
      <c r="B10">
        <f>COUNTIFS(Kickstarter!$D:$D,"&gt;=35000",Kickstarter!$D:$D,"&lt;40000",Kickstarter!$F:$F, "successful",Kickstarter!$R:$R,"plays")</f>
        <v>4</v>
      </c>
      <c r="C10">
        <f>COUNTIFS(Kickstarter!$D:$D,"&gt;=35000",Kickstarter!$D:$D,"&lt;40000",Kickstarter!$F:$F, "failed",Kickstarter!R:R,"plays")</f>
        <v>2</v>
      </c>
      <c r="D10">
        <f>COUNTIFS(Kickstarter!$D:$D,"&gt;=35000",Kickstarter!$D:$D,"&lt;40000",Kickstarter!$F:$F, "canceled",Kickstarter!R:R,"plays")</f>
        <v>0</v>
      </c>
      <c r="E10">
        <f t="shared" si="1"/>
        <v>6</v>
      </c>
      <c r="F10" s="25">
        <f t="shared" si="2"/>
        <v>0.66666666666666663</v>
      </c>
      <c r="G10" s="25">
        <f t="shared" si="3"/>
        <v>0.33333333333333331</v>
      </c>
      <c r="H10" s="25">
        <f t="shared" si="4"/>
        <v>0</v>
      </c>
    </row>
    <row r="11" spans="1:8" x14ac:dyDescent="0.25">
      <c r="A11" t="s">
        <v>8414</v>
      </c>
      <c r="B11">
        <f>COUNTIFS(Kickstarter!$D:$D,"&gt;=40000",Kickstarter!$D:$D,"&lt;45000",Kickstarter!$F:$F, "successful",Kickstarter!$R:$R,"plays")</f>
        <v>2</v>
      </c>
      <c r="C11">
        <f>COUNTIFS(Kickstarter!$D:$D,"&gt;=40000",Kickstarter!$D:$D,"&lt;45000",Kickstarter!$F:$F, "failed",Kickstarter!R:R,"plays")</f>
        <v>1</v>
      </c>
      <c r="D11">
        <f>COUNTIFS(Kickstarter!$D:$D,"&gt;=40000",Kickstarter!$D:$D,"&lt;45000",Kickstarter!$F:$F, "canceled",Kickstarter!R:R,"plays")</f>
        <v>0</v>
      </c>
      <c r="E11">
        <f t="shared" si="1"/>
        <v>3</v>
      </c>
      <c r="F11" s="25">
        <f t="shared" si="2"/>
        <v>0.66666666666666663</v>
      </c>
      <c r="G11" s="25">
        <f t="shared" si="3"/>
        <v>0.33333333333333331</v>
      </c>
      <c r="H11" s="25">
        <f t="shared" si="4"/>
        <v>0</v>
      </c>
    </row>
    <row r="12" spans="1:8" x14ac:dyDescent="0.25">
      <c r="A12" t="s">
        <v>8415</v>
      </c>
      <c r="B12">
        <f>COUNTIFS(Kickstarter!$D:$D,"&gt;=45000",Kickstarter!$D:$D,"&lt;50000",Kickstarter!$F:$F, "successful",Kickstarter!$R:$R,"plays")</f>
        <v>0</v>
      </c>
      <c r="C12">
        <f>COUNTIFS(Kickstarter!$D:$D,"&gt;=45000",Kickstarter!$D:$D,"&lt;50000",Kickstarter!$F:$F, "failed",Kickstarter!R:R,"plays")</f>
        <v>1</v>
      </c>
      <c r="D12">
        <f>COUNTIFS(Kickstarter!$D:$D,"&gt;=45000",Kickstarter!$D:$D,"&lt;50000",Kickstarter!$F:$F, "canceled",Kickstarter!R:R,"plays")</f>
        <v>0</v>
      </c>
      <c r="E12">
        <f t="shared" si="1"/>
        <v>1</v>
      </c>
      <c r="F12" s="25">
        <f t="shared" si="2"/>
        <v>0</v>
      </c>
      <c r="G12" s="25">
        <f t="shared" si="3"/>
        <v>1</v>
      </c>
      <c r="H12" s="25">
        <f t="shared" si="4"/>
        <v>0</v>
      </c>
    </row>
    <row r="13" spans="1:8" x14ac:dyDescent="0.25">
      <c r="A13" t="s">
        <v>8416</v>
      </c>
      <c r="B13">
        <f>COUNTIFS(Kickstarter!$D:$D,"&gt;=50000",Kickstarter!$F:$F, "successful",Kickstarter!$R:$R,"plays")</f>
        <v>2</v>
      </c>
      <c r="C13">
        <f>COUNTIFS(Kickstarter!$D:$D,"&gt;=50000",Kickstarter!$F:$F, "failed",Kickstarter!R:R,"plays")</f>
        <v>14</v>
      </c>
      <c r="D13">
        <f>COUNTIFS(Kickstarter!$D:$D,"&gt;=50000",Kickstarter!$F:$F, "canceled",Kickstarter!R:R,"plays")</f>
        <v>0</v>
      </c>
      <c r="E13">
        <f t="shared" si="1"/>
        <v>16</v>
      </c>
      <c r="F13" s="25">
        <f t="shared" si="2"/>
        <v>0.125</v>
      </c>
      <c r="G13" s="25">
        <f t="shared" si="3"/>
        <v>0.875</v>
      </c>
      <c r="H13" s="25">
        <f t="shared" si="4"/>
        <v>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V4115"/>
  <sheetViews>
    <sheetView tabSelected="1" topLeftCell="E1" zoomScale="82" zoomScaleNormal="82" workbookViewId="0">
      <selection activeCell="I522" sqref="I522"/>
    </sheetView>
  </sheetViews>
  <sheetFormatPr defaultColWidth="8.7109375" defaultRowHeight="15" x14ac:dyDescent="0.25"/>
  <cols>
    <col min="2" max="2" width="38.42578125" style="3" customWidth="1"/>
    <col min="3" max="3" width="40.28515625" style="3" customWidth="1"/>
    <col min="4" max="4" width="20.28515625" style="6" customWidth="1"/>
    <col min="5" max="5" width="16.42578125" style="8" customWidth="1"/>
    <col min="6" max="6" width="21.28515625" customWidth="1"/>
    <col min="7" max="7" width="17.7109375" customWidth="1"/>
    <col min="8" max="8" width="19.7109375" customWidth="1"/>
    <col min="9" max="9" width="19.28515625" customWidth="1"/>
    <col min="10" max="10" width="17.71093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4.7109375" style="11" customWidth="1"/>
    <col min="16" max="16" width="16.140625" bestFit="1" customWidth="1"/>
    <col min="17" max="17" width="41.140625" customWidth="1"/>
    <col min="18" max="18" width="20" customWidth="1"/>
    <col min="19" max="19" width="23" style="16" customWidth="1"/>
    <col min="20" max="20" width="22" bestFit="1" customWidth="1"/>
    <col min="22" max="22" width="15.42578125" style="11" customWidth="1"/>
  </cols>
  <sheetData>
    <row r="1" spans="1:22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t="s">
        <v>8307</v>
      </c>
      <c r="Q1" s="12" t="s">
        <v>8358</v>
      </c>
      <c r="R1" t="s">
        <v>8359</v>
      </c>
      <c r="S1" s="16" t="s">
        <v>8364</v>
      </c>
      <c r="T1" t="s">
        <v>8365</v>
      </c>
      <c r="U1" t="s">
        <v>8392</v>
      </c>
    </row>
    <row r="2" spans="1:22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 t="shared" ref="O2:O65" si="0">ROUND(E2/D2*100,0)</f>
        <v>137</v>
      </c>
      <c r="P2">
        <f t="shared" ref="P2:P65" si="1">IFERROR(ROUND(E2/L2,2),0)</f>
        <v>63.92</v>
      </c>
      <c r="Q2" s="13" t="s">
        <v>8318</v>
      </c>
      <c r="R2" s="13" t="s">
        <v>8332</v>
      </c>
      <c r="S2" s="16">
        <f t="shared" ref="S2:S65" si="2">(((J2/60)/60)/24)+DATE(1970,1,1)</f>
        <v>42177.007071759261</v>
      </c>
      <c r="T2" s="16">
        <f t="shared" ref="T2:T65" si="3">(((I2/60)/60)/24)+DATE(1970,1,1)</f>
        <v>42208.125</v>
      </c>
      <c r="U2">
        <f t="shared" ref="U2:U65" si="4">+YEAR(S2)</f>
        <v>2015</v>
      </c>
      <c r="V2"/>
    </row>
    <row r="3" spans="1:22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si="0"/>
        <v>143</v>
      </c>
      <c r="P3">
        <f t="shared" si="1"/>
        <v>185.48</v>
      </c>
      <c r="Q3" s="13" t="s">
        <v>8318</v>
      </c>
      <c r="R3" s="13" t="s">
        <v>8332</v>
      </c>
      <c r="S3" s="16">
        <f t="shared" si="2"/>
        <v>42766.600497685184</v>
      </c>
      <c r="T3" s="16">
        <f t="shared" si="3"/>
        <v>42796.600497685184</v>
      </c>
      <c r="U3">
        <f t="shared" si="4"/>
        <v>2017</v>
      </c>
      <c r="V3"/>
    </row>
    <row r="4" spans="1:22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>
        <f t="shared" si="1"/>
        <v>15</v>
      </c>
      <c r="Q4" s="13" t="s">
        <v>8318</v>
      </c>
      <c r="R4" s="13" t="s">
        <v>8332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  <c r="V4"/>
    </row>
    <row r="5" spans="1:22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>
        <f t="shared" si="1"/>
        <v>69.27</v>
      </c>
      <c r="Q5" s="13" t="s">
        <v>8318</v>
      </c>
      <c r="R5" s="13" t="s">
        <v>8332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  <c r="V5"/>
    </row>
    <row r="6" spans="1:22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>
        <f t="shared" si="1"/>
        <v>190.55</v>
      </c>
      <c r="Q6" s="13" t="s">
        <v>8318</v>
      </c>
      <c r="R6" s="13" t="s">
        <v>8332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  <c r="V6"/>
    </row>
    <row r="7" spans="1:22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>
        <f t="shared" si="1"/>
        <v>93.4</v>
      </c>
      <c r="Q7" s="13" t="s">
        <v>8318</v>
      </c>
      <c r="R7" s="13" t="s">
        <v>8332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  <c r="V7"/>
    </row>
    <row r="8" spans="1:22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>
        <f t="shared" si="1"/>
        <v>146.88</v>
      </c>
      <c r="Q8" s="13" t="s">
        <v>8318</v>
      </c>
      <c r="R8" s="13" t="s">
        <v>8332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  <c r="V8"/>
    </row>
    <row r="9" spans="1:22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>
        <f t="shared" si="1"/>
        <v>159.82</v>
      </c>
      <c r="Q9" s="13" t="s">
        <v>8318</v>
      </c>
      <c r="R9" s="13" t="s">
        <v>8332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  <c r="V9"/>
    </row>
    <row r="10" spans="1:22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>
        <f t="shared" si="1"/>
        <v>291.79000000000002</v>
      </c>
      <c r="Q10" s="13" t="s">
        <v>8318</v>
      </c>
      <c r="R10" s="13" t="s">
        <v>8332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  <c r="V10"/>
    </row>
    <row r="11" spans="1:22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>
        <f t="shared" si="1"/>
        <v>31.5</v>
      </c>
      <c r="Q11" s="13" t="s">
        <v>8318</v>
      </c>
      <c r="R11" s="13" t="s">
        <v>8332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  <c r="V11"/>
    </row>
    <row r="12" spans="1:22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>
        <f t="shared" si="1"/>
        <v>158.68</v>
      </c>
      <c r="Q12" s="13" t="s">
        <v>8318</v>
      </c>
      <c r="R12" s="13" t="s">
        <v>8332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  <c r="V12"/>
    </row>
    <row r="13" spans="1:22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>
        <f t="shared" si="1"/>
        <v>80.33</v>
      </c>
      <c r="Q13" s="13" t="s">
        <v>8318</v>
      </c>
      <c r="R13" s="13" t="s">
        <v>8332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  <c r="V13"/>
    </row>
    <row r="14" spans="1:22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>
        <f t="shared" si="1"/>
        <v>59.96</v>
      </c>
      <c r="Q14" s="13" t="s">
        <v>8318</v>
      </c>
      <c r="R14" s="13" t="s">
        <v>8332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  <c r="V14"/>
    </row>
    <row r="15" spans="1:22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>
        <f t="shared" si="1"/>
        <v>109.78</v>
      </c>
      <c r="Q15" s="13" t="s">
        <v>8318</v>
      </c>
      <c r="R15" s="13" t="s">
        <v>8332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  <c r="V15"/>
    </row>
    <row r="16" spans="1:22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>
        <f t="shared" si="1"/>
        <v>147.71</v>
      </c>
      <c r="Q16" s="13" t="s">
        <v>8318</v>
      </c>
      <c r="R16" s="13" t="s">
        <v>8332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  <c r="V16"/>
    </row>
    <row r="17" spans="1:21" customFormat="1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>
        <f t="shared" si="1"/>
        <v>21.76</v>
      </c>
      <c r="Q17" s="13" t="s">
        <v>8318</v>
      </c>
      <c r="R17" s="13" t="s">
        <v>8332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customFormat="1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>
        <f t="shared" si="1"/>
        <v>171.84</v>
      </c>
      <c r="Q18" s="13" t="s">
        <v>8318</v>
      </c>
      <c r="R18" s="13" t="s">
        <v>8332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customFormat="1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>
        <f t="shared" si="1"/>
        <v>41.94</v>
      </c>
      <c r="Q19" s="13" t="s">
        <v>8318</v>
      </c>
      <c r="R19" s="13" t="s">
        <v>8332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customFormat="1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>
        <f t="shared" si="1"/>
        <v>93.26</v>
      </c>
      <c r="Q20" s="13" t="s">
        <v>8318</v>
      </c>
      <c r="R20" s="13" t="s">
        <v>8332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customFormat="1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>
        <f t="shared" si="1"/>
        <v>56.14</v>
      </c>
      <c r="Q21" s="13" t="s">
        <v>8318</v>
      </c>
      <c r="R21" s="13" t="s">
        <v>8332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customFormat="1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>
        <f t="shared" si="1"/>
        <v>80.16</v>
      </c>
      <c r="Q22" s="13" t="s">
        <v>8318</v>
      </c>
      <c r="R22" s="13" t="s">
        <v>8332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customFormat="1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>
        <f t="shared" si="1"/>
        <v>199.9</v>
      </c>
      <c r="Q23" s="13" t="s">
        <v>8318</v>
      </c>
      <c r="R23" s="13" t="s">
        <v>8332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customFormat="1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>
        <f t="shared" si="1"/>
        <v>51.25</v>
      </c>
      <c r="Q24" s="13" t="s">
        <v>8318</v>
      </c>
      <c r="R24" s="13" t="s">
        <v>8332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customFormat="1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>
        <f t="shared" si="1"/>
        <v>103.04</v>
      </c>
      <c r="Q25" s="13" t="s">
        <v>8318</v>
      </c>
      <c r="R25" s="13" t="s">
        <v>8332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customFormat="1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>
        <f t="shared" si="1"/>
        <v>66.349999999999994</v>
      </c>
      <c r="Q26" s="13" t="s">
        <v>8318</v>
      </c>
      <c r="R26" s="13" t="s">
        <v>8332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customFormat="1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>
        <f t="shared" si="1"/>
        <v>57.14</v>
      </c>
      <c r="Q27" s="13" t="s">
        <v>8318</v>
      </c>
      <c r="R27" s="13" t="s">
        <v>8332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customFormat="1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>
        <f t="shared" si="1"/>
        <v>102.11</v>
      </c>
      <c r="Q28" s="13" t="s">
        <v>8318</v>
      </c>
      <c r="R28" s="13" t="s">
        <v>8332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customFormat="1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>
        <f t="shared" si="1"/>
        <v>148.97</v>
      </c>
      <c r="Q29" s="13" t="s">
        <v>8318</v>
      </c>
      <c r="R29" s="13" t="s">
        <v>8332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customFormat="1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>
        <f t="shared" si="1"/>
        <v>169.61</v>
      </c>
      <c r="Q30" s="13" t="s">
        <v>8318</v>
      </c>
      <c r="R30" s="13" t="s">
        <v>8332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customFormat="1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>
        <f t="shared" si="1"/>
        <v>31.62</v>
      </c>
      <c r="Q31" s="13" t="s">
        <v>8318</v>
      </c>
      <c r="R31" s="13" t="s">
        <v>8332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customFormat="1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>
        <f t="shared" si="1"/>
        <v>76.45</v>
      </c>
      <c r="Q32" s="13" t="s">
        <v>8318</v>
      </c>
      <c r="R32" s="13" t="s">
        <v>8332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customFormat="1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>
        <f t="shared" si="1"/>
        <v>13</v>
      </c>
      <c r="Q33" s="13" t="s">
        <v>8318</v>
      </c>
      <c r="R33" s="13" t="s">
        <v>8332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customFormat="1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>
        <f t="shared" si="1"/>
        <v>320.45</v>
      </c>
      <c r="Q34" s="13" t="s">
        <v>8318</v>
      </c>
      <c r="R34" s="13" t="s">
        <v>8332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customFormat="1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>
        <f t="shared" si="1"/>
        <v>83.75</v>
      </c>
      <c r="Q35" s="13" t="s">
        <v>8318</v>
      </c>
      <c r="R35" s="13" t="s">
        <v>8332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customFormat="1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>
        <f t="shared" si="1"/>
        <v>49.88</v>
      </c>
      <c r="Q36" s="13" t="s">
        <v>8318</v>
      </c>
      <c r="R36" s="13" t="s">
        <v>8332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customFormat="1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>
        <f t="shared" si="1"/>
        <v>59.46</v>
      </c>
      <c r="Q37" s="13" t="s">
        <v>8318</v>
      </c>
      <c r="R37" s="13" t="s">
        <v>8332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customFormat="1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>
        <f t="shared" si="1"/>
        <v>193.84</v>
      </c>
      <c r="Q38" s="13" t="s">
        <v>8318</v>
      </c>
      <c r="R38" s="13" t="s">
        <v>8332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customFormat="1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>
        <f t="shared" si="1"/>
        <v>159.51</v>
      </c>
      <c r="Q39" s="13" t="s">
        <v>8318</v>
      </c>
      <c r="R39" s="13" t="s">
        <v>8332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customFormat="1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>
        <f t="shared" si="1"/>
        <v>41.68</v>
      </c>
      <c r="Q40" s="13" t="s">
        <v>8318</v>
      </c>
      <c r="R40" s="13" t="s">
        <v>8332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customFormat="1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>
        <f t="shared" si="1"/>
        <v>150.9</v>
      </c>
      <c r="Q41" s="13" t="s">
        <v>8318</v>
      </c>
      <c r="R41" s="13" t="s">
        <v>8332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customFormat="1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>
        <f t="shared" si="1"/>
        <v>126.69</v>
      </c>
      <c r="Q42" s="13" t="s">
        <v>8318</v>
      </c>
      <c r="R42" s="13" t="s">
        <v>8332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customFormat="1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>
        <f t="shared" si="1"/>
        <v>105.26</v>
      </c>
      <c r="Q43" s="13" t="s">
        <v>8318</v>
      </c>
      <c r="R43" s="13" t="s">
        <v>8332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customFormat="1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>
        <f t="shared" si="1"/>
        <v>117.51</v>
      </c>
      <c r="Q44" s="13" t="s">
        <v>8318</v>
      </c>
      <c r="R44" s="13" t="s">
        <v>8332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customFormat="1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>
        <f t="shared" si="1"/>
        <v>117.36</v>
      </c>
      <c r="Q45" s="13" t="s">
        <v>8318</v>
      </c>
      <c r="R45" s="13" t="s">
        <v>8332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customFormat="1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>
        <f t="shared" si="1"/>
        <v>133.33000000000001</v>
      </c>
      <c r="Q46" s="13" t="s">
        <v>8318</v>
      </c>
      <c r="R46" s="13" t="s">
        <v>8332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customFormat="1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>
        <f t="shared" si="1"/>
        <v>98.36</v>
      </c>
      <c r="Q47" s="13" t="s">
        <v>8318</v>
      </c>
      <c r="R47" s="13" t="s">
        <v>8332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customFormat="1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>
        <f t="shared" si="1"/>
        <v>194.44</v>
      </c>
      <c r="Q48" s="13" t="s">
        <v>8318</v>
      </c>
      <c r="R48" s="13" t="s">
        <v>8332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customFormat="1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>
        <f t="shared" si="1"/>
        <v>76.87</v>
      </c>
      <c r="Q49" s="13" t="s">
        <v>8318</v>
      </c>
      <c r="R49" s="13" t="s">
        <v>8332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customFormat="1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>
        <f t="shared" si="1"/>
        <v>56.82</v>
      </c>
      <c r="Q50" s="13" t="s">
        <v>8318</v>
      </c>
      <c r="R50" s="13" t="s">
        <v>8332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customFormat="1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>
        <f t="shared" si="1"/>
        <v>137.93</v>
      </c>
      <c r="Q51" s="13" t="s">
        <v>8318</v>
      </c>
      <c r="R51" s="13" t="s">
        <v>8332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customFormat="1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>
        <f t="shared" si="1"/>
        <v>27.27</v>
      </c>
      <c r="Q52" s="13" t="s">
        <v>8318</v>
      </c>
      <c r="R52" s="13" t="s">
        <v>8332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customFormat="1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>
        <f t="shared" si="1"/>
        <v>118.34</v>
      </c>
      <c r="Q53" s="13" t="s">
        <v>8318</v>
      </c>
      <c r="R53" s="13" t="s">
        <v>8332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customFormat="1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>
        <f t="shared" si="1"/>
        <v>223.48</v>
      </c>
      <c r="Q54" s="13" t="s">
        <v>8318</v>
      </c>
      <c r="R54" s="13" t="s">
        <v>8332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customFormat="1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>
        <f t="shared" si="1"/>
        <v>28.11</v>
      </c>
      <c r="Q55" s="13" t="s">
        <v>8318</v>
      </c>
      <c r="R55" s="13" t="s">
        <v>8332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customFormat="1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>
        <f t="shared" si="1"/>
        <v>194.23</v>
      </c>
      <c r="Q56" s="13" t="s">
        <v>8318</v>
      </c>
      <c r="R56" s="13" t="s">
        <v>8332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customFormat="1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>
        <f t="shared" si="1"/>
        <v>128.94999999999999</v>
      </c>
      <c r="Q57" s="13" t="s">
        <v>8318</v>
      </c>
      <c r="R57" s="13" t="s">
        <v>8332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customFormat="1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>
        <f t="shared" si="1"/>
        <v>49.32</v>
      </c>
      <c r="Q58" s="13" t="s">
        <v>8318</v>
      </c>
      <c r="R58" s="13" t="s">
        <v>8332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customFormat="1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>
        <f t="shared" si="1"/>
        <v>221.52</v>
      </c>
      <c r="Q59" s="13" t="s">
        <v>8318</v>
      </c>
      <c r="R59" s="13" t="s">
        <v>8332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customFormat="1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>
        <f t="shared" si="1"/>
        <v>137.21</v>
      </c>
      <c r="Q60" s="13" t="s">
        <v>8318</v>
      </c>
      <c r="R60" s="13" t="s">
        <v>8332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customFormat="1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>
        <f t="shared" si="1"/>
        <v>606.82000000000005</v>
      </c>
      <c r="Q61" s="13" t="s">
        <v>8318</v>
      </c>
      <c r="R61" s="13" t="s">
        <v>8332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customFormat="1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>
        <f t="shared" si="1"/>
        <v>43.04</v>
      </c>
      <c r="Q62" s="13" t="s">
        <v>8318</v>
      </c>
      <c r="R62" s="13" t="s">
        <v>8319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customFormat="1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>
        <f t="shared" si="1"/>
        <v>322.39</v>
      </c>
      <c r="Q63" s="13" t="s">
        <v>8318</v>
      </c>
      <c r="R63" s="13" t="s">
        <v>8319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customFormat="1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>
        <f t="shared" si="1"/>
        <v>96.71</v>
      </c>
      <c r="Q64" s="13" t="s">
        <v>8318</v>
      </c>
      <c r="R64" s="13" t="s">
        <v>8319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customFormat="1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>
        <f t="shared" si="1"/>
        <v>35.47</v>
      </c>
      <c r="Q65" s="13" t="s">
        <v>8318</v>
      </c>
      <c r="R65" s="13" t="s">
        <v>8319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customFormat="1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ref="O66:O129" si="5">ROUND(E66/D66*100,0)</f>
        <v>173</v>
      </c>
      <c r="P66">
        <f t="shared" ref="P66:P129" si="6">IFERROR(ROUND(E66/L66,2),0)</f>
        <v>86.67</v>
      </c>
      <c r="Q66" s="13" t="s">
        <v>8318</v>
      </c>
      <c r="R66" s="13" t="s">
        <v>8319</v>
      </c>
      <c r="S66" s="16">
        <f t="shared" ref="S66:S129" si="7">(((J66/60)/60)/24)+DATE(1970,1,1)</f>
        <v>41433.01829861111</v>
      </c>
      <c r="T66" s="16">
        <f t="shared" ref="T66:T129" si="8">(((I66/60)/60)/24)+DATE(1970,1,1)</f>
        <v>41463.01829861111</v>
      </c>
      <c r="U66">
        <f t="shared" ref="U66:U129" si="9">+YEAR(S66)</f>
        <v>2013</v>
      </c>
    </row>
    <row r="67" spans="1:21" customFormat="1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si="5"/>
        <v>108</v>
      </c>
      <c r="P67">
        <f t="shared" si="6"/>
        <v>132.05000000000001</v>
      </c>
      <c r="Q67" s="13" t="s">
        <v>8318</v>
      </c>
      <c r="R67" s="13" t="s">
        <v>8319</v>
      </c>
      <c r="S67" s="16">
        <f t="shared" si="7"/>
        <v>41835.821226851855</v>
      </c>
      <c r="T67" s="16">
        <f t="shared" si="8"/>
        <v>41862.249305555553</v>
      </c>
      <c r="U67">
        <f t="shared" si="9"/>
        <v>2014</v>
      </c>
    </row>
    <row r="68" spans="1:21" customFormat="1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5"/>
        <v>119</v>
      </c>
      <c r="P68">
        <f t="shared" si="6"/>
        <v>91.23</v>
      </c>
      <c r="Q68" s="13" t="s">
        <v>8318</v>
      </c>
      <c r="R68" s="13" t="s">
        <v>8319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customFormat="1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5"/>
        <v>116</v>
      </c>
      <c r="P69">
        <f t="shared" si="6"/>
        <v>116.25</v>
      </c>
      <c r="Q69" s="13" t="s">
        <v>8318</v>
      </c>
      <c r="R69" s="13" t="s">
        <v>8319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customFormat="1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5"/>
        <v>127</v>
      </c>
      <c r="P70">
        <f t="shared" si="6"/>
        <v>21.19</v>
      </c>
      <c r="Q70" s="13" t="s">
        <v>8318</v>
      </c>
      <c r="R70" s="13" t="s">
        <v>8319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customFormat="1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5"/>
        <v>111</v>
      </c>
      <c r="P71">
        <f t="shared" si="6"/>
        <v>62.33</v>
      </c>
      <c r="Q71" s="13" t="s">
        <v>8318</v>
      </c>
      <c r="R71" s="13" t="s">
        <v>8319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customFormat="1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5"/>
        <v>127</v>
      </c>
      <c r="P72">
        <f t="shared" si="6"/>
        <v>37.409999999999997</v>
      </c>
      <c r="Q72" s="13" t="s">
        <v>8318</v>
      </c>
      <c r="R72" s="13" t="s">
        <v>8319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customFormat="1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5"/>
        <v>124</v>
      </c>
      <c r="P73">
        <f t="shared" si="6"/>
        <v>69.72</v>
      </c>
      <c r="Q73" s="13" t="s">
        <v>8318</v>
      </c>
      <c r="R73" s="13" t="s">
        <v>8319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customFormat="1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5"/>
        <v>108</v>
      </c>
      <c r="P74">
        <f t="shared" si="6"/>
        <v>58.17</v>
      </c>
      <c r="Q74" s="13" t="s">
        <v>8318</v>
      </c>
      <c r="R74" s="13" t="s">
        <v>8319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customFormat="1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5"/>
        <v>100</v>
      </c>
      <c r="P75">
        <f t="shared" si="6"/>
        <v>50</v>
      </c>
      <c r="Q75" s="13" t="s">
        <v>8318</v>
      </c>
      <c r="R75" s="13" t="s">
        <v>8319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customFormat="1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5"/>
        <v>113</v>
      </c>
      <c r="P76">
        <f t="shared" si="6"/>
        <v>19.47</v>
      </c>
      <c r="Q76" s="13" t="s">
        <v>8318</v>
      </c>
      <c r="R76" s="13" t="s">
        <v>8319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customFormat="1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5"/>
        <v>115</v>
      </c>
      <c r="P77">
        <f t="shared" si="6"/>
        <v>85.96</v>
      </c>
      <c r="Q77" s="13" t="s">
        <v>8318</v>
      </c>
      <c r="R77" s="13" t="s">
        <v>8319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customFormat="1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5"/>
        <v>153</v>
      </c>
      <c r="P78">
        <f t="shared" si="6"/>
        <v>30.67</v>
      </c>
      <c r="Q78" s="13" t="s">
        <v>8318</v>
      </c>
      <c r="R78" s="13" t="s">
        <v>8319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customFormat="1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5"/>
        <v>393</v>
      </c>
      <c r="P79">
        <f t="shared" si="6"/>
        <v>60.38</v>
      </c>
      <c r="Q79" s="13" t="s">
        <v>8318</v>
      </c>
      <c r="R79" s="13" t="s">
        <v>8319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customFormat="1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5"/>
        <v>2702</v>
      </c>
      <c r="P80">
        <f t="shared" si="6"/>
        <v>38.6</v>
      </c>
      <c r="Q80" s="13" t="s">
        <v>8318</v>
      </c>
      <c r="R80" s="13" t="s">
        <v>8319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customFormat="1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5"/>
        <v>127</v>
      </c>
      <c r="P81">
        <f t="shared" si="6"/>
        <v>40.270000000000003</v>
      </c>
      <c r="Q81" s="13" t="s">
        <v>8318</v>
      </c>
      <c r="R81" s="13" t="s">
        <v>8319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customFormat="1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5"/>
        <v>107</v>
      </c>
      <c r="P82">
        <f t="shared" si="6"/>
        <v>273.83</v>
      </c>
      <c r="Q82" s="13" t="s">
        <v>8318</v>
      </c>
      <c r="R82" s="13" t="s">
        <v>8319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customFormat="1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5"/>
        <v>198</v>
      </c>
      <c r="P83">
        <f t="shared" si="6"/>
        <v>53.04</v>
      </c>
      <c r="Q83" s="13" t="s">
        <v>8318</v>
      </c>
      <c r="R83" s="13" t="s">
        <v>8319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customFormat="1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5"/>
        <v>100</v>
      </c>
      <c r="P84">
        <f t="shared" si="6"/>
        <v>40.01</v>
      </c>
      <c r="Q84" s="13" t="s">
        <v>8318</v>
      </c>
      <c r="R84" s="13" t="s">
        <v>8319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customFormat="1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5"/>
        <v>103</v>
      </c>
      <c r="P85">
        <f t="shared" si="6"/>
        <v>15.77</v>
      </c>
      <c r="Q85" s="13" t="s">
        <v>8318</v>
      </c>
      <c r="R85" s="13" t="s">
        <v>8319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customFormat="1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5"/>
        <v>100</v>
      </c>
      <c r="P86">
        <f t="shared" si="6"/>
        <v>71.430000000000007</v>
      </c>
      <c r="Q86" s="13" t="s">
        <v>8318</v>
      </c>
      <c r="R86" s="13" t="s">
        <v>8319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customFormat="1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5"/>
        <v>126</v>
      </c>
      <c r="P87">
        <f t="shared" si="6"/>
        <v>71.709999999999994</v>
      </c>
      <c r="Q87" s="13" t="s">
        <v>8318</v>
      </c>
      <c r="R87" s="13" t="s">
        <v>8319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customFormat="1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5"/>
        <v>106</v>
      </c>
      <c r="P88">
        <f t="shared" si="6"/>
        <v>375.76</v>
      </c>
      <c r="Q88" s="13" t="s">
        <v>8318</v>
      </c>
      <c r="R88" s="13" t="s">
        <v>8319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customFormat="1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5"/>
        <v>105</v>
      </c>
      <c r="P89">
        <f t="shared" si="6"/>
        <v>104.6</v>
      </c>
      <c r="Q89" s="13" t="s">
        <v>8318</v>
      </c>
      <c r="R89" s="13" t="s">
        <v>8319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customFormat="1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5"/>
        <v>103</v>
      </c>
      <c r="P90">
        <f t="shared" si="6"/>
        <v>60</v>
      </c>
      <c r="Q90" s="13" t="s">
        <v>8318</v>
      </c>
      <c r="R90" s="13" t="s">
        <v>8319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customFormat="1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5"/>
        <v>115</v>
      </c>
      <c r="P91">
        <f t="shared" si="6"/>
        <v>123.29</v>
      </c>
      <c r="Q91" s="13" t="s">
        <v>8318</v>
      </c>
      <c r="R91" s="13" t="s">
        <v>8319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customFormat="1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5"/>
        <v>100</v>
      </c>
      <c r="P92">
        <f t="shared" si="6"/>
        <v>31.38</v>
      </c>
      <c r="Q92" s="13" t="s">
        <v>8318</v>
      </c>
      <c r="R92" s="13" t="s">
        <v>8319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customFormat="1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5"/>
        <v>120</v>
      </c>
      <c r="P93">
        <f t="shared" si="6"/>
        <v>78.260000000000005</v>
      </c>
      <c r="Q93" s="13" t="s">
        <v>8318</v>
      </c>
      <c r="R93" s="13" t="s">
        <v>8319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customFormat="1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5"/>
        <v>105</v>
      </c>
      <c r="P94">
        <f t="shared" si="6"/>
        <v>122.33</v>
      </c>
      <c r="Q94" s="13" t="s">
        <v>8318</v>
      </c>
      <c r="R94" s="13" t="s">
        <v>8319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customFormat="1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5"/>
        <v>111</v>
      </c>
      <c r="P95">
        <f t="shared" si="6"/>
        <v>73.73</v>
      </c>
      <c r="Q95" s="13" t="s">
        <v>8318</v>
      </c>
      <c r="R95" s="13" t="s">
        <v>8319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customFormat="1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5"/>
        <v>104</v>
      </c>
      <c r="P96">
        <f t="shared" si="6"/>
        <v>21.67</v>
      </c>
      <c r="Q96" s="13" t="s">
        <v>8318</v>
      </c>
      <c r="R96" s="13" t="s">
        <v>8319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customFormat="1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5"/>
        <v>131</v>
      </c>
      <c r="P97">
        <f t="shared" si="6"/>
        <v>21.9</v>
      </c>
      <c r="Q97" s="13" t="s">
        <v>8318</v>
      </c>
      <c r="R97" s="13" t="s">
        <v>8319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customFormat="1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5"/>
        <v>115</v>
      </c>
      <c r="P98">
        <f t="shared" si="6"/>
        <v>50.59</v>
      </c>
      <c r="Q98" s="13" t="s">
        <v>8318</v>
      </c>
      <c r="R98" s="13" t="s">
        <v>8319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customFormat="1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5"/>
        <v>106</v>
      </c>
      <c r="P99">
        <f t="shared" si="6"/>
        <v>53.13</v>
      </c>
      <c r="Q99" s="13" t="s">
        <v>8318</v>
      </c>
      <c r="R99" s="13" t="s">
        <v>8319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customFormat="1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5"/>
        <v>106</v>
      </c>
      <c r="P100">
        <f t="shared" si="6"/>
        <v>56.67</v>
      </c>
      <c r="Q100" s="13" t="s">
        <v>8318</v>
      </c>
      <c r="R100" s="13" t="s">
        <v>8319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customFormat="1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5"/>
        <v>106</v>
      </c>
      <c r="P101">
        <f t="shared" si="6"/>
        <v>40.78</v>
      </c>
      <c r="Q101" s="13" t="s">
        <v>8318</v>
      </c>
      <c r="R101" s="13" t="s">
        <v>8319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customFormat="1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5"/>
        <v>100</v>
      </c>
      <c r="P102">
        <f t="shared" si="6"/>
        <v>192.31</v>
      </c>
      <c r="Q102" s="13" t="s">
        <v>8318</v>
      </c>
      <c r="R102" s="13" t="s">
        <v>8319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customFormat="1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5"/>
        <v>100</v>
      </c>
      <c r="P103">
        <f t="shared" si="6"/>
        <v>100</v>
      </c>
      <c r="Q103" s="13" t="s">
        <v>8318</v>
      </c>
      <c r="R103" s="13" t="s">
        <v>8319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customFormat="1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5"/>
        <v>128</v>
      </c>
      <c r="P104">
        <f t="shared" si="6"/>
        <v>117.92</v>
      </c>
      <c r="Q104" s="13" t="s">
        <v>8318</v>
      </c>
      <c r="R104" s="13" t="s">
        <v>8319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customFormat="1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5"/>
        <v>105</v>
      </c>
      <c r="P105">
        <f t="shared" si="6"/>
        <v>27.9</v>
      </c>
      <c r="Q105" s="13" t="s">
        <v>8318</v>
      </c>
      <c r="R105" s="13" t="s">
        <v>8319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customFormat="1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5"/>
        <v>120</v>
      </c>
      <c r="P106">
        <f t="shared" si="6"/>
        <v>60</v>
      </c>
      <c r="Q106" s="13" t="s">
        <v>8318</v>
      </c>
      <c r="R106" s="13" t="s">
        <v>8319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customFormat="1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5"/>
        <v>107</v>
      </c>
      <c r="P107">
        <f t="shared" si="6"/>
        <v>39.380000000000003</v>
      </c>
      <c r="Q107" s="13" t="s">
        <v>8318</v>
      </c>
      <c r="R107" s="13" t="s">
        <v>8319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customFormat="1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5"/>
        <v>101</v>
      </c>
      <c r="P108">
        <f t="shared" si="6"/>
        <v>186.11</v>
      </c>
      <c r="Q108" s="13" t="s">
        <v>8318</v>
      </c>
      <c r="R108" s="13" t="s">
        <v>8319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customFormat="1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5"/>
        <v>102</v>
      </c>
      <c r="P109">
        <f t="shared" si="6"/>
        <v>111.38</v>
      </c>
      <c r="Q109" s="13" t="s">
        <v>8318</v>
      </c>
      <c r="R109" s="13" t="s">
        <v>8319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customFormat="1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5"/>
        <v>247</v>
      </c>
      <c r="P110">
        <f t="shared" si="6"/>
        <v>78.72</v>
      </c>
      <c r="Q110" s="13" t="s">
        <v>8318</v>
      </c>
      <c r="R110" s="13" t="s">
        <v>8319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customFormat="1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5"/>
        <v>220</v>
      </c>
      <c r="P111">
        <f t="shared" si="6"/>
        <v>46.7</v>
      </c>
      <c r="Q111" s="13" t="s">
        <v>8318</v>
      </c>
      <c r="R111" s="13" t="s">
        <v>8319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customFormat="1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5"/>
        <v>131</v>
      </c>
      <c r="P112">
        <f t="shared" si="6"/>
        <v>65.38</v>
      </c>
      <c r="Q112" s="13" t="s">
        <v>8318</v>
      </c>
      <c r="R112" s="13" t="s">
        <v>8319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customFormat="1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5"/>
        <v>155</v>
      </c>
      <c r="P113">
        <f t="shared" si="6"/>
        <v>102.08</v>
      </c>
      <c r="Q113" s="13" t="s">
        <v>8318</v>
      </c>
      <c r="R113" s="13" t="s">
        <v>8319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customFormat="1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5"/>
        <v>104</v>
      </c>
      <c r="P114">
        <f t="shared" si="6"/>
        <v>64.2</v>
      </c>
      <c r="Q114" s="13" t="s">
        <v>8318</v>
      </c>
      <c r="R114" s="13" t="s">
        <v>8319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customFormat="1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5"/>
        <v>141</v>
      </c>
      <c r="P115">
        <f t="shared" si="6"/>
        <v>90.38</v>
      </c>
      <c r="Q115" s="13" t="s">
        <v>8318</v>
      </c>
      <c r="R115" s="13" t="s">
        <v>8319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customFormat="1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5"/>
        <v>103</v>
      </c>
      <c r="P116">
        <f t="shared" si="6"/>
        <v>88.57</v>
      </c>
      <c r="Q116" s="13" t="s">
        <v>8318</v>
      </c>
      <c r="R116" s="13" t="s">
        <v>8319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customFormat="1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5"/>
        <v>140</v>
      </c>
      <c r="P117">
        <f t="shared" si="6"/>
        <v>28.73</v>
      </c>
      <c r="Q117" s="13" t="s">
        <v>8318</v>
      </c>
      <c r="R117" s="13" t="s">
        <v>8319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customFormat="1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5"/>
        <v>114</v>
      </c>
      <c r="P118">
        <f t="shared" si="6"/>
        <v>69.790000000000006</v>
      </c>
      <c r="Q118" s="13" t="s">
        <v>8318</v>
      </c>
      <c r="R118" s="13" t="s">
        <v>8319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customFormat="1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5"/>
        <v>100</v>
      </c>
      <c r="P119">
        <f t="shared" si="6"/>
        <v>167.49</v>
      </c>
      <c r="Q119" s="13" t="s">
        <v>8318</v>
      </c>
      <c r="R119" s="13" t="s">
        <v>8319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customFormat="1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5"/>
        <v>113</v>
      </c>
      <c r="P120">
        <f t="shared" si="6"/>
        <v>144.91</v>
      </c>
      <c r="Q120" s="13" t="s">
        <v>8318</v>
      </c>
      <c r="R120" s="13" t="s">
        <v>8319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customFormat="1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5"/>
        <v>105</v>
      </c>
      <c r="P121">
        <f t="shared" si="6"/>
        <v>91.84</v>
      </c>
      <c r="Q121" s="13" t="s">
        <v>8318</v>
      </c>
      <c r="R121" s="13" t="s">
        <v>8319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customFormat="1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5"/>
        <v>0</v>
      </c>
      <c r="P122">
        <f t="shared" si="6"/>
        <v>10</v>
      </c>
      <c r="Q122" s="13" t="s">
        <v>8318</v>
      </c>
      <c r="R122" s="13" t="s">
        <v>8338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customFormat="1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5"/>
        <v>0</v>
      </c>
      <c r="P123">
        <f t="shared" si="6"/>
        <v>1</v>
      </c>
      <c r="Q123" s="13" t="s">
        <v>8318</v>
      </c>
      <c r="R123" s="13" t="s">
        <v>8338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customFormat="1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5"/>
        <v>0</v>
      </c>
      <c r="P124">
        <f t="shared" si="6"/>
        <v>0</v>
      </c>
      <c r="Q124" s="13" t="s">
        <v>8318</v>
      </c>
      <c r="R124" s="13" t="s">
        <v>8338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customFormat="1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5"/>
        <v>0</v>
      </c>
      <c r="P125">
        <f t="shared" si="6"/>
        <v>25.17</v>
      </c>
      <c r="Q125" s="13" t="s">
        <v>8318</v>
      </c>
      <c r="R125" s="13" t="s">
        <v>8338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customFormat="1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5"/>
        <v>0</v>
      </c>
      <c r="P126">
        <f t="shared" si="6"/>
        <v>0</v>
      </c>
      <c r="Q126" s="13" t="s">
        <v>8318</v>
      </c>
      <c r="R126" s="13" t="s">
        <v>8338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customFormat="1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5"/>
        <v>14</v>
      </c>
      <c r="P127">
        <f t="shared" si="6"/>
        <v>11.67</v>
      </c>
      <c r="Q127" s="13" t="s">
        <v>8318</v>
      </c>
      <c r="R127" s="13" t="s">
        <v>8338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customFormat="1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5"/>
        <v>6</v>
      </c>
      <c r="P128">
        <f t="shared" si="6"/>
        <v>106.69</v>
      </c>
      <c r="Q128" s="13" t="s">
        <v>8318</v>
      </c>
      <c r="R128" s="13" t="s">
        <v>8338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customFormat="1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5"/>
        <v>2</v>
      </c>
      <c r="P129">
        <f t="shared" si="6"/>
        <v>47.5</v>
      </c>
      <c r="Q129" s="13" t="s">
        <v>8318</v>
      </c>
      <c r="R129" s="13" t="s">
        <v>8338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customFormat="1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ref="O130:O193" si="10">ROUND(E130/D130*100,0)</f>
        <v>2</v>
      </c>
      <c r="P130">
        <f t="shared" ref="P130:P193" si="11">IFERROR(ROUND(E130/L130,2),0)</f>
        <v>311.17</v>
      </c>
      <c r="Q130" s="13" t="s">
        <v>8318</v>
      </c>
      <c r="R130" s="13" t="s">
        <v>8338</v>
      </c>
      <c r="S130" s="16">
        <f t="shared" ref="S130:S193" si="12">(((J130/60)/60)/24)+DATE(1970,1,1)</f>
        <v>42628.22792824074</v>
      </c>
      <c r="T130" s="16">
        <f t="shared" ref="T130:T193" si="13">(((I130/60)/60)/24)+DATE(1970,1,1)</f>
        <v>42663.22792824074</v>
      </c>
      <c r="U130">
        <f t="shared" ref="U130:U193" si="14">+YEAR(S130)</f>
        <v>2016</v>
      </c>
    </row>
    <row r="131" spans="1:21" customFormat="1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si="10"/>
        <v>0</v>
      </c>
      <c r="P131">
        <f t="shared" si="11"/>
        <v>0</v>
      </c>
      <c r="Q131" s="13" t="s">
        <v>8318</v>
      </c>
      <c r="R131" s="13" t="s">
        <v>8338</v>
      </c>
      <c r="S131" s="16">
        <f t="shared" si="12"/>
        <v>41882.937303240738</v>
      </c>
      <c r="T131" s="16">
        <f t="shared" si="13"/>
        <v>41942.937303240738</v>
      </c>
      <c r="U131">
        <f t="shared" si="14"/>
        <v>2014</v>
      </c>
    </row>
    <row r="132" spans="1:21" customFormat="1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10"/>
        <v>0</v>
      </c>
      <c r="P132">
        <f t="shared" si="11"/>
        <v>0</v>
      </c>
      <c r="Q132" s="13" t="s">
        <v>8318</v>
      </c>
      <c r="R132" s="13" t="s">
        <v>8338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customFormat="1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10"/>
        <v>0</v>
      </c>
      <c r="P133">
        <f t="shared" si="11"/>
        <v>0</v>
      </c>
      <c r="Q133" s="13" t="s">
        <v>8318</v>
      </c>
      <c r="R133" s="13" t="s">
        <v>8338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customFormat="1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10"/>
        <v>10</v>
      </c>
      <c r="P134">
        <f t="shared" si="11"/>
        <v>94.51</v>
      </c>
      <c r="Q134" s="13" t="s">
        <v>8318</v>
      </c>
      <c r="R134" s="13" t="s">
        <v>8338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customFormat="1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10"/>
        <v>0</v>
      </c>
      <c r="P135">
        <f t="shared" si="11"/>
        <v>0</v>
      </c>
      <c r="Q135" s="13" t="s">
        <v>8318</v>
      </c>
      <c r="R135" s="13" t="s">
        <v>8338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customFormat="1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10"/>
        <v>0</v>
      </c>
      <c r="P136">
        <f t="shared" si="11"/>
        <v>0</v>
      </c>
      <c r="Q136" s="13" t="s">
        <v>8318</v>
      </c>
      <c r="R136" s="13" t="s">
        <v>8338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customFormat="1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10"/>
        <v>13</v>
      </c>
      <c r="P137">
        <f t="shared" si="11"/>
        <v>80.599999999999994</v>
      </c>
      <c r="Q137" s="13" t="s">
        <v>8318</v>
      </c>
      <c r="R137" s="13" t="s">
        <v>8338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customFormat="1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10"/>
        <v>0</v>
      </c>
      <c r="P138">
        <f t="shared" si="11"/>
        <v>0</v>
      </c>
      <c r="Q138" s="13" t="s">
        <v>8318</v>
      </c>
      <c r="R138" s="13" t="s">
        <v>8338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customFormat="1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10"/>
        <v>0</v>
      </c>
      <c r="P139">
        <f t="shared" si="11"/>
        <v>0</v>
      </c>
      <c r="Q139" s="13" t="s">
        <v>8318</v>
      </c>
      <c r="R139" s="13" t="s">
        <v>8338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customFormat="1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10"/>
        <v>3</v>
      </c>
      <c r="P140">
        <f t="shared" si="11"/>
        <v>81.239999999999995</v>
      </c>
      <c r="Q140" s="13" t="s">
        <v>8318</v>
      </c>
      <c r="R140" s="13" t="s">
        <v>8338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customFormat="1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10"/>
        <v>100</v>
      </c>
      <c r="P141">
        <f t="shared" si="11"/>
        <v>500</v>
      </c>
      <c r="Q141" s="13" t="s">
        <v>8318</v>
      </c>
      <c r="R141" s="13" t="s">
        <v>8338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customFormat="1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10"/>
        <v>0</v>
      </c>
      <c r="P142">
        <f t="shared" si="11"/>
        <v>0</v>
      </c>
      <c r="Q142" s="13" t="s">
        <v>8318</v>
      </c>
      <c r="R142" s="13" t="s">
        <v>8338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customFormat="1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10"/>
        <v>11</v>
      </c>
      <c r="P143">
        <f t="shared" si="11"/>
        <v>46.18</v>
      </c>
      <c r="Q143" s="13" t="s">
        <v>8318</v>
      </c>
      <c r="R143" s="13" t="s">
        <v>8338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customFormat="1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10"/>
        <v>0</v>
      </c>
      <c r="P144">
        <f t="shared" si="11"/>
        <v>10</v>
      </c>
      <c r="Q144" s="13" t="s">
        <v>8318</v>
      </c>
      <c r="R144" s="13" t="s">
        <v>8338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customFormat="1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10"/>
        <v>0</v>
      </c>
      <c r="P145">
        <f t="shared" si="11"/>
        <v>0</v>
      </c>
      <c r="Q145" s="13" t="s">
        <v>8318</v>
      </c>
      <c r="R145" s="13" t="s">
        <v>8338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customFormat="1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10"/>
        <v>28</v>
      </c>
      <c r="P146">
        <f t="shared" si="11"/>
        <v>55.95</v>
      </c>
      <c r="Q146" s="13" t="s">
        <v>8318</v>
      </c>
      <c r="R146" s="13" t="s">
        <v>8338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customFormat="1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10"/>
        <v>8</v>
      </c>
      <c r="P147">
        <f t="shared" si="11"/>
        <v>37.56</v>
      </c>
      <c r="Q147" s="13" t="s">
        <v>8318</v>
      </c>
      <c r="R147" s="13" t="s">
        <v>8338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customFormat="1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10"/>
        <v>1</v>
      </c>
      <c r="P148">
        <f t="shared" si="11"/>
        <v>38.33</v>
      </c>
      <c r="Q148" s="13" t="s">
        <v>8318</v>
      </c>
      <c r="R148" s="13" t="s">
        <v>8338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customFormat="1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10"/>
        <v>0</v>
      </c>
      <c r="P149">
        <f t="shared" si="11"/>
        <v>0</v>
      </c>
      <c r="Q149" s="13" t="s">
        <v>8318</v>
      </c>
      <c r="R149" s="13" t="s">
        <v>8338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customFormat="1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10"/>
        <v>0</v>
      </c>
      <c r="P150">
        <f t="shared" si="11"/>
        <v>20</v>
      </c>
      <c r="Q150" s="13" t="s">
        <v>8318</v>
      </c>
      <c r="R150" s="13" t="s">
        <v>8338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customFormat="1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10"/>
        <v>1</v>
      </c>
      <c r="P151">
        <f t="shared" si="11"/>
        <v>15.33</v>
      </c>
      <c r="Q151" s="13" t="s">
        <v>8318</v>
      </c>
      <c r="R151" s="13" t="s">
        <v>8338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customFormat="1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10"/>
        <v>23</v>
      </c>
      <c r="P152">
        <f t="shared" si="11"/>
        <v>449.43</v>
      </c>
      <c r="Q152" s="13" t="s">
        <v>8318</v>
      </c>
      <c r="R152" s="13" t="s">
        <v>8338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customFormat="1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10"/>
        <v>0</v>
      </c>
      <c r="P153">
        <f t="shared" si="11"/>
        <v>28</v>
      </c>
      <c r="Q153" s="13" t="s">
        <v>8318</v>
      </c>
      <c r="R153" s="13" t="s">
        <v>8338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customFormat="1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10"/>
        <v>0</v>
      </c>
      <c r="P154">
        <f t="shared" si="11"/>
        <v>15</v>
      </c>
      <c r="Q154" s="13" t="s">
        <v>8318</v>
      </c>
      <c r="R154" s="13" t="s">
        <v>8338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customFormat="1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10"/>
        <v>1</v>
      </c>
      <c r="P155">
        <f t="shared" si="11"/>
        <v>35.9</v>
      </c>
      <c r="Q155" s="13" t="s">
        <v>8318</v>
      </c>
      <c r="R155" s="13" t="s">
        <v>8338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customFormat="1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10"/>
        <v>3</v>
      </c>
      <c r="P156">
        <f t="shared" si="11"/>
        <v>13.33</v>
      </c>
      <c r="Q156" s="13" t="s">
        <v>8318</v>
      </c>
      <c r="R156" s="13" t="s">
        <v>8338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customFormat="1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10"/>
        <v>0</v>
      </c>
      <c r="P157">
        <f t="shared" si="11"/>
        <v>20.25</v>
      </c>
      <c r="Q157" s="13" t="s">
        <v>8318</v>
      </c>
      <c r="R157" s="13" t="s">
        <v>8338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customFormat="1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10"/>
        <v>5</v>
      </c>
      <c r="P158">
        <f t="shared" si="11"/>
        <v>119</v>
      </c>
      <c r="Q158" s="13" t="s">
        <v>8318</v>
      </c>
      <c r="R158" s="13" t="s">
        <v>8338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customFormat="1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10"/>
        <v>0</v>
      </c>
      <c r="P159">
        <f t="shared" si="11"/>
        <v>4</v>
      </c>
      <c r="Q159" s="13" t="s">
        <v>8318</v>
      </c>
      <c r="R159" s="13" t="s">
        <v>8338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customFormat="1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10"/>
        <v>0</v>
      </c>
      <c r="P160">
        <f t="shared" si="11"/>
        <v>0</v>
      </c>
      <c r="Q160" s="13" t="s">
        <v>8318</v>
      </c>
      <c r="R160" s="13" t="s">
        <v>8338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customFormat="1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10"/>
        <v>0</v>
      </c>
      <c r="P161">
        <f t="shared" si="11"/>
        <v>10</v>
      </c>
      <c r="Q161" s="13" t="s">
        <v>8318</v>
      </c>
      <c r="R161" s="13" t="s">
        <v>8338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customFormat="1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10"/>
        <v>0</v>
      </c>
      <c r="P162">
        <f t="shared" si="11"/>
        <v>0</v>
      </c>
      <c r="Q162" s="13" t="s">
        <v>8318</v>
      </c>
      <c r="R162" s="13" t="s">
        <v>8347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customFormat="1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10"/>
        <v>0</v>
      </c>
      <c r="P163">
        <f t="shared" si="11"/>
        <v>5</v>
      </c>
      <c r="Q163" s="13" t="s">
        <v>8318</v>
      </c>
      <c r="R163" s="13" t="s">
        <v>8347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customFormat="1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10"/>
        <v>16</v>
      </c>
      <c r="P164">
        <f t="shared" si="11"/>
        <v>43.5</v>
      </c>
      <c r="Q164" s="13" t="s">
        <v>8318</v>
      </c>
      <c r="R164" s="13" t="s">
        <v>8347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customFormat="1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10"/>
        <v>0</v>
      </c>
      <c r="P165">
        <f t="shared" si="11"/>
        <v>0</v>
      </c>
      <c r="Q165" s="13" t="s">
        <v>8318</v>
      </c>
      <c r="R165" s="13" t="s">
        <v>8347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customFormat="1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10"/>
        <v>1</v>
      </c>
      <c r="P166">
        <f t="shared" si="11"/>
        <v>91.43</v>
      </c>
      <c r="Q166" s="13" t="s">
        <v>8318</v>
      </c>
      <c r="R166" s="13" t="s">
        <v>8347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customFormat="1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10"/>
        <v>0</v>
      </c>
      <c r="P167">
        <f t="shared" si="11"/>
        <v>0</v>
      </c>
      <c r="Q167" s="13" t="s">
        <v>8318</v>
      </c>
      <c r="R167" s="13" t="s">
        <v>8347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customFormat="1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10"/>
        <v>60</v>
      </c>
      <c r="P168">
        <f t="shared" si="11"/>
        <v>3000</v>
      </c>
      <c r="Q168" s="13" t="s">
        <v>8318</v>
      </c>
      <c r="R168" s="13" t="s">
        <v>8347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customFormat="1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10"/>
        <v>0</v>
      </c>
      <c r="P169">
        <f t="shared" si="11"/>
        <v>5.5</v>
      </c>
      <c r="Q169" s="13" t="s">
        <v>8318</v>
      </c>
      <c r="R169" s="13" t="s">
        <v>8347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customFormat="1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10"/>
        <v>4</v>
      </c>
      <c r="P170">
        <f t="shared" si="11"/>
        <v>108.33</v>
      </c>
      <c r="Q170" s="13" t="s">
        <v>8318</v>
      </c>
      <c r="R170" s="13" t="s">
        <v>8347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customFormat="1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10"/>
        <v>22</v>
      </c>
      <c r="P171">
        <f t="shared" si="11"/>
        <v>56</v>
      </c>
      <c r="Q171" s="13" t="s">
        <v>8318</v>
      </c>
      <c r="R171" s="13" t="s">
        <v>8347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customFormat="1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10"/>
        <v>3</v>
      </c>
      <c r="P172">
        <f t="shared" si="11"/>
        <v>32.5</v>
      </c>
      <c r="Q172" s="13" t="s">
        <v>8318</v>
      </c>
      <c r="R172" s="13" t="s">
        <v>8347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customFormat="1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10"/>
        <v>0</v>
      </c>
      <c r="P173">
        <f t="shared" si="11"/>
        <v>1</v>
      </c>
      <c r="Q173" s="13" t="s">
        <v>8318</v>
      </c>
      <c r="R173" s="13" t="s">
        <v>8347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customFormat="1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10"/>
        <v>0</v>
      </c>
      <c r="P174">
        <f t="shared" si="11"/>
        <v>0</v>
      </c>
      <c r="Q174" s="13" t="s">
        <v>8318</v>
      </c>
      <c r="R174" s="13" t="s">
        <v>8347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customFormat="1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10"/>
        <v>0</v>
      </c>
      <c r="P175">
        <f t="shared" si="11"/>
        <v>0</v>
      </c>
      <c r="Q175" s="13" t="s">
        <v>8318</v>
      </c>
      <c r="R175" s="13" t="s">
        <v>8347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customFormat="1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10"/>
        <v>0</v>
      </c>
      <c r="P176">
        <f t="shared" si="11"/>
        <v>0</v>
      </c>
      <c r="Q176" s="13" t="s">
        <v>8318</v>
      </c>
      <c r="R176" s="13" t="s">
        <v>8347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customFormat="1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10"/>
        <v>6</v>
      </c>
      <c r="P177">
        <f t="shared" si="11"/>
        <v>49.88</v>
      </c>
      <c r="Q177" s="13" t="s">
        <v>8318</v>
      </c>
      <c r="R177" s="13" t="s">
        <v>8347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customFormat="1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10"/>
        <v>0</v>
      </c>
      <c r="P178">
        <f t="shared" si="11"/>
        <v>0</v>
      </c>
      <c r="Q178" s="13" t="s">
        <v>8318</v>
      </c>
      <c r="R178" s="13" t="s">
        <v>8347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customFormat="1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10"/>
        <v>40</v>
      </c>
      <c r="P179">
        <f t="shared" si="11"/>
        <v>25.71</v>
      </c>
      <c r="Q179" s="13" t="s">
        <v>8318</v>
      </c>
      <c r="R179" s="13" t="s">
        <v>8347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customFormat="1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10"/>
        <v>0</v>
      </c>
      <c r="P180">
        <f t="shared" si="11"/>
        <v>0</v>
      </c>
      <c r="Q180" s="13" t="s">
        <v>8318</v>
      </c>
      <c r="R180" s="13" t="s">
        <v>8347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customFormat="1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10"/>
        <v>20</v>
      </c>
      <c r="P181">
        <f t="shared" si="11"/>
        <v>100</v>
      </c>
      <c r="Q181" s="13" t="s">
        <v>8318</v>
      </c>
      <c r="R181" s="13" t="s">
        <v>8347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customFormat="1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10"/>
        <v>33</v>
      </c>
      <c r="P182">
        <f t="shared" si="11"/>
        <v>30.85</v>
      </c>
      <c r="Q182" s="13" t="s">
        <v>8318</v>
      </c>
      <c r="R182" s="13" t="s">
        <v>8347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customFormat="1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10"/>
        <v>21</v>
      </c>
      <c r="P183">
        <f t="shared" si="11"/>
        <v>180.5</v>
      </c>
      <c r="Q183" s="13" t="s">
        <v>8318</v>
      </c>
      <c r="R183" s="13" t="s">
        <v>8347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customFormat="1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10"/>
        <v>0</v>
      </c>
      <c r="P184">
        <f t="shared" si="11"/>
        <v>0</v>
      </c>
      <c r="Q184" s="13" t="s">
        <v>8318</v>
      </c>
      <c r="R184" s="13" t="s">
        <v>8347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customFormat="1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10"/>
        <v>36</v>
      </c>
      <c r="P185">
        <f t="shared" si="11"/>
        <v>373.5</v>
      </c>
      <c r="Q185" s="13" t="s">
        <v>8318</v>
      </c>
      <c r="R185" s="13" t="s">
        <v>8347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customFormat="1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10"/>
        <v>3</v>
      </c>
      <c r="P186">
        <f t="shared" si="11"/>
        <v>25.5</v>
      </c>
      <c r="Q186" s="13" t="s">
        <v>8318</v>
      </c>
      <c r="R186" s="13" t="s">
        <v>8347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customFormat="1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10"/>
        <v>6</v>
      </c>
      <c r="P187">
        <f t="shared" si="11"/>
        <v>220</v>
      </c>
      <c r="Q187" s="13" t="s">
        <v>8318</v>
      </c>
      <c r="R187" s="13" t="s">
        <v>8347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customFormat="1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10"/>
        <v>0</v>
      </c>
      <c r="P188">
        <f t="shared" si="11"/>
        <v>0</v>
      </c>
      <c r="Q188" s="13" t="s">
        <v>8318</v>
      </c>
      <c r="R188" s="13" t="s">
        <v>8347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customFormat="1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10"/>
        <v>16</v>
      </c>
      <c r="P189">
        <f t="shared" si="11"/>
        <v>160</v>
      </c>
      <c r="Q189" s="13" t="s">
        <v>8318</v>
      </c>
      <c r="R189" s="13" t="s">
        <v>8347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customFormat="1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10"/>
        <v>0</v>
      </c>
      <c r="P190">
        <f t="shared" si="11"/>
        <v>0</v>
      </c>
      <c r="Q190" s="13" t="s">
        <v>8318</v>
      </c>
      <c r="R190" s="13" t="s">
        <v>8347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customFormat="1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10"/>
        <v>0</v>
      </c>
      <c r="P191">
        <f t="shared" si="11"/>
        <v>69</v>
      </c>
      <c r="Q191" s="13" t="s">
        <v>8318</v>
      </c>
      <c r="R191" s="13" t="s">
        <v>8347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customFormat="1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10"/>
        <v>0</v>
      </c>
      <c r="P192">
        <f t="shared" si="11"/>
        <v>50</v>
      </c>
      <c r="Q192" s="13" t="s">
        <v>8318</v>
      </c>
      <c r="R192" s="13" t="s">
        <v>8347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customFormat="1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10"/>
        <v>5</v>
      </c>
      <c r="P193">
        <f t="shared" si="11"/>
        <v>83.33</v>
      </c>
      <c r="Q193" s="13" t="s">
        <v>8318</v>
      </c>
      <c r="R193" s="13" t="s">
        <v>8347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customFormat="1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ref="O194:O257" si="15">ROUND(E194/D194*100,0)</f>
        <v>0</v>
      </c>
      <c r="P194">
        <f t="shared" ref="P194:P257" si="16">IFERROR(ROUND(E194/L194,2),0)</f>
        <v>5.67</v>
      </c>
      <c r="Q194" s="13" t="s">
        <v>8318</v>
      </c>
      <c r="R194" s="13" t="s">
        <v>8347</v>
      </c>
      <c r="S194" s="16">
        <f t="shared" ref="S194:S257" si="17">(((J194/60)/60)/24)+DATE(1970,1,1)</f>
        <v>41899.792037037041</v>
      </c>
      <c r="T194" s="16">
        <f t="shared" ref="T194:T257" si="18">(((I194/60)/60)/24)+DATE(1970,1,1)</f>
        <v>41929.792037037041</v>
      </c>
      <c r="U194">
        <f t="shared" ref="U194:U257" si="19">+YEAR(S194)</f>
        <v>2014</v>
      </c>
    </row>
    <row r="195" spans="1:21" customFormat="1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si="15"/>
        <v>0</v>
      </c>
      <c r="P195">
        <f t="shared" si="16"/>
        <v>0</v>
      </c>
      <c r="Q195" s="13" t="s">
        <v>8318</v>
      </c>
      <c r="R195" s="13" t="s">
        <v>8347</v>
      </c>
      <c r="S195" s="16">
        <f t="shared" si="17"/>
        <v>41911.934791666667</v>
      </c>
      <c r="T195" s="16">
        <f t="shared" si="18"/>
        <v>41971.976458333331</v>
      </c>
      <c r="U195">
        <f t="shared" si="19"/>
        <v>2014</v>
      </c>
    </row>
    <row r="196" spans="1:21" customFormat="1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5"/>
        <v>0</v>
      </c>
      <c r="P196">
        <f t="shared" si="16"/>
        <v>1</v>
      </c>
      <c r="Q196" s="13" t="s">
        <v>8318</v>
      </c>
      <c r="R196" s="13" t="s">
        <v>8347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customFormat="1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5"/>
        <v>0</v>
      </c>
      <c r="P197">
        <f t="shared" si="16"/>
        <v>0</v>
      </c>
      <c r="Q197" s="13" t="s">
        <v>8318</v>
      </c>
      <c r="R197" s="13" t="s">
        <v>8347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customFormat="1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5"/>
        <v>42</v>
      </c>
      <c r="P198">
        <f t="shared" si="16"/>
        <v>77.11</v>
      </c>
      <c r="Q198" s="13" t="s">
        <v>8318</v>
      </c>
      <c r="R198" s="13" t="s">
        <v>8347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customFormat="1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5"/>
        <v>10</v>
      </c>
      <c r="P199">
        <f t="shared" si="16"/>
        <v>32.75</v>
      </c>
      <c r="Q199" s="13" t="s">
        <v>8318</v>
      </c>
      <c r="R199" s="13" t="s">
        <v>8347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customFormat="1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5"/>
        <v>1</v>
      </c>
      <c r="P200">
        <f t="shared" si="16"/>
        <v>46.5</v>
      </c>
      <c r="Q200" s="13" t="s">
        <v>8318</v>
      </c>
      <c r="R200" s="13" t="s">
        <v>8347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customFormat="1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5"/>
        <v>0</v>
      </c>
      <c r="P201">
        <f t="shared" si="16"/>
        <v>0</v>
      </c>
      <c r="Q201" s="13" t="s">
        <v>8318</v>
      </c>
      <c r="R201" s="13" t="s">
        <v>8347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customFormat="1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5"/>
        <v>26</v>
      </c>
      <c r="P202">
        <f t="shared" si="16"/>
        <v>87.31</v>
      </c>
      <c r="Q202" s="13" t="s">
        <v>8318</v>
      </c>
      <c r="R202" s="13" t="s">
        <v>8347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customFormat="1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5"/>
        <v>58</v>
      </c>
      <c r="P203">
        <f t="shared" si="16"/>
        <v>54.29</v>
      </c>
      <c r="Q203" s="13" t="s">
        <v>8318</v>
      </c>
      <c r="R203" s="13" t="s">
        <v>8347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customFormat="1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5"/>
        <v>0</v>
      </c>
      <c r="P204">
        <f t="shared" si="16"/>
        <v>0</v>
      </c>
      <c r="Q204" s="13" t="s">
        <v>8318</v>
      </c>
      <c r="R204" s="13" t="s">
        <v>8347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customFormat="1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5"/>
        <v>30</v>
      </c>
      <c r="P205">
        <f t="shared" si="16"/>
        <v>93.25</v>
      </c>
      <c r="Q205" s="13" t="s">
        <v>8318</v>
      </c>
      <c r="R205" s="13" t="s">
        <v>8347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customFormat="1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5"/>
        <v>51</v>
      </c>
      <c r="P206">
        <f t="shared" si="16"/>
        <v>117.68</v>
      </c>
      <c r="Q206" s="13" t="s">
        <v>8318</v>
      </c>
      <c r="R206" s="13" t="s">
        <v>8347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customFormat="1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5"/>
        <v>16</v>
      </c>
      <c r="P207">
        <f t="shared" si="16"/>
        <v>76.47</v>
      </c>
      <c r="Q207" s="13" t="s">
        <v>8318</v>
      </c>
      <c r="R207" s="13" t="s">
        <v>8347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customFormat="1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5"/>
        <v>0</v>
      </c>
      <c r="P208">
        <f t="shared" si="16"/>
        <v>0</v>
      </c>
      <c r="Q208" s="13" t="s">
        <v>8318</v>
      </c>
      <c r="R208" s="13" t="s">
        <v>8347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customFormat="1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5"/>
        <v>15</v>
      </c>
      <c r="P209">
        <f t="shared" si="16"/>
        <v>163.85</v>
      </c>
      <c r="Q209" s="13" t="s">
        <v>8318</v>
      </c>
      <c r="R209" s="13" t="s">
        <v>8347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customFormat="1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5"/>
        <v>0</v>
      </c>
      <c r="P210">
        <f t="shared" si="16"/>
        <v>0</v>
      </c>
      <c r="Q210" s="13" t="s">
        <v>8318</v>
      </c>
      <c r="R210" s="13" t="s">
        <v>8347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customFormat="1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5"/>
        <v>0</v>
      </c>
      <c r="P211">
        <f t="shared" si="16"/>
        <v>0</v>
      </c>
      <c r="Q211" s="13" t="s">
        <v>8318</v>
      </c>
      <c r="R211" s="13" t="s">
        <v>8347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customFormat="1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5"/>
        <v>25</v>
      </c>
      <c r="P212">
        <f t="shared" si="16"/>
        <v>91.82</v>
      </c>
      <c r="Q212" s="13" t="s">
        <v>8318</v>
      </c>
      <c r="R212" s="13" t="s">
        <v>8347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customFormat="1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5"/>
        <v>45</v>
      </c>
      <c r="P213">
        <f t="shared" si="16"/>
        <v>185.83</v>
      </c>
      <c r="Q213" s="13" t="s">
        <v>8318</v>
      </c>
      <c r="R213" s="13" t="s">
        <v>8347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customFormat="1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5"/>
        <v>0</v>
      </c>
      <c r="P214">
        <f t="shared" si="16"/>
        <v>1</v>
      </c>
      <c r="Q214" s="13" t="s">
        <v>8318</v>
      </c>
      <c r="R214" s="13" t="s">
        <v>8347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customFormat="1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5"/>
        <v>0</v>
      </c>
      <c r="P215">
        <f t="shared" si="16"/>
        <v>20</v>
      </c>
      <c r="Q215" s="13" t="s">
        <v>8318</v>
      </c>
      <c r="R215" s="13" t="s">
        <v>8347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customFormat="1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5"/>
        <v>0</v>
      </c>
      <c r="P216">
        <f t="shared" si="16"/>
        <v>1</v>
      </c>
      <c r="Q216" s="13" t="s">
        <v>8318</v>
      </c>
      <c r="R216" s="13" t="s">
        <v>8347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customFormat="1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5"/>
        <v>0</v>
      </c>
      <c r="P217">
        <f t="shared" si="16"/>
        <v>10</v>
      </c>
      <c r="Q217" s="13" t="s">
        <v>8318</v>
      </c>
      <c r="R217" s="13" t="s">
        <v>8347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customFormat="1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5"/>
        <v>56</v>
      </c>
      <c r="P218">
        <f t="shared" si="16"/>
        <v>331.54</v>
      </c>
      <c r="Q218" s="13" t="s">
        <v>8318</v>
      </c>
      <c r="R218" s="13" t="s">
        <v>8347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customFormat="1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5"/>
        <v>12</v>
      </c>
      <c r="P219">
        <f t="shared" si="16"/>
        <v>314.29000000000002</v>
      </c>
      <c r="Q219" s="13" t="s">
        <v>8318</v>
      </c>
      <c r="R219" s="13" t="s">
        <v>8347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customFormat="1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5"/>
        <v>2</v>
      </c>
      <c r="P220">
        <f t="shared" si="16"/>
        <v>100</v>
      </c>
      <c r="Q220" s="13" t="s">
        <v>8318</v>
      </c>
      <c r="R220" s="13" t="s">
        <v>8347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customFormat="1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5"/>
        <v>18</v>
      </c>
      <c r="P221">
        <f t="shared" si="16"/>
        <v>115.99</v>
      </c>
      <c r="Q221" s="13" t="s">
        <v>8318</v>
      </c>
      <c r="R221" s="13" t="s">
        <v>8347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customFormat="1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5"/>
        <v>1</v>
      </c>
      <c r="P222">
        <f t="shared" si="16"/>
        <v>120</v>
      </c>
      <c r="Q222" s="13" t="s">
        <v>8318</v>
      </c>
      <c r="R222" s="13" t="s">
        <v>8347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customFormat="1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5"/>
        <v>0</v>
      </c>
      <c r="P223">
        <f t="shared" si="16"/>
        <v>0</v>
      </c>
      <c r="Q223" s="13" t="s">
        <v>8318</v>
      </c>
      <c r="R223" s="13" t="s">
        <v>8347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customFormat="1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5"/>
        <v>13</v>
      </c>
      <c r="P224">
        <f t="shared" si="16"/>
        <v>65</v>
      </c>
      <c r="Q224" s="13" t="s">
        <v>8318</v>
      </c>
      <c r="R224" s="13" t="s">
        <v>8347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customFormat="1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5"/>
        <v>0</v>
      </c>
      <c r="P225">
        <f t="shared" si="16"/>
        <v>0</v>
      </c>
      <c r="Q225" s="13" t="s">
        <v>8318</v>
      </c>
      <c r="R225" s="13" t="s">
        <v>8347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customFormat="1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5"/>
        <v>0</v>
      </c>
      <c r="P226">
        <f t="shared" si="16"/>
        <v>0</v>
      </c>
      <c r="Q226" s="13" t="s">
        <v>8318</v>
      </c>
      <c r="R226" s="13" t="s">
        <v>8347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customFormat="1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5"/>
        <v>0</v>
      </c>
      <c r="P227">
        <f t="shared" si="16"/>
        <v>0</v>
      </c>
      <c r="Q227" s="13" t="s">
        <v>8318</v>
      </c>
      <c r="R227" s="13" t="s">
        <v>8347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customFormat="1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5"/>
        <v>1</v>
      </c>
      <c r="P228">
        <f t="shared" si="16"/>
        <v>125</v>
      </c>
      <c r="Q228" s="13" t="s">
        <v>8318</v>
      </c>
      <c r="R228" s="13" t="s">
        <v>8347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customFormat="1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5"/>
        <v>0</v>
      </c>
      <c r="P229">
        <f t="shared" si="16"/>
        <v>0</v>
      </c>
      <c r="Q229" s="13" t="s">
        <v>8318</v>
      </c>
      <c r="R229" s="13" t="s">
        <v>8347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customFormat="1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5"/>
        <v>0</v>
      </c>
      <c r="P230">
        <f t="shared" si="16"/>
        <v>0</v>
      </c>
      <c r="Q230" s="13" t="s">
        <v>8318</v>
      </c>
      <c r="R230" s="13" t="s">
        <v>8347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customFormat="1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5"/>
        <v>0</v>
      </c>
      <c r="P231">
        <f t="shared" si="16"/>
        <v>0</v>
      </c>
      <c r="Q231" s="13" t="s">
        <v>8318</v>
      </c>
      <c r="R231" s="13" t="s">
        <v>8347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customFormat="1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5"/>
        <v>0</v>
      </c>
      <c r="P232">
        <f t="shared" si="16"/>
        <v>30</v>
      </c>
      <c r="Q232" s="13" t="s">
        <v>8318</v>
      </c>
      <c r="R232" s="13" t="s">
        <v>8347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customFormat="1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5"/>
        <v>0</v>
      </c>
      <c r="P233">
        <f t="shared" si="16"/>
        <v>0</v>
      </c>
      <c r="Q233" s="13" t="s">
        <v>8318</v>
      </c>
      <c r="R233" s="13" t="s">
        <v>8347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customFormat="1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5"/>
        <v>3</v>
      </c>
      <c r="P234">
        <f t="shared" si="16"/>
        <v>15.71</v>
      </c>
      <c r="Q234" s="13" t="s">
        <v>8318</v>
      </c>
      <c r="R234" s="13" t="s">
        <v>8347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customFormat="1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5"/>
        <v>0</v>
      </c>
      <c r="P235">
        <f t="shared" si="16"/>
        <v>0</v>
      </c>
      <c r="Q235" s="13" t="s">
        <v>8318</v>
      </c>
      <c r="R235" s="13" t="s">
        <v>8347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customFormat="1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5"/>
        <v>40</v>
      </c>
      <c r="P236">
        <f t="shared" si="16"/>
        <v>80.2</v>
      </c>
      <c r="Q236" s="13" t="s">
        <v>8318</v>
      </c>
      <c r="R236" s="13" t="s">
        <v>8347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customFormat="1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5"/>
        <v>0</v>
      </c>
      <c r="P237">
        <f t="shared" si="16"/>
        <v>0</v>
      </c>
      <c r="Q237" s="13" t="s">
        <v>8318</v>
      </c>
      <c r="R237" s="13" t="s">
        <v>8347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customFormat="1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5"/>
        <v>0</v>
      </c>
      <c r="P238">
        <f t="shared" si="16"/>
        <v>0</v>
      </c>
      <c r="Q238" s="13" t="s">
        <v>8318</v>
      </c>
      <c r="R238" s="13" t="s">
        <v>8347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customFormat="1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5"/>
        <v>0</v>
      </c>
      <c r="P239">
        <f t="shared" si="16"/>
        <v>50</v>
      </c>
      <c r="Q239" s="13" t="s">
        <v>8318</v>
      </c>
      <c r="R239" s="13" t="s">
        <v>8347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customFormat="1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5"/>
        <v>0</v>
      </c>
      <c r="P240">
        <f t="shared" si="16"/>
        <v>0</v>
      </c>
      <c r="Q240" s="13" t="s">
        <v>8318</v>
      </c>
      <c r="R240" s="13" t="s">
        <v>8347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customFormat="1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5"/>
        <v>25</v>
      </c>
      <c r="P241">
        <f t="shared" si="16"/>
        <v>50</v>
      </c>
      <c r="Q241" s="13" t="s">
        <v>8318</v>
      </c>
      <c r="R241" s="13" t="s">
        <v>8347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customFormat="1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5"/>
        <v>108</v>
      </c>
      <c r="P242">
        <f t="shared" si="16"/>
        <v>117.85</v>
      </c>
      <c r="Q242" s="13" t="s">
        <v>8318</v>
      </c>
      <c r="R242" s="13" t="s">
        <v>8330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customFormat="1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5"/>
        <v>113</v>
      </c>
      <c r="P243">
        <f t="shared" si="16"/>
        <v>109.04</v>
      </c>
      <c r="Q243" s="13" t="s">
        <v>8318</v>
      </c>
      <c r="R243" s="13" t="s">
        <v>8330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customFormat="1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5"/>
        <v>113</v>
      </c>
      <c r="P244">
        <f t="shared" si="16"/>
        <v>73.02</v>
      </c>
      <c r="Q244" s="13" t="s">
        <v>8318</v>
      </c>
      <c r="R244" s="13" t="s">
        <v>8330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customFormat="1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5"/>
        <v>103</v>
      </c>
      <c r="P245">
        <f t="shared" si="16"/>
        <v>78.2</v>
      </c>
      <c r="Q245" s="13" t="s">
        <v>8318</v>
      </c>
      <c r="R245" s="13" t="s">
        <v>8330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customFormat="1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5"/>
        <v>114</v>
      </c>
      <c r="P246">
        <f t="shared" si="16"/>
        <v>47.4</v>
      </c>
      <c r="Q246" s="13" t="s">
        <v>8318</v>
      </c>
      <c r="R246" s="13" t="s">
        <v>8330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customFormat="1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5"/>
        <v>104</v>
      </c>
      <c r="P247">
        <f t="shared" si="16"/>
        <v>54.02</v>
      </c>
      <c r="Q247" s="13" t="s">
        <v>8318</v>
      </c>
      <c r="R247" s="13" t="s">
        <v>8330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customFormat="1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5"/>
        <v>305</v>
      </c>
      <c r="P248">
        <f t="shared" si="16"/>
        <v>68.489999999999995</v>
      </c>
      <c r="Q248" s="13" t="s">
        <v>8318</v>
      </c>
      <c r="R248" s="13" t="s">
        <v>8330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customFormat="1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5"/>
        <v>134</v>
      </c>
      <c r="P249">
        <f t="shared" si="16"/>
        <v>108.15</v>
      </c>
      <c r="Q249" s="13" t="s">
        <v>8318</v>
      </c>
      <c r="R249" s="13" t="s">
        <v>8330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customFormat="1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5"/>
        <v>101</v>
      </c>
      <c r="P250">
        <f t="shared" si="16"/>
        <v>589.95000000000005</v>
      </c>
      <c r="Q250" s="13" t="s">
        <v>8318</v>
      </c>
      <c r="R250" s="13" t="s">
        <v>8330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customFormat="1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5"/>
        <v>113</v>
      </c>
      <c r="P251">
        <f t="shared" si="16"/>
        <v>48.05</v>
      </c>
      <c r="Q251" s="13" t="s">
        <v>8318</v>
      </c>
      <c r="R251" s="13" t="s">
        <v>8330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customFormat="1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5"/>
        <v>106</v>
      </c>
      <c r="P252">
        <f t="shared" si="16"/>
        <v>72.48</v>
      </c>
      <c r="Q252" s="13" t="s">
        <v>8318</v>
      </c>
      <c r="R252" s="13" t="s">
        <v>8330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customFormat="1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5"/>
        <v>126</v>
      </c>
      <c r="P253">
        <f t="shared" si="16"/>
        <v>57.08</v>
      </c>
      <c r="Q253" s="13" t="s">
        <v>8318</v>
      </c>
      <c r="R253" s="13" t="s">
        <v>8330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customFormat="1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5"/>
        <v>185</v>
      </c>
      <c r="P254">
        <f t="shared" si="16"/>
        <v>85.44</v>
      </c>
      <c r="Q254" s="13" t="s">
        <v>8318</v>
      </c>
      <c r="R254" s="13" t="s">
        <v>8330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customFormat="1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5"/>
        <v>101</v>
      </c>
      <c r="P255">
        <f t="shared" si="16"/>
        <v>215.86</v>
      </c>
      <c r="Q255" s="13" t="s">
        <v>8318</v>
      </c>
      <c r="R255" s="13" t="s">
        <v>8330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customFormat="1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5"/>
        <v>117</v>
      </c>
      <c r="P256">
        <f t="shared" si="16"/>
        <v>89.39</v>
      </c>
      <c r="Q256" s="13" t="s">
        <v>8318</v>
      </c>
      <c r="R256" s="13" t="s">
        <v>8330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customFormat="1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5"/>
        <v>107</v>
      </c>
      <c r="P257">
        <f t="shared" si="16"/>
        <v>45.42</v>
      </c>
      <c r="Q257" s="13" t="s">
        <v>8318</v>
      </c>
      <c r="R257" s="13" t="s">
        <v>8330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customFormat="1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ref="O258:O321" si="20">ROUND(E258/D258*100,0)</f>
        <v>139</v>
      </c>
      <c r="P258">
        <f t="shared" ref="P258:P321" si="21">IFERROR(ROUND(E258/L258,2),0)</f>
        <v>65.760000000000005</v>
      </c>
      <c r="Q258" s="13" t="s">
        <v>8318</v>
      </c>
      <c r="R258" s="13" t="s">
        <v>8330</v>
      </c>
      <c r="S258" s="16">
        <f t="shared" ref="S258:S321" si="22">(((J258/60)/60)/24)+DATE(1970,1,1)</f>
        <v>41319.769293981481</v>
      </c>
      <c r="T258" s="16">
        <f t="shared" ref="T258:T321" si="23">(((I258/60)/60)/24)+DATE(1970,1,1)</f>
        <v>41349.769293981481</v>
      </c>
      <c r="U258">
        <f t="shared" ref="U258:U321" si="24">+YEAR(S258)</f>
        <v>2013</v>
      </c>
    </row>
    <row r="259" spans="1:21" customFormat="1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si="20"/>
        <v>107</v>
      </c>
      <c r="P259">
        <f t="shared" si="21"/>
        <v>66.7</v>
      </c>
      <c r="Q259" s="13" t="s">
        <v>8318</v>
      </c>
      <c r="R259" s="13" t="s">
        <v>8330</v>
      </c>
      <c r="S259" s="16">
        <f t="shared" si="22"/>
        <v>42479.626875000002</v>
      </c>
      <c r="T259" s="16">
        <f t="shared" si="23"/>
        <v>42509.626875000002</v>
      </c>
      <c r="U259">
        <f t="shared" si="24"/>
        <v>2016</v>
      </c>
    </row>
    <row r="260" spans="1:21" customFormat="1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20"/>
        <v>191</v>
      </c>
      <c r="P260">
        <f t="shared" si="21"/>
        <v>83.35</v>
      </c>
      <c r="Q260" s="13" t="s">
        <v>8318</v>
      </c>
      <c r="R260" s="13" t="s">
        <v>8330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customFormat="1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20"/>
        <v>132</v>
      </c>
      <c r="P261">
        <f t="shared" si="21"/>
        <v>105.05</v>
      </c>
      <c r="Q261" s="13" t="s">
        <v>8318</v>
      </c>
      <c r="R261" s="13" t="s">
        <v>8330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customFormat="1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20"/>
        <v>106</v>
      </c>
      <c r="P262">
        <f t="shared" si="21"/>
        <v>120.91</v>
      </c>
      <c r="Q262" s="13" t="s">
        <v>8318</v>
      </c>
      <c r="R262" s="13" t="s">
        <v>8330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customFormat="1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20"/>
        <v>107</v>
      </c>
      <c r="P263">
        <f t="shared" si="21"/>
        <v>97.64</v>
      </c>
      <c r="Q263" s="13" t="s">
        <v>8318</v>
      </c>
      <c r="R263" s="13" t="s">
        <v>8330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customFormat="1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20"/>
        <v>240</v>
      </c>
      <c r="P264">
        <f t="shared" si="21"/>
        <v>41.38</v>
      </c>
      <c r="Q264" s="13" t="s">
        <v>8318</v>
      </c>
      <c r="R264" s="13" t="s">
        <v>8330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customFormat="1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20"/>
        <v>118</v>
      </c>
      <c r="P265">
        <f t="shared" si="21"/>
        <v>30.65</v>
      </c>
      <c r="Q265" s="13" t="s">
        <v>8318</v>
      </c>
      <c r="R265" s="13" t="s">
        <v>8330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customFormat="1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20"/>
        <v>118</v>
      </c>
      <c r="P266">
        <f t="shared" si="21"/>
        <v>64.95</v>
      </c>
      <c r="Q266" s="13" t="s">
        <v>8318</v>
      </c>
      <c r="R266" s="13" t="s">
        <v>8330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customFormat="1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20"/>
        <v>111</v>
      </c>
      <c r="P267">
        <f t="shared" si="21"/>
        <v>95.78</v>
      </c>
      <c r="Q267" s="13" t="s">
        <v>8318</v>
      </c>
      <c r="R267" s="13" t="s">
        <v>8330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customFormat="1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20"/>
        <v>146</v>
      </c>
      <c r="P268">
        <f t="shared" si="21"/>
        <v>40.42</v>
      </c>
      <c r="Q268" s="13" t="s">
        <v>8318</v>
      </c>
      <c r="R268" s="13" t="s">
        <v>8330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customFormat="1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20"/>
        <v>132</v>
      </c>
      <c r="P269">
        <f t="shared" si="21"/>
        <v>78.58</v>
      </c>
      <c r="Q269" s="13" t="s">
        <v>8318</v>
      </c>
      <c r="R269" s="13" t="s">
        <v>8330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customFormat="1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20"/>
        <v>111</v>
      </c>
      <c r="P270">
        <f t="shared" si="21"/>
        <v>50.18</v>
      </c>
      <c r="Q270" s="13" t="s">
        <v>8318</v>
      </c>
      <c r="R270" s="13" t="s">
        <v>8330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customFormat="1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20"/>
        <v>147</v>
      </c>
      <c r="P271">
        <f t="shared" si="21"/>
        <v>92.25</v>
      </c>
      <c r="Q271" s="13" t="s">
        <v>8318</v>
      </c>
      <c r="R271" s="13" t="s">
        <v>8330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customFormat="1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20"/>
        <v>153</v>
      </c>
      <c r="P272">
        <f t="shared" si="21"/>
        <v>57.54</v>
      </c>
      <c r="Q272" s="13" t="s">
        <v>8318</v>
      </c>
      <c r="R272" s="13" t="s">
        <v>8330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customFormat="1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20"/>
        <v>105</v>
      </c>
      <c r="P273">
        <f t="shared" si="21"/>
        <v>109.42</v>
      </c>
      <c r="Q273" s="13" t="s">
        <v>8318</v>
      </c>
      <c r="R273" s="13" t="s">
        <v>8330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customFormat="1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20"/>
        <v>177</v>
      </c>
      <c r="P274">
        <f t="shared" si="21"/>
        <v>81.89</v>
      </c>
      <c r="Q274" s="13" t="s">
        <v>8318</v>
      </c>
      <c r="R274" s="13" t="s">
        <v>8330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customFormat="1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20"/>
        <v>108</v>
      </c>
      <c r="P275">
        <f t="shared" si="21"/>
        <v>45.67</v>
      </c>
      <c r="Q275" s="13" t="s">
        <v>8318</v>
      </c>
      <c r="R275" s="13" t="s">
        <v>8330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customFormat="1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20"/>
        <v>156</v>
      </c>
      <c r="P276">
        <f t="shared" si="21"/>
        <v>55.22</v>
      </c>
      <c r="Q276" s="13" t="s">
        <v>8318</v>
      </c>
      <c r="R276" s="13" t="s">
        <v>8330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customFormat="1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20"/>
        <v>108</v>
      </c>
      <c r="P277">
        <f t="shared" si="21"/>
        <v>65.3</v>
      </c>
      <c r="Q277" s="13" t="s">
        <v>8318</v>
      </c>
      <c r="R277" s="13" t="s">
        <v>8330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customFormat="1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20"/>
        <v>148</v>
      </c>
      <c r="P278">
        <f t="shared" si="21"/>
        <v>95.23</v>
      </c>
      <c r="Q278" s="13" t="s">
        <v>8318</v>
      </c>
      <c r="R278" s="13" t="s">
        <v>8330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customFormat="1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20"/>
        <v>110</v>
      </c>
      <c r="P279">
        <f t="shared" si="21"/>
        <v>75.44</v>
      </c>
      <c r="Q279" s="13" t="s">
        <v>8318</v>
      </c>
      <c r="R279" s="13" t="s">
        <v>8330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customFormat="1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20"/>
        <v>150</v>
      </c>
      <c r="P280">
        <f t="shared" si="21"/>
        <v>97.82</v>
      </c>
      <c r="Q280" s="13" t="s">
        <v>8318</v>
      </c>
      <c r="R280" s="13" t="s">
        <v>8330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customFormat="1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20"/>
        <v>157</v>
      </c>
      <c r="P281">
        <f t="shared" si="21"/>
        <v>87.69</v>
      </c>
      <c r="Q281" s="13" t="s">
        <v>8318</v>
      </c>
      <c r="R281" s="13" t="s">
        <v>8330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customFormat="1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20"/>
        <v>156</v>
      </c>
      <c r="P282">
        <f t="shared" si="21"/>
        <v>54.75</v>
      </c>
      <c r="Q282" s="13" t="s">
        <v>8318</v>
      </c>
      <c r="R282" s="13" t="s">
        <v>8330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customFormat="1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20"/>
        <v>121</v>
      </c>
      <c r="P283">
        <f t="shared" si="21"/>
        <v>83.95</v>
      </c>
      <c r="Q283" s="13" t="s">
        <v>8318</v>
      </c>
      <c r="R283" s="13" t="s">
        <v>8330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customFormat="1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20"/>
        <v>101</v>
      </c>
      <c r="P284">
        <f t="shared" si="21"/>
        <v>254.39</v>
      </c>
      <c r="Q284" s="13" t="s">
        <v>8318</v>
      </c>
      <c r="R284" s="13" t="s">
        <v>8330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customFormat="1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20"/>
        <v>114</v>
      </c>
      <c r="P285">
        <f t="shared" si="21"/>
        <v>101.83</v>
      </c>
      <c r="Q285" s="13" t="s">
        <v>8318</v>
      </c>
      <c r="R285" s="13" t="s">
        <v>8330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customFormat="1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20"/>
        <v>105</v>
      </c>
      <c r="P286">
        <f t="shared" si="21"/>
        <v>55.07</v>
      </c>
      <c r="Q286" s="13" t="s">
        <v>8318</v>
      </c>
      <c r="R286" s="13" t="s">
        <v>8330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customFormat="1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20"/>
        <v>229</v>
      </c>
      <c r="P287">
        <f t="shared" si="21"/>
        <v>56.9</v>
      </c>
      <c r="Q287" s="13" t="s">
        <v>8318</v>
      </c>
      <c r="R287" s="13" t="s">
        <v>8330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customFormat="1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20"/>
        <v>109</v>
      </c>
      <c r="P288">
        <f t="shared" si="21"/>
        <v>121.28</v>
      </c>
      <c r="Q288" s="13" t="s">
        <v>8318</v>
      </c>
      <c r="R288" s="13" t="s">
        <v>8330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customFormat="1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20"/>
        <v>176</v>
      </c>
      <c r="P289">
        <f t="shared" si="21"/>
        <v>91.19</v>
      </c>
      <c r="Q289" s="13" t="s">
        <v>8318</v>
      </c>
      <c r="R289" s="13" t="s">
        <v>8330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customFormat="1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20"/>
        <v>103</v>
      </c>
      <c r="P290">
        <f t="shared" si="21"/>
        <v>115.45</v>
      </c>
      <c r="Q290" s="13" t="s">
        <v>8318</v>
      </c>
      <c r="R290" s="13" t="s">
        <v>8330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customFormat="1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20"/>
        <v>105</v>
      </c>
      <c r="P291">
        <f t="shared" si="21"/>
        <v>67.77</v>
      </c>
      <c r="Q291" s="13" t="s">
        <v>8318</v>
      </c>
      <c r="R291" s="13" t="s">
        <v>8330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customFormat="1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20"/>
        <v>107</v>
      </c>
      <c r="P292">
        <f t="shared" si="21"/>
        <v>28.58</v>
      </c>
      <c r="Q292" s="13" t="s">
        <v>8318</v>
      </c>
      <c r="R292" s="13" t="s">
        <v>8330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customFormat="1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20"/>
        <v>120</v>
      </c>
      <c r="P293">
        <f t="shared" si="21"/>
        <v>46.88</v>
      </c>
      <c r="Q293" s="13" t="s">
        <v>8318</v>
      </c>
      <c r="R293" s="13" t="s">
        <v>8330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customFormat="1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20"/>
        <v>102</v>
      </c>
      <c r="P294">
        <f t="shared" si="21"/>
        <v>154.41999999999999</v>
      </c>
      <c r="Q294" s="13" t="s">
        <v>8318</v>
      </c>
      <c r="R294" s="13" t="s">
        <v>8330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customFormat="1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20"/>
        <v>101</v>
      </c>
      <c r="P295">
        <f t="shared" si="21"/>
        <v>201.22</v>
      </c>
      <c r="Q295" s="13" t="s">
        <v>8318</v>
      </c>
      <c r="R295" s="13" t="s">
        <v>8330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customFormat="1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20"/>
        <v>100</v>
      </c>
      <c r="P296">
        <f t="shared" si="21"/>
        <v>100</v>
      </c>
      <c r="Q296" s="13" t="s">
        <v>8318</v>
      </c>
      <c r="R296" s="13" t="s">
        <v>8330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customFormat="1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20"/>
        <v>133</v>
      </c>
      <c r="P297">
        <f t="shared" si="21"/>
        <v>100.08</v>
      </c>
      <c r="Q297" s="13" t="s">
        <v>8318</v>
      </c>
      <c r="R297" s="13" t="s">
        <v>8330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customFormat="1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20"/>
        <v>119</v>
      </c>
      <c r="P298">
        <f t="shared" si="21"/>
        <v>230.09</v>
      </c>
      <c r="Q298" s="13" t="s">
        <v>8318</v>
      </c>
      <c r="R298" s="13" t="s">
        <v>8330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customFormat="1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20"/>
        <v>101</v>
      </c>
      <c r="P299">
        <f t="shared" si="21"/>
        <v>141.75</v>
      </c>
      <c r="Q299" s="13" t="s">
        <v>8318</v>
      </c>
      <c r="R299" s="13" t="s">
        <v>8330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customFormat="1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20"/>
        <v>109</v>
      </c>
      <c r="P300">
        <f t="shared" si="21"/>
        <v>56.34</v>
      </c>
      <c r="Q300" s="13" t="s">
        <v>8318</v>
      </c>
      <c r="R300" s="13" t="s">
        <v>8330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customFormat="1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20"/>
        <v>179</v>
      </c>
      <c r="P301">
        <f t="shared" si="21"/>
        <v>73.34</v>
      </c>
      <c r="Q301" s="13" t="s">
        <v>8318</v>
      </c>
      <c r="R301" s="13" t="s">
        <v>8330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customFormat="1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20"/>
        <v>102</v>
      </c>
      <c r="P302">
        <f t="shared" si="21"/>
        <v>85.34</v>
      </c>
      <c r="Q302" s="13" t="s">
        <v>8318</v>
      </c>
      <c r="R302" s="13" t="s">
        <v>8330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customFormat="1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20"/>
        <v>119</v>
      </c>
      <c r="P303">
        <f t="shared" si="21"/>
        <v>61.5</v>
      </c>
      <c r="Q303" s="13" t="s">
        <v>8318</v>
      </c>
      <c r="R303" s="13" t="s">
        <v>8330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customFormat="1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20"/>
        <v>100</v>
      </c>
      <c r="P304">
        <f t="shared" si="21"/>
        <v>93.02</v>
      </c>
      <c r="Q304" s="13" t="s">
        <v>8318</v>
      </c>
      <c r="R304" s="13" t="s">
        <v>8330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customFormat="1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20"/>
        <v>137</v>
      </c>
      <c r="P305">
        <f t="shared" si="21"/>
        <v>50.29</v>
      </c>
      <c r="Q305" s="13" t="s">
        <v>8318</v>
      </c>
      <c r="R305" s="13" t="s">
        <v>8330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customFormat="1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20"/>
        <v>232</v>
      </c>
      <c r="P306">
        <f t="shared" si="21"/>
        <v>106.43</v>
      </c>
      <c r="Q306" s="13" t="s">
        <v>8318</v>
      </c>
      <c r="R306" s="13" t="s">
        <v>8330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customFormat="1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20"/>
        <v>130</v>
      </c>
      <c r="P307">
        <f t="shared" si="21"/>
        <v>51.72</v>
      </c>
      <c r="Q307" s="13" t="s">
        <v>8318</v>
      </c>
      <c r="R307" s="13" t="s">
        <v>8330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customFormat="1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20"/>
        <v>293</v>
      </c>
      <c r="P308">
        <f t="shared" si="21"/>
        <v>36.61</v>
      </c>
      <c r="Q308" s="13" t="s">
        <v>8318</v>
      </c>
      <c r="R308" s="13" t="s">
        <v>8330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customFormat="1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20"/>
        <v>111</v>
      </c>
      <c r="P309">
        <f t="shared" si="21"/>
        <v>42.52</v>
      </c>
      <c r="Q309" s="13" t="s">
        <v>8318</v>
      </c>
      <c r="R309" s="13" t="s">
        <v>8330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customFormat="1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20"/>
        <v>106</v>
      </c>
      <c r="P310">
        <f t="shared" si="21"/>
        <v>62.71</v>
      </c>
      <c r="Q310" s="13" t="s">
        <v>8318</v>
      </c>
      <c r="R310" s="13" t="s">
        <v>8330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customFormat="1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20"/>
        <v>119</v>
      </c>
      <c r="P311">
        <f t="shared" si="21"/>
        <v>89.96</v>
      </c>
      <c r="Q311" s="13" t="s">
        <v>8318</v>
      </c>
      <c r="R311" s="13" t="s">
        <v>8330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customFormat="1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20"/>
        <v>104</v>
      </c>
      <c r="P312">
        <f t="shared" si="21"/>
        <v>28.92</v>
      </c>
      <c r="Q312" s="13" t="s">
        <v>8318</v>
      </c>
      <c r="R312" s="13" t="s">
        <v>8330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customFormat="1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20"/>
        <v>104</v>
      </c>
      <c r="P313">
        <f t="shared" si="21"/>
        <v>138.80000000000001</v>
      </c>
      <c r="Q313" s="13" t="s">
        <v>8318</v>
      </c>
      <c r="R313" s="13" t="s">
        <v>8330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customFormat="1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20"/>
        <v>112</v>
      </c>
      <c r="P314">
        <f t="shared" si="21"/>
        <v>61.3</v>
      </c>
      <c r="Q314" s="13" t="s">
        <v>8318</v>
      </c>
      <c r="R314" s="13" t="s">
        <v>8330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customFormat="1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20"/>
        <v>105</v>
      </c>
      <c r="P315">
        <f t="shared" si="21"/>
        <v>80.2</v>
      </c>
      <c r="Q315" s="13" t="s">
        <v>8318</v>
      </c>
      <c r="R315" s="13" t="s">
        <v>8330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customFormat="1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20"/>
        <v>385</v>
      </c>
      <c r="P316">
        <f t="shared" si="21"/>
        <v>32.1</v>
      </c>
      <c r="Q316" s="13" t="s">
        <v>8318</v>
      </c>
      <c r="R316" s="13" t="s">
        <v>8330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customFormat="1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20"/>
        <v>101</v>
      </c>
      <c r="P317">
        <f t="shared" si="21"/>
        <v>200.89</v>
      </c>
      <c r="Q317" s="13" t="s">
        <v>8318</v>
      </c>
      <c r="R317" s="13" t="s">
        <v>8330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customFormat="1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20"/>
        <v>114</v>
      </c>
      <c r="P318">
        <f t="shared" si="21"/>
        <v>108.01</v>
      </c>
      <c r="Q318" s="13" t="s">
        <v>8318</v>
      </c>
      <c r="R318" s="13" t="s">
        <v>8330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customFormat="1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20"/>
        <v>101</v>
      </c>
      <c r="P319">
        <f t="shared" si="21"/>
        <v>95.7</v>
      </c>
      <c r="Q319" s="13" t="s">
        <v>8318</v>
      </c>
      <c r="R319" s="13" t="s">
        <v>8330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customFormat="1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20"/>
        <v>283</v>
      </c>
      <c r="P320">
        <f t="shared" si="21"/>
        <v>49.88</v>
      </c>
      <c r="Q320" s="13" t="s">
        <v>8318</v>
      </c>
      <c r="R320" s="13" t="s">
        <v>8330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customFormat="1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20"/>
        <v>113</v>
      </c>
      <c r="P321">
        <f t="shared" si="21"/>
        <v>110.47</v>
      </c>
      <c r="Q321" s="13" t="s">
        <v>8318</v>
      </c>
      <c r="R321" s="13" t="s">
        <v>8330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customFormat="1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ref="O322:O385" si="25">ROUND(E322/D322*100,0)</f>
        <v>107</v>
      </c>
      <c r="P322">
        <f t="shared" ref="P322:P385" si="26">IFERROR(ROUND(E322/L322,2),0)</f>
        <v>134.91</v>
      </c>
      <c r="Q322" s="13" t="s">
        <v>8318</v>
      </c>
      <c r="R322" s="13" t="s">
        <v>8330</v>
      </c>
      <c r="S322" s="16">
        <f t="shared" ref="S322:S385" si="27">(((J322/60)/60)/24)+DATE(1970,1,1)</f>
        <v>42331.551307870366</v>
      </c>
      <c r="T322" s="16">
        <f t="shared" ref="T322:T385" si="28">(((I322/60)/60)/24)+DATE(1970,1,1)</f>
        <v>42360.958333333328</v>
      </c>
      <c r="U322">
        <f t="shared" ref="U322:U385" si="29">+YEAR(S322)</f>
        <v>2015</v>
      </c>
    </row>
    <row r="323" spans="1:21" customFormat="1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si="25"/>
        <v>103</v>
      </c>
      <c r="P323">
        <f t="shared" si="26"/>
        <v>106.62</v>
      </c>
      <c r="Q323" s="13" t="s">
        <v>8318</v>
      </c>
      <c r="R323" s="13" t="s">
        <v>8330</v>
      </c>
      <c r="S323" s="16">
        <f t="shared" si="27"/>
        <v>42647.446597222224</v>
      </c>
      <c r="T323" s="16">
        <f t="shared" si="28"/>
        <v>42682.488263888896</v>
      </c>
      <c r="U323">
        <f t="shared" si="29"/>
        <v>2016</v>
      </c>
    </row>
    <row r="324" spans="1:21" customFormat="1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5"/>
        <v>108</v>
      </c>
      <c r="P324">
        <f t="shared" si="26"/>
        <v>145.04</v>
      </c>
      <c r="Q324" s="13" t="s">
        <v>8318</v>
      </c>
      <c r="R324" s="13" t="s">
        <v>8330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customFormat="1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5"/>
        <v>123</v>
      </c>
      <c r="P325">
        <f t="shared" si="26"/>
        <v>114.59</v>
      </c>
      <c r="Q325" s="13" t="s">
        <v>8318</v>
      </c>
      <c r="R325" s="13" t="s">
        <v>8330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customFormat="1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5"/>
        <v>102</v>
      </c>
      <c r="P326">
        <f t="shared" si="26"/>
        <v>105.32</v>
      </c>
      <c r="Q326" s="13" t="s">
        <v>8318</v>
      </c>
      <c r="R326" s="13" t="s">
        <v>8330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customFormat="1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5"/>
        <v>104</v>
      </c>
      <c r="P327">
        <f t="shared" si="26"/>
        <v>70.92</v>
      </c>
      <c r="Q327" s="13" t="s">
        <v>8318</v>
      </c>
      <c r="R327" s="13" t="s">
        <v>8330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customFormat="1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5"/>
        <v>113</v>
      </c>
      <c r="P328">
        <f t="shared" si="26"/>
        <v>147.16999999999999</v>
      </c>
      <c r="Q328" s="13" t="s">
        <v>8318</v>
      </c>
      <c r="R328" s="13" t="s">
        <v>8330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customFormat="1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5"/>
        <v>136</v>
      </c>
      <c r="P329">
        <f t="shared" si="26"/>
        <v>160.47</v>
      </c>
      <c r="Q329" s="13" t="s">
        <v>8318</v>
      </c>
      <c r="R329" s="13" t="s">
        <v>8330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customFormat="1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5"/>
        <v>104</v>
      </c>
      <c r="P330">
        <f t="shared" si="26"/>
        <v>156.05000000000001</v>
      </c>
      <c r="Q330" s="13" t="s">
        <v>8318</v>
      </c>
      <c r="R330" s="13" t="s">
        <v>8330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customFormat="1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5"/>
        <v>106</v>
      </c>
      <c r="P331">
        <f t="shared" si="26"/>
        <v>63.17</v>
      </c>
      <c r="Q331" s="13" t="s">
        <v>8318</v>
      </c>
      <c r="R331" s="13" t="s">
        <v>8330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customFormat="1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5"/>
        <v>102</v>
      </c>
      <c r="P332">
        <f t="shared" si="26"/>
        <v>104.82</v>
      </c>
      <c r="Q332" s="13" t="s">
        <v>8318</v>
      </c>
      <c r="R332" s="13" t="s">
        <v>8330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customFormat="1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5"/>
        <v>107</v>
      </c>
      <c r="P333">
        <f t="shared" si="26"/>
        <v>97.36</v>
      </c>
      <c r="Q333" s="13" t="s">
        <v>8318</v>
      </c>
      <c r="R333" s="13" t="s">
        <v>8330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customFormat="1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5"/>
        <v>113</v>
      </c>
      <c r="P334">
        <f t="shared" si="26"/>
        <v>203.63</v>
      </c>
      <c r="Q334" s="13" t="s">
        <v>8318</v>
      </c>
      <c r="R334" s="13" t="s">
        <v>8330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customFormat="1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5"/>
        <v>125</v>
      </c>
      <c r="P335">
        <f t="shared" si="26"/>
        <v>188.31</v>
      </c>
      <c r="Q335" s="13" t="s">
        <v>8318</v>
      </c>
      <c r="R335" s="13" t="s">
        <v>8330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customFormat="1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5"/>
        <v>101</v>
      </c>
      <c r="P336">
        <f t="shared" si="26"/>
        <v>146.65</v>
      </c>
      <c r="Q336" s="13" t="s">
        <v>8318</v>
      </c>
      <c r="R336" s="13" t="s">
        <v>8330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customFormat="1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5"/>
        <v>103</v>
      </c>
      <c r="P337">
        <f t="shared" si="26"/>
        <v>109.19</v>
      </c>
      <c r="Q337" s="13" t="s">
        <v>8318</v>
      </c>
      <c r="R337" s="13" t="s">
        <v>8330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customFormat="1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5"/>
        <v>117</v>
      </c>
      <c r="P338">
        <f t="shared" si="26"/>
        <v>59.25</v>
      </c>
      <c r="Q338" s="13" t="s">
        <v>8318</v>
      </c>
      <c r="R338" s="13" t="s">
        <v>8330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customFormat="1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5"/>
        <v>101</v>
      </c>
      <c r="P339">
        <f t="shared" si="26"/>
        <v>97.9</v>
      </c>
      <c r="Q339" s="13" t="s">
        <v>8318</v>
      </c>
      <c r="R339" s="13" t="s">
        <v>8330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customFormat="1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5"/>
        <v>110</v>
      </c>
      <c r="P340">
        <f t="shared" si="26"/>
        <v>70</v>
      </c>
      <c r="Q340" s="13" t="s">
        <v>8318</v>
      </c>
      <c r="R340" s="13" t="s">
        <v>8330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customFormat="1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5"/>
        <v>108</v>
      </c>
      <c r="P341">
        <f t="shared" si="26"/>
        <v>72.87</v>
      </c>
      <c r="Q341" s="13" t="s">
        <v>8318</v>
      </c>
      <c r="R341" s="13" t="s">
        <v>8330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customFormat="1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5"/>
        <v>125</v>
      </c>
      <c r="P342">
        <f t="shared" si="26"/>
        <v>146.35</v>
      </c>
      <c r="Q342" s="13" t="s">
        <v>8318</v>
      </c>
      <c r="R342" s="13" t="s">
        <v>8330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customFormat="1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5"/>
        <v>107</v>
      </c>
      <c r="P343">
        <f t="shared" si="26"/>
        <v>67.91</v>
      </c>
      <c r="Q343" s="13" t="s">
        <v>8318</v>
      </c>
      <c r="R343" s="13" t="s">
        <v>8330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customFormat="1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5"/>
        <v>100</v>
      </c>
      <c r="P344">
        <f t="shared" si="26"/>
        <v>169.85</v>
      </c>
      <c r="Q344" s="13" t="s">
        <v>8318</v>
      </c>
      <c r="R344" s="13" t="s">
        <v>8330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customFormat="1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5"/>
        <v>102</v>
      </c>
      <c r="P345">
        <f t="shared" si="26"/>
        <v>58.41</v>
      </c>
      <c r="Q345" s="13" t="s">
        <v>8318</v>
      </c>
      <c r="R345" s="13" t="s">
        <v>8330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customFormat="1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5"/>
        <v>102</v>
      </c>
      <c r="P346">
        <f t="shared" si="26"/>
        <v>119.99</v>
      </c>
      <c r="Q346" s="13" t="s">
        <v>8318</v>
      </c>
      <c r="R346" s="13" t="s">
        <v>8330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customFormat="1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5"/>
        <v>123</v>
      </c>
      <c r="P347">
        <f t="shared" si="26"/>
        <v>99.86</v>
      </c>
      <c r="Q347" s="13" t="s">
        <v>8318</v>
      </c>
      <c r="R347" s="13" t="s">
        <v>8330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customFormat="1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5"/>
        <v>170</v>
      </c>
      <c r="P348">
        <f t="shared" si="26"/>
        <v>90.58</v>
      </c>
      <c r="Q348" s="13" t="s">
        <v>8318</v>
      </c>
      <c r="R348" s="13" t="s">
        <v>8330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customFormat="1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5"/>
        <v>112</v>
      </c>
      <c r="P349">
        <f t="shared" si="26"/>
        <v>117.77</v>
      </c>
      <c r="Q349" s="13" t="s">
        <v>8318</v>
      </c>
      <c r="R349" s="13" t="s">
        <v>8330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customFormat="1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5"/>
        <v>103</v>
      </c>
      <c r="P350">
        <f t="shared" si="26"/>
        <v>86.55</v>
      </c>
      <c r="Q350" s="13" t="s">
        <v>8318</v>
      </c>
      <c r="R350" s="13" t="s">
        <v>8330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customFormat="1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5"/>
        <v>107</v>
      </c>
      <c r="P351">
        <f t="shared" si="26"/>
        <v>71.900000000000006</v>
      </c>
      <c r="Q351" s="13" t="s">
        <v>8318</v>
      </c>
      <c r="R351" s="13" t="s">
        <v>8330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customFormat="1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5"/>
        <v>115</v>
      </c>
      <c r="P352">
        <f t="shared" si="26"/>
        <v>129.82</v>
      </c>
      <c r="Q352" s="13" t="s">
        <v>8318</v>
      </c>
      <c r="R352" s="13" t="s">
        <v>8330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customFormat="1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5"/>
        <v>127</v>
      </c>
      <c r="P353">
        <f t="shared" si="26"/>
        <v>44.91</v>
      </c>
      <c r="Q353" s="13" t="s">
        <v>8318</v>
      </c>
      <c r="R353" s="13" t="s">
        <v>8330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customFormat="1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5"/>
        <v>117</v>
      </c>
      <c r="P354">
        <f t="shared" si="26"/>
        <v>40.76</v>
      </c>
      <c r="Q354" s="13" t="s">
        <v>8318</v>
      </c>
      <c r="R354" s="13" t="s">
        <v>8330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customFormat="1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5"/>
        <v>109</v>
      </c>
      <c r="P355">
        <f t="shared" si="26"/>
        <v>103.52</v>
      </c>
      <c r="Q355" s="13" t="s">
        <v>8318</v>
      </c>
      <c r="R355" s="13" t="s">
        <v>8330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customFormat="1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5"/>
        <v>104</v>
      </c>
      <c r="P356">
        <f t="shared" si="26"/>
        <v>125.45</v>
      </c>
      <c r="Q356" s="13" t="s">
        <v>8318</v>
      </c>
      <c r="R356" s="13" t="s">
        <v>8330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customFormat="1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5"/>
        <v>116</v>
      </c>
      <c r="P357">
        <f t="shared" si="26"/>
        <v>246.61</v>
      </c>
      <c r="Q357" s="13" t="s">
        <v>8318</v>
      </c>
      <c r="R357" s="13" t="s">
        <v>8330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customFormat="1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5"/>
        <v>103</v>
      </c>
      <c r="P358">
        <f t="shared" si="26"/>
        <v>79.400000000000006</v>
      </c>
      <c r="Q358" s="13" t="s">
        <v>8318</v>
      </c>
      <c r="R358" s="13" t="s">
        <v>8330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customFormat="1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5"/>
        <v>174</v>
      </c>
      <c r="P359">
        <f t="shared" si="26"/>
        <v>86.14</v>
      </c>
      <c r="Q359" s="13" t="s">
        <v>8318</v>
      </c>
      <c r="R359" s="13" t="s">
        <v>8330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customFormat="1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5"/>
        <v>103</v>
      </c>
      <c r="P360">
        <f t="shared" si="26"/>
        <v>193.05</v>
      </c>
      <c r="Q360" s="13" t="s">
        <v>8318</v>
      </c>
      <c r="R360" s="13" t="s">
        <v>8330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customFormat="1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5"/>
        <v>105</v>
      </c>
      <c r="P361">
        <f t="shared" si="26"/>
        <v>84.02</v>
      </c>
      <c r="Q361" s="13" t="s">
        <v>8318</v>
      </c>
      <c r="R361" s="13" t="s">
        <v>8330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customFormat="1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5"/>
        <v>101</v>
      </c>
      <c r="P362">
        <f t="shared" si="26"/>
        <v>139.83000000000001</v>
      </c>
      <c r="Q362" s="13" t="s">
        <v>8318</v>
      </c>
      <c r="R362" s="13" t="s">
        <v>8330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customFormat="1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5"/>
        <v>111</v>
      </c>
      <c r="P363">
        <f t="shared" si="26"/>
        <v>109.82</v>
      </c>
      <c r="Q363" s="13" t="s">
        <v>8318</v>
      </c>
      <c r="R363" s="13" t="s">
        <v>8330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customFormat="1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5"/>
        <v>124</v>
      </c>
      <c r="P364">
        <f t="shared" si="26"/>
        <v>139.53</v>
      </c>
      <c r="Q364" s="13" t="s">
        <v>8318</v>
      </c>
      <c r="R364" s="13" t="s">
        <v>8330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customFormat="1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5"/>
        <v>101</v>
      </c>
      <c r="P365">
        <f t="shared" si="26"/>
        <v>347.85</v>
      </c>
      <c r="Q365" s="13" t="s">
        <v>8318</v>
      </c>
      <c r="R365" s="13" t="s">
        <v>8330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customFormat="1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5"/>
        <v>110</v>
      </c>
      <c r="P366">
        <f t="shared" si="26"/>
        <v>68.239999999999995</v>
      </c>
      <c r="Q366" s="13" t="s">
        <v>8318</v>
      </c>
      <c r="R366" s="13" t="s">
        <v>8330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customFormat="1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5"/>
        <v>104</v>
      </c>
      <c r="P367">
        <f t="shared" si="26"/>
        <v>239.94</v>
      </c>
      <c r="Q367" s="13" t="s">
        <v>8318</v>
      </c>
      <c r="R367" s="13" t="s">
        <v>8330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customFormat="1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5"/>
        <v>101</v>
      </c>
      <c r="P368">
        <f t="shared" si="26"/>
        <v>287.31</v>
      </c>
      <c r="Q368" s="13" t="s">
        <v>8318</v>
      </c>
      <c r="R368" s="13" t="s">
        <v>8330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customFormat="1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5"/>
        <v>103</v>
      </c>
      <c r="P369">
        <f t="shared" si="26"/>
        <v>86.85</v>
      </c>
      <c r="Q369" s="13" t="s">
        <v>8318</v>
      </c>
      <c r="R369" s="13" t="s">
        <v>8330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customFormat="1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5"/>
        <v>104</v>
      </c>
      <c r="P370">
        <f t="shared" si="26"/>
        <v>81.849999999999994</v>
      </c>
      <c r="Q370" s="13" t="s">
        <v>8318</v>
      </c>
      <c r="R370" s="13" t="s">
        <v>8330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customFormat="1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5"/>
        <v>110</v>
      </c>
      <c r="P371">
        <f t="shared" si="26"/>
        <v>42.87</v>
      </c>
      <c r="Q371" s="13" t="s">
        <v>8318</v>
      </c>
      <c r="R371" s="13" t="s">
        <v>8330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customFormat="1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5"/>
        <v>122</v>
      </c>
      <c r="P372">
        <f t="shared" si="26"/>
        <v>709.42</v>
      </c>
      <c r="Q372" s="13" t="s">
        <v>8318</v>
      </c>
      <c r="R372" s="13" t="s">
        <v>8330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customFormat="1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5"/>
        <v>114</v>
      </c>
      <c r="P373">
        <f t="shared" si="26"/>
        <v>161.26</v>
      </c>
      <c r="Q373" s="13" t="s">
        <v>8318</v>
      </c>
      <c r="R373" s="13" t="s">
        <v>8330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customFormat="1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5"/>
        <v>125</v>
      </c>
      <c r="P374">
        <f t="shared" si="26"/>
        <v>41.78</v>
      </c>
      <c r="Q374" s="13" t="s">
        <v>8318</v>
      </c>
      <c r="R374" s="13" t="s">
        <v>8330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customFormat="1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5"/>
        <v>107</v>
      </c>
      <c r="P375">
        <f t="shared" si="26"/>
        <v>89.89</v>
      </c>
      <c r="Q375" s="13" t="s">
        <v>8318</v>
      </c>
      <c r="R375" s="13" t="s">
        <v>8330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customFormat="1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5"/>
        <v>131</v>
      </c>
      <c r="P376">
        <f t="shared" si="26"/>
        <v>45.05</v>
      </c>
      <c r="Q376" s="13" t="s">
        <v>8318</v>
      </c>
      <c r="R376" s="13" t="s">
        <v>8330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customFormat="1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5"/>
        <v>120</v>
      </c>
      <c r="P377">
        <f t="shared" si="26"/>
        <v>42.86</v>
      </c>
      <c r="Q377" s="13" t="s">
        <v>8318</v>
      </c>
      <c r="R377" s="13" t="s">
        <v>8330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customFormat="1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5"/>
        <v>106</v>
      </c>
      <c r="P378">
        <f t="shared" si="26"/>
        <v>54.08</v>
      </c>
      <c r="Q378" s="13" t="s">
        <v>8318</v>
      </c>
      <c r="R378" s="13" t="s">
        <v>8330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customFormat="1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5"/>
        <v>114</v>
      </c>
      <c r="P379">
        <f t="shared" si="26"/>
        <v>103.22</v>
      </c>
      <c r="Q379" s="13" t="s">
        <v>8318</v>
      </c>
      <c r="R379" s="13" t="s">
        <v>8330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customFormat="1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5"/>
        <v>112</v>
      </c>
      <c r="P380">
        <f t="shared" si="26"/>
        <v>40.4</v>
      </c>
      <c r="Q380" s="13" t="s">
        <v>8318</v>
      </c>
      <c r="R380" s="13" t="s">
        <v>8330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customFormat="1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5"/>
        <v>116</v>
      </c>
      <c r="P381">
        <f t="shared" si="26"/>
        <v>116.86</v>
      </c>
      <c r="Q381" s="13" t="s">
        <v>8318</v>
      </c>
      <c r="R381" s="13" t="s">
        <v>8330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customFormat="1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5"/>
        <v>142</v>
      </c>
      <c r="P382">
        <f t="shared" si="26"/>
        <v>115.51</v>
      </c>
      <c r="Q382" s="13" t="s">
        <v>8318</v>
      </c>
      <c r="R382" s="13" t="s">
        <v>8330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customFormat="1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5"/>
        <v>105</v>
      </c>
      <c r="P383">
        <f t="shared" si="26"/>
        <v>104.31</v>
      </c>
      <c r="Q383" s="13" t="s">
        <v>8318</v>
      </c>
      <c r="R383" s="13" t="s">
        <v>8330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customFormat="1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5"/>
        <v>256</v>
      </c>
      <c r="P384">
        <f t="shared" si="26"/>
        <v>69.77</v>
      </c>
      <c r="Q384" s="13" t="s">
        <v>8318</v>
      </c>
      <c r="R384" s="13" t="s">
        <v>8330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customFormat="1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5"/>
        <v>207</v>
      </c>
      <c r="P385">
        <f t="shared" si="26"/>
        <v>43.02</v>
      </c>
      <c r="Q385" s="13" t="s">
        <v>8318</v>
      </c>
      <c r="R385" s="13" t="s">
        <v>8330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customFormat="1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ref="O386:O449" si="30">ROUND(E386/D386*100,0)</f>
        <v>112</v>
      </c>
      <c r="P386">
        <f t="shared" ref="P386:P449" si="31">IFERROR(ROUND(E386/L386,2),0)</f>
        <v>58.54</v>
      </c>
      <c r="Q386" s="13" t="s">
        <v>8318</v>
      </c>
      <c r="R386" s="13" t="s">
        <v>8330</v>
      </c>
      <c r="S386" s="16">
        <f t="shared" ref="S386:S449" si="32">(((J386/60)/60)/24)+DATE(1970,1,1)</f>
        <v>41980.781793981485</v>
      </c>
      <c r="T386" s="16">
        <f t="shared" ref="T386:T449" si="33">(((I386/60)/60)/24)+DATE(1970,1,1)</f>
        <v>42010.781793981485</v>
      </c>
      <c r="U386">
        <f t="shared" ref="U386:U449" si="34">+YEAR(S386)</f>
        <v>2014</v>
      </c>
    </row>
    <row r="387" spans="1:21" customFormat="1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si="30"/>
        <v>106</v>
      </c>
      <c r="P387">
        <f t="shared" si="31"/>
        <v>111.8</v>
      </c>
      <c r="Q387" s="13" t="s">
        <v>8318</v>
      </c>
      <c r="R387" s="13" t="s">
        <v>8330</v>
      </c>
      <c r="S387" s="16">
        <f t="shared" si="32"/>
        <v>41934.584502314814</v>
      </c>
      <c r="T387" s="16">
        <f t="shared" si="33"/>
        <v>41964.626168981486</v>
      </c>
      <c r="U387">
        <f t="shared" si="34"/>
        <v>2014</v>
      </c>
    </row>
    <row r="388" spans="1:21" customFormat="1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30"/>
        <v>100</v>
      </c>
      <c r="P388">
        <f t="shared" si="31"/>
        <v>46.23</v>
      </c>
      <c r="Q388" s="13" t="s">
        <v>8318</v>
      </c>
      <c r="R388" s="13" t="s">
        <v>8330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customFormat="1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30"/>
        <v>214</v>
      </c>
      <c r="P389">
        <f t="shared" si="31"/>
        <v>144.69</v>
      </c>
      <c r="Q389" s="13" t="s">
        <v>8318</v>
      </c>
      <c r="R389" s="13" t="s">
        <v>8330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customFormat="1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30"/>
        <v>126</v>
      </c>
      <c r="P390">
        <f t="shared" si="31"/>
        <v>88.85</v>
      </c>
      <c r="Q390" s="13" t="s">
        <v>8318</v>
      </c>
      <c r="R390" s="13" t="s">
        <v>8330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customFormat="1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30"/>
        <v>182</v>
      </c>
      <c r="P391">
        <f t="shared" si="31"/>
        <v>81.75</v>
      </c>
      <c r="Q391" s="13" t="s">
        <v>8318</v>
      </c>
      <c r="R391" s="13" t="s">
        <v>8330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customFormat="1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30"/>
        <v>100</v>
      </c>
      <c r="P392">
        <f t="shared" si="31"/>
        <v>71.430000000000007</v>
      </c>
      <c r="Q392" s="13" t="s">
        <v>8318</v>
      </c>
      <c r="R392" s="13" t="s">
        <v>8330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customFormat="1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30"/>
        <v>101</v>
      </c>
      <c r="P393">
        <f t="shared" si="31"/>
        <v>104.26</v>
      </c>
      <c r="Q393" s="13" t="s">
        <v>8318</v>
      </c>
      <c r="R393" s="13" t="s">
        <v>8330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customFormat="1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30"/>
        <v>101</v>
      </c>
      <c r="P394">
        <f t="shared" si="31"/>
        <v>90.62</v>
      </c>
      <c r="Q394" s="13" t="s">
        <v>8318</v>
      </c>
      <c r="R394" s="13" t="s">
        <v>8330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customFormat="1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30"/>
        <v>110</v>
      </c>
      <c r="P395">
        <f t="shared" si="31"/>
        <v>157.33000000000001</v>
      </c>
      <c r="Q395" s="13" t="s">
        <v>8318</v>
      </c>
      <c r="R395" s="13" t="s">
        <v>8330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customFormat="1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30"/>
        <v>112</v>
      </c>
      <c r="P396">
        <f t="shared" si="31"/>
        <v>105.18</v>
      </c>
      <c r="Q396" s="13" t="s">
        <v>8318</v>
      </c>
      <c r="R396" s="13" t="s">
        <v>8330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customFormat="1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30"/>
        <v>108</v>
      </c>
      <c r="P397">
        <f t="shared" si="31"/>
        <v>58.72</v>
      </c>
      <c r="Q397" s="13" t="s">
        <v>8318</v>
      </c>
      <c r="R397" s="13" t="s">
        <v>8330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customFormat="1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30"/>
        <v>107</v>
      </c>
      <c r="P398">
        <f t="shared" si="31"/>
        <v>81.63</v>
      </c>
      <c r="Q398" s="13" t="s">
        <v>8318</v>
      </c>
      <c r="R398" s="13" t="s">
        <v>8330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customFormat="1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30"/>
        <v>104</v>
      </c>
      <c r="P399">
        <f t="shared" si="31"/>
        <v>56.46</v>
      </c>
      <c r="Q399" s="13" t="s">
        <v>8318</v>
      </c>
      <c r="R399" s="13" t="s">
        <v>8330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customFormat="1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30"/>
        <v>125</v>
      </c>
      <c r="P400">
        <f t="shared" si="31"/>
        <v>140.1</v>
      </c>
      <c r="Q400" s="13" t="s">
        <v>8318</v>
      </c>
      <c r="R400" s="13" t="s">
        <v>8330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customFormat="1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30"/>
        <v>107</v>
      </c>
      <c r="P401">
        <f t="shared" si="31"/>
        <v>224.85</v>
      </c>
      <c r="Q401" s="13" t="s">
        <v>8318</v>
      </c>
      <c r="R401" s="13" t="s">
        <v>8330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customFormat="1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30"/>
        <v>112</v>
      </c>
      <c r="P402">
        <f t="shared" si="31"/>
        <v>181.13</v>
      </c>
      <c r="Q402" s="13" t="s">
        <v>8318</v>
      </c>
      <c r="R402" s="13" t="s">
        <v>8330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customFormat="1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30"/>
        <v>104</v>
      </c>
      <c r="P403">
        <f t="shared" si="31"/>
        <v>711.04</v>
      </c>
      <c r="Q403" s="13" t="s">
        <v>8318</v>
      </c>
      <c r="R403" s="13" t="s">
        <v>8330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customFormat="1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30"/>
        <v>142</v>
      </c>
      <c r="P404">
        <f t="shared" si="31"/>
        <v>65.88</v>
      </c>
      <c r="Q404" s="13" t="s">
        <v>8318</v>
      </c>
      <c r="R404" s="13" t="s">
        <v>8330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customFormat="1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30"/>
        <v>105</v>
      </c>
      <c r="P405">
        <f t="shared" si="31"/>
        <v>75.19</v>
      </c>
      <c r="Q405" s="13" t="s">
        <v>8318</v>
      </c>
      <c r="R405" s="13" t="s">
        <v>8330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customFormat="1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30"/>
        <v>103</v>
      </c>
      <c r="P406">
        <f t="shared" si="31"/>
        <v>133.13999999999999</v>
      </c>
      <c r="Q406" s="13" t="s">
        <v>8318</v>
      </c>
      <c r="R406" s="13" t="s">
        <v>8330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customFormat="1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30"/>
        <v>108</v>
      </c>
      <c r="P407">
        <f t="shared" si="31"/>
        <v>55.2</v>
      </c>
      <c r="Q407" s="13" t="s">
        <v>8318</v>
      </c>
      <c r="R407" s="13" t="s">
        <v>8330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customFormat="1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30"/>
        <v>108</v>
      </c>
      <c r="P408">
        <f t="shared" si="31"/>
        <v>86.16</v>
      </c>
      <c r="Q408" s="13" t="s">
        <v>8318</v>
      </c>
      <c r="R408" s="13" t="s">
        <v>8330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customFormat="1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30"/>
        <v>102</v>
      </c>
      <c r="P409">
        <f t="shared" si="31"/>
        <v>92.32</v>
      </c>
      <c r="Q409" s="13" t="s">
        <v>8318</v>
      </c>
      <c r="R409" s="13" t="s">
        <v>8330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customFormat="1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30"/>
        <v>101</v>
      </c>
      <c r="P410">
        <f t="shared" si="31"/>
        <v>160.16</v>
      </c>
      <c r="Q410" s="13" t="s">
        <v>8318</v>
      </c>
      <c r="R410" s="13" t="s">
        <v>8330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customFormat="1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30"/>
        <v>137</v>
      </c>
      <c r="P411">
        <f t="shared" si="31"/>
        <v>45.6</v>
      </c>
      <c r="Q411" s="13" t="s">
        <v>8318</v>
      </c>
      <c r="R411" s="13" t="s">
        <v>8330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customFormat="1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30"/>
        <v>128</v>
      </c>
      <c r="P412">
        <f t="shared" si="31"/>
        <v>183.29</v>
      </c>
      <c r="Q412" s="13" t="s">
        <v>8318</v>
      </c>
      <c r="R412" s="13" t="s">
        <v>8330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customFormat="1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30"/>
        <v>101</v>
      </c>
      <c r="P413">
        <f t="shared" si="31"/>
        <v>125.79</v>
      </c>
      <c r="Q413" s="13" t="s">
        <v>8318</v>
      </c>
      <c r="R413" s="13" t="s">
        <v>8330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customFormat="1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30"/>
        <v>127</v>
      </c>
      <c r="P414">
        <f t="shared" si="31"/>
        <v>57.65</v>
      </c>
      <c r="Q414" s="13" t="s">
        <v>8318</v>
      </c>
      <c r="R414" s="13" t="s">
        <v>8330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customFormat="1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30"/>
        <v>105</v>
      </c>
      <c r="P415">
        <f t="shared" si="31"/>
        <v>78.66</v>
      </c>
      <c r="Q415" s="13" t="s">
        <v>8318</v>
      </c>
      <c r="R415" s="13" t="s">
        <v>8330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customFormat="1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30"/>
        <v>103</v>
      </c>
      <c r="P416">
        <f t="shared" si="31"/>
        <v>91.48</v>
      </c>
      <c r="Q416" s="13" t="s">
        <v>8318</v>
      </c>
      <c r="R416" s="13" t="s">
        <v>8330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customFormat="1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30"/>
        <v>102</v>
      </c>
      <c r="P417">
        <f t="shared" si="31"/>
        <v>68.099999999999994</v>
      </c>
      <c r="Q417" s="13" t="s">
        <v>8318</v>
      </c>
      <c r="R417" s="13" t="s">
        <v>8330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customFormat="1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30"/>
        <v>120</v>
      </c>
      <c r="P418">
        <f t="shared" si="31"/>
        <v>48.09</v>
      </c>
      <c r="Q418" s="13" t="s">
        <v>8318</v>
      </c>
      <c r="R418" s="13" t="s">
        <v>8330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customFormat="1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30"/>
        <v>100</v>
      </c>
      <c r="P419">
        <f t="shared" si="31"/>
        <v>202.42</v>
      </c>
      <c r="Q419" s="13" t="s">
        <v>8318</v>
      </c>
      <c r="R419" s="13" t="s">
        <v>8330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customFormat="1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30"/>
        <v>101</v>
      </c>
      <c r="P420">
        <f t="shared" si="31"/>
        <v>216.75</v>
      </c>
      <c r="Q420" s="13" t="s">
        <v>8318</v>
      </c>
      <c r="R420" s="13" t="s">
        <v>8330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customFormat="1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30"/>
        <v>100</v>
      </c>
      <c r="P421">
        <f t="shared" si="31"/>
        <v>110.07</v>
      </c>
      <c r="Q421" s="13" t="s">
        <v>8318</v>
      </c>
      <c r="R421" s="13" t="s">
        <v>8330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customFormat="1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30"/>
        <v>0</v>
      </c>
      <c r="P422">
        <f t="shared" si="31"/>
        <v>4.83</v>
      </c>
      <c r="Q422" s="13" t="s">
        <v>8318</v>
      </c>
      <c r="R422" s="13" t="s">
        <v>8345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customFormat="1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30"/>
        <v>2</v>
      </c>
      <c r="P423">
        <f t="shared" si="31"/>
        <v>50.17</v>
      </c>
      <c r="Q423" s="13" t="s">
        <v>8318</v>
      </c>
      <c r="R423" s="13" t="s">
        <v>8345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customFormat="1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30"/>
        <v>1</v>
      </c>
      <c r="P424">
        <f t="shared" si="31"/>
        <v>35.83</v>
      </c>
      <c r="Q424" s="13" t="s">
        <v>8318</v>
      </c>
      <c r="R424" s="13" t="s">
        <v>8345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customFormat="1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30"/>
        <v>1</v>
      </c>
      <c r="P425">
        <f t="shared" si="31"/>
        <v>11.77</v>
      </c>
      <c r="Q425" s="13" t="s">
        <v>8318</v>
      </c>
      <c r="R425" s="13" t="s">
        <v>8345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customFormat="1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30"/>
        <v>7</v>
      </c>
      <c r="P426">
        <f t="shared" si="31"/>
        <v>40.78</v>
      </c>
      <c r="Q426" s="13" t="s">
        <v>8318</v>
      </c>
      <c r="R426" s="13" t="s">
        <v>8345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customFormat="1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30"/>
        <v>0</v>
      </c>
      <c r="P427">
        <f t="shared" si="31"/>
        <v>3</v>
      </c>
      <c r="Q427" s="13" t="s">
        <v>8318</v>
      </c>
      <c r="R427" s="13" t="s">
        <v>8345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customFormat="1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30"/>
        <v>1</v>
      </c>
      <c r="P428">
        <f t="shared" si="31"/>
        <v>16.63</v>
      </c>
      <c r="Q428" s="13" t="s">
        <v>8318</v>
      </c>
      <c r="R428" s="13" t="s">
        <v>8345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customFormat="1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30"/>
        <v>0</v>
      </c>
      <c r="P429">
        <f t="shared" si="31"/>
        <v>0</v>
      </c>
      <c r="Q429" s="13" t="s">
        <v>8318</v>
      </c>
      <c r="R429" s="13" t="s">
        <v>8345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customFormat="1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30"/>
        <v>6</v>
      </c>
      <c r="P430">
        <f t="shared" si="31"/>
        <v>52</v>
      </c>
      <c r="Q430" s="13" t="s">
        <v>8318</v>
      </c>
      <c r="R430" s="13" t="s">
        <v>8345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customFormat="1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30"/>
        <v>0</v>
      </c>
      <c r="P431">
        <f t="shared" si="31"/>
        <v>0</v>
      </c>
      <c r="Q431" s="13" t="s">
        <v>8318</v>
      </c>
      <c r="R431" s="13" t="s">
        <v>8345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customFormat="1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30"/>
        <v>2</v>
      </c>
      <c r="P432">
        <f t="shared" si="31"/>
        <v>4.8</v>
      </c>
      <c r="Q432" s="13" t="s">
        <v>8318</v>
      </c>
      <c r="R432" s="13" t="s">
        <v>8345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customFormat="1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30"/>
        <v>14</v>
      </c>
      <c r="P433">
        <f t="shared" si="31"/>
        <v>51.88</v>
      </c>
      <c r="Q433" s="13" t="s">
        <v>8318</v>
      </c>
      <c r="R433" s="13" t="s">
        <v>8345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customFormat="1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30"/>
        <v>10</v>
      </c>
      <c r="P434">
        <f t="shared" si="31"/>
        <v>71.25</v>
      </c>
      <c r="Q434" s="13" t="s">
        <v>8318</v>
      </c>
      <c r="R434" s="13" t="s">
        <v>8345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customFormat="1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30"/>
        <v>0</v>
      </c>
      <c r="P435">
        <f t="shared" si="31"/>
        <v>0</v>
      </c>
      <c r="Q435" s="13" t="s">
        <v>8318</v>
      </c>
      <c r="R435" s="13" t="s">
        <v>8345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customFormat="1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30"/>
        <v>5</v>
      </c>
      <c r="P436">
        <f t="shared" si="31"/>
        <v>62.5</v>
      </c>
      <c r="Q436" s="13" t="s">
        <v>8318</v>
      </c>
      <c r="R436" s="13" t="s">
        <v>8345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customFormat="1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30"/>
        <v>0</v>
      </c>
      <c r="P437">
        <f t="shared" si="31"/>
        <v>1</v>
      </c>
      <c r="Q437" s="13" t="s">
        <v>8318</v>
      </c>
      <c r="R437" s="13" t="s">
        <v>8345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customFormat="1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30"/>
        <v>0</v>
      </c>
      <c r="P438">
        <f t="shared" si="31"/>
        <v>0</v>
      </c>
      <c r="Q438" s="13" t="s">
        <v>8318</v>
      </c>
      <c r="R438" s="13" t="s">
        <v>8345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customFormat="1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30"/>
        <v>0</v>
      </c>
      <c r="P439">
        <f t="shared" si="31"/>
        <v>0</v>
      </c>
      <c r="Q439" s="13" t="s">
        <v>8318</v>
      </c>
      <c r="R439" s="13" t="s">
        <v>8345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customFormat="1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30"/>
        <v>9</v>
      </c>
      <c r="P440">
        <f t="shared" si="31"/>
        <v>170.55</v>
      </c>
      <c r="Q440" s="13" t="s">
        <v>8318</v>
      </c>
      <c r="R440" s="13" t="s">
        <v>8345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customFormat="1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30"/>
        <v>0</v>
      </c>
      <c r="P441">
        <f t="shared" si="31"/>
        <v>0</v>
      </c>
      <c r="Q441" s="13" t="s">
        <v>8318</v>
      </c>
      <c r="R441" s="13" t="s">
        <v>8345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customFormat="1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30"/>
        <v>0</v>
      </c>
      <c r="P442">
        <f t="shared" si="31"/>
        <v>5</v>
      </c>
      <c r="Q442" s="13" t="s">
        <v>8318</v>
      </c>
      <c r="R442" s="13" t="s">
        <v>8345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customFormat="1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30"/>
        <v>0</v>
      </c>
      <c r="P443">
        <f t="shared" si="31"/>
        <v>0</v>
      </c>
      <c r="Q443" s="13" t="s">
        <v>8318</v>
      </c>
      <c r="R443" s="13" t="s">
        <v>8345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customFormat="1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30"/>
        <v>39</v>
      </c>
      <c r="P444">
        <f t="shared" si="31"/>
        <v>393.59</v>
      </c>
      <c r="Q444" s="13" t="s">
        <v>8318</v>
      </c>
      <c r="R444" s="13" t="s">
        <v>8345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customFormat="1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30"/>
        <v>0</v>
      </c>
      <c r="P445">
        <f t="shared" si="31"/>
        <v>5</v>
      </c>
      <c r="Q445" s="13" t="s">
        <v>8318</v>
      </c>
      <c r="R445" s="13" t="s">
        <v>8345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customFormat="1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30"/>
        <v>5</v>
      </c>
      <c r="P446">
        <f t="shared" si="31"/>
        <v>50</v>
      </c>
      <c r="Q446" s="13" t="s">
        <v>8318</v>
      </c>
      <c r="R446" s="13" t="s">
        <v>8345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customFormat="1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30"/>
        <v>0</v>
      </c>
      <c r="P447">
        <f t="shared" si="31"/>
        <v>1</v>
      </c>
      <c r="Q447" s="13" t="s">
        <v>8318</v>
      </c>
      <c r="R447" s="13" t="s">
        <v>8345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customFormat="1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30"/>
        <v>7</v>
      </c>
      <c r="P448">
        <f t="shared" si="31"/>
        <v>47.88</v>
      </c>
      <c r="Q448" s="13" t="s">
        <v>8318</v>
      </c>
      <c r="R448" s="13" t="s">
        <v>8345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customFormat="1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30"/>
        <v>0</v>
      </c>
      <c r="P449">
        <f t="shared" si="31"/>
        <v>5</v>
      </c>
      <c r="Q449" s="13" t="s">
        <v>8318</v>
      </c>
      <c r="R449" s="13" t="s">
        <v>8345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customFormat="1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ref="O450:O513" si="35">ROUND(E450/D450*100,0)</f>
        <v>3</v>
      </c>
      <c r="P450">
        <f t="shared" ref="P450:P513" si="36">IFERROR(ROUND(E450/L450,2),0)</f>
        <v>20.5</v>
      </c>
      <c r="Q450" s="13" t="s">
        <v>8318</v>
      </c>
      <c r="R450" s="13" t="s">
        <v>8345</v>
      </c>
      <c r="S450" s="16">
        <f t="shared" ref="S450:S513" si="37">(((J450/60)/60)/24)+DATE(1970,1,1)</f>
        <v>41753.758043981477</v>
      </c>
      <c r="T450" s="16">
        <f t="shared" ref="T450:T513" si="38">(((I450/60)/60)/24)+DATE(1970,1,1)</f>
        <v>41773.758043981477</v>
      </c>
      <c r="U450">
        <f t="shared" ref="U450:U513" si="39">+YEAR(S450)</f>
        <v>2014</v>
      </c>
    </row>
    <row r="451" spans="1:21" customFormat="1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si="35"/>
        <v>2</v>
      </c>
      <c r="P451">
        <f t="shared" si="36"/>
        <v>9</v>
      </c>
      <c r="Q451" s="13" t="s">
        <v>8318</v>
      </c>
      <c r="R451" s="13" t="s">
        <v>8345</v>
      </c>
      <c r="S451" s="16">
        <f t="shared" si="37"/>
        <v>41534.568113425928</v>
      </c>
      <c r="T451" s="16">
        <f t="shared" si="38"/>
        <v>41564.568113425928</v>
      </c>
      <c r="U451">
        <f t="shared" si="39"/>
        <v>2013</v>
      </c>
    </row>
    <row r="452" spans="1:21" customFormat="1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35"/>
        <v>1</v>
      </c>
      <c r="P452">
        <f t="shared" si="36"/>
        <v>56.57</v>
      </c>
      <c r="Q452" s="13" t="s">
        <v>8318</v>
      </c>
      <c r="R452" s="13" t="s">
        <v>8345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customFormat="1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35"/>
        <v>0</v>
      </c>
      <c r="P453">
        <f t="shared" si="36"/>
        <v>0</v>
      </c>
      <c r="Q453" s="13" t="s">
        <v>8318</v>
      </c>
      <c r="R453" s="13" t="s">
        <v>8345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customFormat="1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35"/>
        <v>64</v>
      </c>
      <c r="P454">
        <f t="shared" si="36"/>
        <v>40</v>
      </c>
      <c r="Q454" s="13" t="s">
        <v>8318</v>
      </c>
      <c r="R454" s="13" t="s">
        <v>8345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customFormat="1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35"/>
        <v>0</v>
      </c>
      <c r="P455">
        <f t="shared" si="36"/>
        <v>13</v>
      </c>
      <c r="Q455" s="13" t="s">
        <v>8318</v>
      </c>
      <c r="R455" s="13" t="s">
        <v>8345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customFormat="1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35"/>
        <v>1</v>
      </c>
      <c r="P456">
        <f t="shared" si="36"/>
        <v>16.399999999999999</v>
      </c>
      <c r="Q456" s="13" t="s">
        <v>8318</v>
      </c>
      <c r="R456" s="13" t="s">
        <v>8345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customFormat="1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35"/>
        <v>0</v>
      </c>
      <c r="P457">
        <f t="shared" si="36"/>
        <v>22.5</v>
      </c>
      <c r="Q457" s="13" t="s">
        <v>8318</v>
      </c>
      <c r="R457" s="13" t="s">
        <v>8345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customFormat="1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35"/>
        <v>1</v>
      </c>
      <c r="P458">
        <f t="shared" si="36"/>
        <v>20.329999999999998</v>
      </c>
      <c r="Q458" s="13" t="s">
        <v>8318</v>
      </c>
      <c r="R458" s="13" t="s">
        <v>8345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customFormat="1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35"/>
        <v>0</v>
      </c>
      <c r="P459">
        <f t="shared" si="36"/>
        <v>0</v>
      </c>
      <c r="Q459" s="13" t="s">
        <v>8318</v>
      </c>
      <c r="R459" s="13" t="s">
        <v>8345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customFormat="1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35"/>
        <v>8</v>
      </c>
      <c r="P460">
        <f t="shared" si="36"/>
        <v>16.760000000000002</v>
      </c>
      <c r="Q460" s="13" t="s">
        <v>8318</v>
      </c>
      <c r="R460" s="13" t="s">
        <v>8345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customFormat="1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35"/>
        <v>0</v>
      </c>
      <c r="P461">
        <f t="shared" si="36"/>
        <v>25</v>
      </c>
      <c r="Q461" s="13" t="s">
        <v>8318</v>
      </c>
      <c r="R461" s="13" t="s">
        <v>8345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customFormat="1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35"/>
        <v>0</v>
      </c>
      <c r="P462">
        <f t="shared" si="36"/>
        <v>12.5</v>
      </c>
      <c r="Q462" s="13" t="s">
        <v>8318</v>
      </c>
      <c r="R462" s="13" t="s">
        <v>8345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customFormat="1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35"/>
        <v>0</v>
      </c>
      <c r="P463">
        <f t="shared" si="36"/>
        <v>0</v>
      </c>
      <c r="Q463" s="13" t="s">
        <v>8318</v>
      </c>
      <c r="R463" s="13" t="s">
        <v>8345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customFormat="1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35"/>
        <v>0</v>
      </c>
      <c r="P464">
        <f t="shared" si="36"/>
        <v>0</v>
      </c>
      <c r="Q464" s="13" t="s">
        <v>8318</v>
      </c>
      <c r="R464" s="13" t="s">
        <v>8345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customFormat="1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35"/>
        <v>2</v>
      </c>
      <c r="P465">
        <f t="shared" si="36"/>
        <v>113.64</v>
      </c>
      <c r="Q465" s="13" t="s">
        <v>8318</v>
      </c>
      <c r="R465" s="13" t="s">
        <v>8345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customFormat="1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35"/>
        <v>0</v>
      </c>
      <c r="P466">
        <f t="shared" si="36"/>
        <v>1</v>
      </c>
      <c r="Q466" s="13" t="s">
        <v>8318</v>
      </c>
      <c r="R466" s="13" t="s">
        <v>8345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customFormat="1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35"/>
        <v>27</v>
      </c>
      <c r="P467">
        <f t="shared" si="36"/>
        <v>17.25</v>
      </c>
      <c r="Q467" s="13" t="s">
        <v>8318</v>
      </c>
      <c r="R467" s="13" t="s">
        <v>8345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customFormat="1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35"/>
        <v>1</v>
      </c>
      <c r="P468">
        <f t="shared" si="36"/>
        <v>15.2</v>
      </c>
      <c r="Q468" s="13" t="s">
        <v>8318</v>
      </c>
      <c r="R468" s="13" t="s">
        <v>8345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customFormat="1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35"/>
        <v>22</v>
      </c>
      <c r="P469">
        <f t="shared" si="36"/>
        <v>110.64</v>
      </c>
      <c r="Q469" s="13" t="s">
        <v>8318</v>
      </c>
      <c r="R469" s="13" t="s">
        <v>8345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customFormat="1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35"/>
        <v>0</v>
      </c>
      <c r="P470">
        <f t="shared" si="36"/>
        <v>0</v>
      </c>
      <c r="Q470" s="13" t="s">
        <v>8318</v>
      </c>
      <c r="R470" s="13" t="s">
        <v>8345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customFormat="1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35"/>
        <v>0</v>
      </c>
      <c r="P471">
        <f t="shared" si="36"/>
        <v>0</v>
      </c>
      <c r="Q471" s="13" t="s">
        <v>8318</v>
      </c>
      <c r="R471" s="13" t="s">
        <v>8345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customFormat="1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35"/>
        <v>1</v>
      </c>
      <c r="P472">
        <f t="shared" si="36"/>
        <v>25.5</v>
      </c>
      <c r="Q472" s="13" t="s">
        <v>8318</v>
      </c>
      <c r="R472" s="13" t="s">
        <v>8345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customFormat="1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35"/>
        <v>12</v>
      </c>
      <c r="P473">
        <f t="shared" si="36"/>
        <v>38.479999999999997</v>
      </c>
      <c r="Q473" s="13" t="s">
        <v>8318</v>
      </c>
      <c r="R473" s="13" t="s">
        <v>8345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customFormat="1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35"/>
        <v>18</v>
      </c>
      <c r="P474">
        <f t="shared" si="36"/>
        <v>28.2</v>
      </c>
      <c r="Q474" s="13" t="s">
        <v>8318</v>
      </c>
      <c r="R474" s="13" t="s">
        <v>8345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customFormat="1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35"/>
        <v>3</v>
      </c>
      <c r="P475">
        <f t="shared" si="36"/>
        <v>61.5</v>
      </c>
      <c r="Q475" s="13" t="s">
        <v>8318</v>
      </c>
      <c r="R475" s="13" t="s">
        <v>8345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customFormat="1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35"/>
        <v>0</v>
      </c>
      <c r="P476">
        <f t="shared" si="36"/>
        <v>1</v>
      </c>
      <c r="Q476" s="13" t="s">
        <v>8318</v>
      </c>
      <c r="R476" s="13" t="s">
        <v>8345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customFormat="1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35"/>
        <v>0</v>
      </c>
      <c r="P477">
        <f t="shared" si="36"/>
        <v>0</v>
      </c>
      <c r="Q477" s="13" t="s">
        <v>8318</v>
      </c>
      <c r="R477" s="13" t="s">
        <v>8345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customFormat="1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35"/>
        <v>2</v>
      </c>
      <c r="P478">
        <f t="shared" si="36"/>
        <v>39.57</v>
      </c>
      <c r="Q478" s="13" t="s">
        <v>8318</v>
      </c>
      <c r="R478" s="13" t="s">
        <v>8345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customFormat="1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35"/>
        <v>0</v>
      </c>
      <c r="P479">
        <f t="shared" si="36"/>
        <v>0</v>
      </c>
      <c r="Q479" s="13" t="s">
        <v>8318</v>
      </c>
      <c r="R479" s="13" t="s">
        <v>8345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customFormat="1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35"/>
        <v>0</v>
      </c>
      <c r="P480">
        <f t="shared" si="36"/>
        <v>0</v>
      </c>
      <c r="Q480" s="13" t="s">
        <v>8318</v>
      </c>
      <c r="R480" s="13" t="s">
        <v>8345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customFormat="1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35"/>
        <v>33</v>
      </c>
      <c r="P481">
        <f t="shared" si="36"/>
        <v>88.8</v>
      </c>
      <c r="Q481" s="13" t="s">
        <v>8318</v>
      </c>
      <c r="R481" s="13" t="s">
        <v>8345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customFormat="1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35"/>
        <v>19</v>
      </c>
      <c r="P482">
        <f t="shared" si="36"/>
        <v>55.46</v>
      </c>
      <c r="Q482" s="13" t="s">
        <v>8318</v>
      </c>
      <c r="R482" s="13" t="s">
        <v>8345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customFormat="1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35"/>
        <v>6</v>
      </c>
      <c r="P483">
        <f t="shared" si="36"/>
        <v>87.14</v>
      </c>
      <c r="Q483" s="13" t="s">
        <v>8318</v>
      </c>
      <c r="R483" s="13" t="s">
        <v>8345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customFormat="1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35"/>
        <v>0</v>
      </c>
      <c r="P484">
        <f t="shared" si="36"/>
        <v>10</v>
      </c>
      <c r="Q484" s="13" t="s">
        <v>8318</v>
      </c>
      <c r="R484" s="13" t="s">
        <v>8345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customFormat="1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35"/>
        <v>50</v>
      </c>
      <c r="P485">
        <f t="shared" si="36"/>
        <v>51.22</v>
      </c>
      <c r="Q485" s="13" t="s">
        <v>8318</v>
      </c>
      <c r="R485" s="13" t="s">
        <v>8345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customFormat="1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35"/>
        <v>0</v>
      </c>
      <c r="P486">
        <f t="shared" si="36"/>
        <v>13.55</v>
      </c>
      <c r="Q486" s="13" t="s">
        <v>8318</v>
      </c>
      <c r="R486" s="13" t="s">
        <v>8345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customFormat="1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35"/>
        <v>22</v>
      </c>
      <c r="P487">
        <f t="shared" si="36"/>
        <v>66.52</v>
      </c>
      <c r="Q487" s="13" t="s">
        <v>8318</v>
      </c>
      <c r="R487" s="13" t="s">
        <v>8345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customFormat="1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35"/>
        <v>0</v>
      </c>
      <c r="P488">
        <f t="shared" si="36"/>
        <v>50</v>
      </c>
      <c r="Q488" s="13" t="s">
        <v>8318</v>
      </c>
      <c r="R488" s="13" t="s">
        <v>8345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customFormat="1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35"/>
        <v>0</v>
      </c>
      <c r="P489">
        <f t="shared" si="36"/>
        <v>0</v>
      </c>
      <c r="Q489" s="13" t="s">
        <v>8318</v>
      </c>
      <c r="R489" s="13" t="s">
        <v>8345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customFormat="1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35"/>
        <v>0</v>
      </c>
      <c r="P490">
        <f t="shared" si="36"/>
        <v>0</v>
      </c>
      <c r="Q490" s="13" t="s">
        <v>8318</v>
      </c>
      <c r="R490" s="13" t="s">
        <v>8345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customFormat="1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35"/>
        <v>0</v>
      </c>
      <c r="P491">
        <f t="shared" si="36"/>
        <v>71.67</v>
      </c>
      <c r="Q491" s="13" t="s">
        <v>8318</v>
      </c>
      <c r="R491" s="13" t="s">
        <v>8345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customFormat="1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35"/>
        <v>0</v>
      </c>
      <c r="P492">
        <f t="shared" si="36"/>
        <v>0</v>
      </c>
      <c r="Q492" s="13" t="s">
        <v>8318</v>
      </c>
      <c r="R492" s="13" t="s">
        <v>8345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customFormat="1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35"/>
        <v>0</v>
      </c>
      <c r="P493">
        <f t="shared" si="36"/>
        <v>0</v>
      </c>
      <c r="Q493" s="13" t="s">
        <v>8318</v>
      </c>
      <c r="R493" s="13" t="s">
        <v>8345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customFormat="1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35"/>
        <v>0</v>
      </c>
      <c r="P494">
        <f t="shared" si="36"/>
        <v>0</v>
      </c>
      <c r="Q494" s="13" t="s">
        <v>8318</v>
      </c>
      <c r="R494" s="13" t="s">
        <v>8345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customFormat="1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35"/>
        <v>0</v>
      </c>
      <c r="P495">
        <f t="shared" si="36"/>
        <v>0</v>
      </c>
      <c r="Q495" s="13" t="s">
        <v>8318</v>
      </c>
      <c r="R495" s="13" t="s">
        <v>8345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customFormat="1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35"/>
        <v>0</v>
      </c>
      <c r="P496">
        <f t="shared" si="36"/>
        <v>10.33</v>
      </c>
      <c r="Q496" s="13" t="s">
        <v>8318</v>
      </c>
      <c r="R496" s="13" t="s">
        <v>8345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customFormat="1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35"/>
        <v>0</v>
      </c>
      <c r="P497">
        <f t="shared" si="36"/>
        <v>0</v>
      </c>
      <c r="Q497" s="13" t="s">
        <v>8318</v>
      </c>
      <c r="R497" s="13" t="s">
        <v>8345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customFormat="1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35"/>
        <v>0</v>
      </c>
      <c r="P498">
        <f t="shared" si="36"/>
        <v>1</v>
      </c>
      <c r="Q498" s="13" t="s">
        <v>8318</v>
      </c>
      <c r="R498" s="13" t="s">
        <v>8345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customFormat="1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35"/>
        <v>1</v>
      </c>
      <c r="P499">
        <f t="shared" si="36"/>
        <v>10</v>
      </c>
      <c r="Q499" s="13" t="s">
        <v>8318</v>
      </c>
      <c r="R499" s="13" t="s">
        <v>8345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customFormat="1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35"/>
        <v>5</v>
      </c>
      <c r="P500">
        <f t="shared" si="36"/>
        <v>136.09</v>
      </c>
      <c r="Q500" s="13" t="s">
        <v>8318</v>
      </c>
      <c r="R500" s="13" t="s">
        <v>8345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customFormat="1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35"/>
        <v>10</v>
      </c>
      <c r="P501">
        <f t="shared" si="36"/>
        <v>73.459999999999994</v>
      </c>
      <c r="Q501" s="13" t="s">
        <v>8318</v>
      </c>
      <c r="R501" s="13" t="s">
        <v>8345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customFormat="1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35"/>
        <v>3</v>
      </c>
      <c r="P502">
        <f t="shared" si="36"/>
        <v>53.75</v>
      </c>
      <c r="Q502" s="13" t="s">
        <v>8318</v>
      </c>
      <c r="R502" s="13" t="s">
        <v>8345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customFormat="1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35"/>
        <v>0</v>
      </c>
      <c r="P503">
        <f t="shared" si="36"/>
        <v>0</v>
      </c>
      <c r="Q503" s="13" t="s">
        <v>8318</v>
      </c>
      <c r="R503" s="13" t="s">
        <v>8345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customFormat="1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35"/>
        <v>1</v>
      </c>
      <c r="P504">
        <f t="shared" si="36"/>
        <v>57.5</v>
      </c>
      <c r="Q504" s="13" t="s">
        <v>8318</v>
      </c>
      <c r="R504" s="13" t="s">
        <v>8345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customFormat="1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35"/>
        <v>2</v>
      </c>
      <c r="P505">
        <f t="shared" si="36"/>
        <v>12.67</v>
      </c>
      <c r="Q505" s="13" t="s">
        <v>8318</v>
      </c>
      <c r="R505" s="13" t="s">
        <v>8345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customFormat="1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35"/>
        <v>1</v>
      </c>
      <c r="P506">
        <f t="shared" si="36"/>
        <v>67</v>
      </c>
      <c r="Q506" s="13" t="s">
        <v>8318</v>
      </c>
      <c r="R506" s="13" t="s">
        <v>8345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customFormat="1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35"/>
        <v>0</v>
      </c>
      <c r="P507">
        <f t="shared" si="36"/>
        <v>3.71</v>
      </c>
      <c r="Q507" s="13" t="s">
        <v>8318</v>
      </c>
      <c r="R507" s="13" t="s">
        <v>8345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customFormat="1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35"/>
        <v>0</v>
      </c>
      <c r="P508">
        <f t="shared" si="36"/>
        <v>250</v>
      </c>
      <c r="Q508" s="13" t="s">
        <v>8318</v>
      </c>
      <c r="R508" s="13" t="s">
        <v>8345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customFormat="1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35"/>
        <v>3</v>
      </c>
      <c r="P509">
        <f t="shared" si="36"/>
        <v>64</v>
      </c>
      <c r="Q509" s="13" t="s">
        <v>8318</v>
      </c>
      <c r="R509" s="13" t="s">
        <v>8345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customFormat="1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35"/>
        <v>1</v>
      </c>
      <c r="P510">
        <f t="shared" si="36"/>
        <v>133.33000000000001</v>
      </c>
      <c r="Q510" s="13" t="s">
        <v>8318</v>
      </c>
      <c r="R510" s="13" t="s">
        <v>8345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customFormat="1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35"/>
        <v>0</v>
      </c>
      <c r="P511">
        <f t="shared" si="36"/>
        <v>10</v>
      </c>
      <c r="Q511" s="13" t="s">
        <v>8318</v>
      </c>
      <c r="R511" s="13" t="s">
        <v>8345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customFormat="1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35"/>
        <v>0</v>
      </c>
      <c r="P512">
        <f t="shared" si="36"/>
        <v>0</v>
      </c>
      <c r="Q512" s="13" t="s">
        <v>8318</v>
      </c>
      <c r="R512" s="13" t="s">
        <v>8345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2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35"/>
        <v>3</v>
      </c>
      <c r="P513">
        <f t="shared" si="36"/>
        <v>30</v>
      </c>
      <c r="Q513" s="13" t="s">
        <v>8318</v>
      </c>
      <c r="R513" s="13" t="s">
        <v>8345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  <c r="V513"/>
    </row>
    <row r="514" spans="1:22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ref="O514:O577" si="40">ROUND(E514/D514*100,0)</f>
        <v>0</v>
      </c>
      <c r="P514">
        <f t="shared" ref="P514:P577" si="41">IFERROR(ROUND(E514/L514,2),0)</f>
        <v>5.5</v>
      </c>
      <c r="Q514" s="13" t="s">
        <v>8318</v>
      </c>
      <c r="R514" s="13" t="s">
        <v>8345</v>
      </c>
      <c r="S514" s="16">
        <f t="shared" ref="S514:S577" si="42">(((J514/60)/60)/24)+DATE(1970,1,1)</f>
        <v>42649.742210648154</v>
      </c>
      <c r="T514" s="16">
        <f t="shared" ref="T514:T577" si="43">(((I514/60)/60)/24)+DATE(1970,1,1)</f>
        <v>42694.783877314811</v>
      </c>
      <c r="U514">
        <f t="shared" ref="U514:U577" si="44">+YEAR(S514)</f>
        <v>2016</v>
      </c>
      <c r="V514"/>
    </row>
    <row r="515" spans="1:22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si="40"/>
        <v>14</v>
      </c>
      <c r="P515">
        <f t="shared" si="41"/>
        <v>102.38</v>
      </c>
      <c r="Q515" s="13" t="s">
        <v>8318</v>
      </c>
      <c r="R515" s="13" t="s">
        <v>8345</v>
      </c>
      <c r="S515" s="16">
        <f t="shared" si="42"/>
        <v>42552.653993055559</v>
      </c>
      <c r="T515" s="16">
        <f t="shared" si="43"/>
        <v>42597.291666666672</v>
      </c>
      <c r="U515">
        <f t="shared" si="44"/>
        <v>2016</v>
      </c>
      <c r="V515"/>
    </row>
    <row r="516" spans="1:22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40"/>
        <v>3</v>
      </c>
      <c r="P516">
        <f t="shared" si="41"/>
        <v>16.670000000000002</v>
      </c>
      <c r="Q516" s="13" t="s">
        <v>8318</v>
      </c>
      <c r="R516" s="13" t="s">
        <v>8345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  <c r="V516"/>
    </row>
    <row r="517" spans="1:22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40"/>
        <v>25</v>
      </c>
      <c r="P517">
        <f t="shared" si="41"/>
        <v>725.03</v>
      </c>
      <c r="Q517" s="13" t="s">
        <v>8318</v>
      </c>
      <c r="R517" s="13" t="s">
        <v>8345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  <c r="V517"/>
    </row>
    <row r="518" spans="1:22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40"/>
        <v>0</v>
      </c>
      <c r="P518">
        <f t="shared" si="41"/>
        <v>0</v>
      </c>
      <c r="Q518" s="13" t="s">
        <v>8318</v>
      </c>
      <c r="R518" s="13" t="s">
        <v>8345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  <c r="V518"/>
    </row>
    <row r="519" spans="1:22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40"/>
        <v>1</v>
      </c>
      <c r="P519">
        <f t="shared" si="41"/>
        <v>68.33</v>
      </c>
      <c r="Q519" s="13" t="s">
        <v>8318</v>
      </c>
      <c r="R519" s="13" t="s">
        <v>8345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  <c r="V519"/>
    </row>
    <row r="520" spans="1:22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40"/>
        <v>0</v>
      </c>
      <c r="P520">
        <f t="shared" si="41"/>
        <v>0</v>
      </c>
      <c r="Q520" s="13" t="s">
        <v>8318</v>
      </c>
      <c r="R520" s="13" t="s">
        <v>8345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  <c r="V520"/>
    </row>
    <row r="521" spans="1:22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40"/>
        <v>23</v>
      </c>
      <c r="P521">
        <f t="shared" si="41"/>
        <v>39.229999999999997</v>
      </c>
      <c r="Q521" s="13" t="s">
        <v>8318</v>
      </c>
      <c r="R521" s="13" t="s">
        <v>8345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  <c r="V521"/>
    </row>
    <row r="522" spans="1:22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40"/>
        <v>102</v>
      </c>
      <c r="P522">
        <f t="shared" si="41"/>
        <v>150.15</v>
      </c>
      <c r="Q522" s="13" t="s">
        <v>8315</v>
      </c>
      <c r="R522" s="13" t="s">
        <v>8316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2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40"/>
        <v>105</v>
      </c>
      <c r="P523">
        <f t="shared" si="41"/>
        <v>93.43</v>
      </c>
      <c r="Q523" s="13" t="s">
        <v>8315</v>
      </c>
      <c r="R523" s="13" t="s">
        <v>8316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2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40"/>
        <v>115</v>
      </c>
      <c r="P524">
        <f t="shared" si="41"/>
        <v>110.97</v>
      </c>
      <c r="Q524" s="13" t="s">
        <v>8315</v>
      </c>
      <c r="R524" s="13" t="s">
        <v>8316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2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40"/>
        <v>121</v>
      </c>
      <c r="P525">
        <f t="shared" si="41"/>
        <v>71.790000000000006</v>
      </c>
      <c r="Q525" s="13" t="s">
        <v>8315</v>
      </c>
      <c r="R525" s="13" t="s">
        <v>8316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2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40"/>
        <v>109</v>
      </c>
      <c r="P526">
        <f t="shared" si="41"/>
        <v>29.26</v>
      </c>
      <c r="Q526" s="13" t="s">
        <v>8315</v>
      </c>
      <c r="R526" s="13" t="s">
        <v>8316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2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40"/>
        <v>100</v>
      </c>
      <c r="P527">
        <f t="shared" si="41"/>
        <v>1000</v>
      </c>
      <c r="Q527" s="13" t="s">
        <v>8315</v>
      </c>
      <c r="R527" s="13" t="s">
        <v>8316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2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40"/>
        <v>114</v>
      </c>
      <c r="P528">
        <f t="shared" si="41"/>
        <v>74.349999999999994</v>
      </c>
      <c r="Q528" s="13" t="s">
        <v>8315</v>
      </c>
      <c r="R528" s="13" t="s">
        <v>8316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2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40"/>
        <v>101</v>
      </c>
      <c r="P529">
        <f t="shared" si="41"/>
        <v>63.83</v>
      </c>
      <c r="Q529" s="13" t="s">
        <v>8315</v>
      </c>
      <c r="R529" s="13" t="s">
        <v>8316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2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40"/>
        <v>116</v>
      </c>
      <c r="P530">
        <f t="shared" si="41"/>
        <v>44.33</v>
      </c>
      <c r="Q530" s="13" t="s">
        <v>8315</v>
      </c>
      <c r="R530" s="13" t="s">
        <v>8316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2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40"/>
        <v>130</v>
      </c>
      <c r="P531">
        <f t="shared" si="41"/>
        <v>86.94</v>
      </c>
      <c r="Q531" s="13" t="s">
        <v>8315</v>
      </c>
      <c r="R531" s="13" t="s">
        <v>8316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2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40"/>
        <v>108</v>
      </c>
      <c r="P532">
        <f t="shared" si="41"/>
        <v>126.55</v>
      </c>
      <c r="Q532" s="13" t="s">
        <v>8315</v>
      </c>
      <c r="R532" s="13" t="s">
        <v>8316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2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40"/>
        <v>100</v>
      </c>
      <c r="P533">
        <f t="shared" si="41"/>
        <v>129.03</v>
      </c>
      <c r="Q533" s="13" t="s">
        <v>8315</v>
      </c>
      <c r="R533" s="13" t="s">
        <v>8316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2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40"/>
        <v>123</v>
      </c>
      <c r="P534">
        <f t="shared" si="41"/>
        <v>71.239999999999995</v>
      </c>
      <c r="Q534" s="13" t="s">
        <v>8315</v>
      </c>
      <c r="R534" s="13" t="s">
        <v>8316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2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40"/>
        <v>100</v>
      </c>
      <c r="P535">
        <f t="shared" si="41"/>
        <v>117.88</v>
      </c>
      <c r="Q535" s="13" t="s">
        <v>8315</v>
      </c>
      <c r="R535" s="13" t="s">
        <v>8316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2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40"/>
        <v>105</v>
      </c>
      <c r="P536">
        <f t="shared" si="41"/>
        <v>327.08</v>
      </c>
      <c r="Q536" s="13" t="s">
        <v>8315</v>
      </c>
      <c r="R536" s="13" t="s">
        <v>8316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2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40"/>
        <v>103</v>
      </c>
      <c r="P537">
        <f t="shared" si="41"/>
        <v>34.75</v>
      </c>
      <c r="Q537" s="13" t="s">
        <v>8315</v>
      </c>
      <c r="R537" s="13" t="s">
        <v>8316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2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40"/>
        <v>118</v>
      </c>
      <c r="P538">
        <f t="shared" si="41"/>
        <v>100.06</v>
      </c>
      <c r="Q538" s="13" t="s">
        <v>8315</v>
      </c>
      <c r="R538" s="13" t="s">
        <v>8316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2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40"/>
        <v>121</v>
      </c>
      <c r="P539">
        <f t="shared" si="41"/>
        <v>40.85</v>
      </c>
      <c r="Q539" s="13" t="s">
        <v>8315</v>
      </c>
      <c r="R539" s="13" t="s">
        <v>8316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2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40"/>
        <v>302</v>
      </c>
      <c r="P540">
        <f t="shared" si="41"/>
        <v>252.02</v>
      </c>
      <c r="Q540" s="13" t="s">
        <v>8315</v>
      </c>
      <c r="R540" s="13" t="s">
        <v>8316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2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40"/>
        <v>101</v>
      </c>
      <c r="P541">
        <f t="shared" si="41"/>
        <v>25.16</v>
      </c>
      <c r="Q541" s="13" t="s">
        <v>8315</v>
      </c>
      <c r="R541" s="13" t="s">
        <v>8316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2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40"/>
        <v>0</v>
      </c>
      <c r="P542">
        <f t="shared" si="41"/>
        <v>1</v>
      </c>
      <c r="Q542" s="13" t="s">
        <v>8308</v>
      </c>
      <c r="R542" s="13" t="s">
        <v>8355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  <c r="V542"/>
    </row>
    <row r="543" spans="1:22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40"/>
        <v>1</v>
      </c>
      <c r="P543">
        <f t="shared" si="41"/>
        <v>25</v>
      </c>
      <c r="Q543" s="13" t="s">
        <v>8308</v>
      </c>
      <c r="R543" s="13" t="s">
        <v>8355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  <c r="V543"/>
    </row>
    <row r="544" spans="1:22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40"/>
        <v>0</v>
      </c>
      <c r="P544">
        <f t="shared" si="41"/>
        <v>1</v>
      </c>
      <c r="Q544" s="13" t="s">
        <v>8308</v>
      </c>
      <c r="R544" s="13" t="s">
        <v>8355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  <c r="V544"/>
    </row>
    <row r="545" spans="1:21" customFormat="1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40"/>
        <v>0</v>
      </c>
      <c r="P545">
        <f t="shared" si="41"/>
        <v>35</v>
      </c>
      <c r="Q545" s="13" t="s">
        <v>8308</v>
      </c>
      <c r="R545" s="13" t="s">
        <v>8355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customFormat="1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40"/>
        <v>1</v>
      </c>
      <c r="P546">
        <f t="shared" si="41"/>
        <v>3</v>
      </c>
      <c r="Q546" s="13" t="s">
        <v>8308</v>
      </c>
      <c r="R546" s="13" t="s">
        <v>8355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customFormat="1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40"/>
        <v>27</v>
      </c>
      <c r="P547">
        <f t="shared" si="41"/>
        <v>402.71</v>
      </c>
      <c r="Q547" s="13" t="s">
        <v>8308</v>
      </c>
      <c r="R547" s="13" t="s">
        <v>8355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customFormat="1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40"/>
        <v>0</v>
      </c>
      <c r="P548">
        <f t="shared" si="41"/>
        <v>26</v>
      </c>
      <c r="Q548" s="13" t="s">
        <v>8308</v>
      </c>
      <c r="R548" s="13" t="s">
        <v>8355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customFormat="1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40"/>
        <v>0</v>
      </c>
      <c r="P549">
        <f t="shared" si="41"/>
        <v>0</v>
      </c>
      <c r="Q549" s="13" t="s">
        <v>8308</v>
      </c>
      <c r="R549" s="13" t="s">
        <v>8355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customFormat="1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40"/>
        <v>0</v>
      </c>
      <c r="P550">
        <f t="shared" si="41"/>
        <v>9</v>
      </c>
      <c r="Q550" s="13" t="s">
        <v>8308</v>
      </c>
      <c r="R550" s="13" t="s">
        <v>8355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customFormat="1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40"/>
        <v>3</v>
      </c>
      <c r="P551">
        <f t="shared" si="41"/>
        <v>8.5</v>
      </c>
      <c r="Q551" s="13" t="s">
        <v>8308</v>
      </c>
      <c r="R551" s="13" t="s">
        <v>8355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customFormat="1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40"/>
        <v>1</v>
      </c>
      <c r="P552">
        <f t="shared" si="41"/>
        <v>8.75</v>
      </c>
      <c r="Q552" s="13" t="s">
        <v>8308</v>
      </c>
      <c r="R552" s="13" t="s">
        <v>8355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customFormat="1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40"/>
        <v>5</v>
      </c>
      <c r="P553">
        <f t="shared" si="41"/>
        <v>135.04</v>
      </c>
      <c r="Q553" s="13" t="s">
        <v>8308</v>
      </c>
      <c r="R553" s="13" t="s">
        <v>8355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customFormat="1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40"/>
        <v>0</v>
      </c>
      <c r="P554">
        <f t="shared" si="41"/>
        <v>0</v>
      </c>
      <c r="Q554" s="13" t="s">
        <v>8308</v>
      </c>
      <c r="R554" s="13" t="s">
        <v>8355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customFormat="1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40"/>
        <v>0</v>
      </c>
      <c r="P555">
        <f t="shared" si="41"/>
        <v>20.5</v>
      </c>
      <c r="Q555" s="13" t="s">
        <v>8308</v>
      </c>
      <c r="R555" s="13" t="s">
        <v>8355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customFormat="1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40"/>
        <v>37</v>
      </c>
      <c r="P556">
        <f t="shared" si="41"/>
        <v>64.36</v>
      </c>
      <c r="Q556" s="13" t="s">
        <v>8308</v>
      </c>
      <c r="R556" s="13" t="s">
        <v>8355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customFormat="1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40"/>
        <v>0</v>
      </c>
      <c r="P557">
        <f t="shared" si="41"/>
        <v>0</v>
      </c>
      <c r="Q557" s="13" t="s">
        <v>8308</v>
      </c>
      <c r="R557" s="13" t="s">
        <v>8355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customFormat="1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40"/>
        <v>3</v>
      </c>
      <c r="P558">
        <f t="shared" si="41"/>
        <v>200</v>
      </c>
      <c r="Q558" s="13" t="s">
        <v>8308</v>
      </c>
      <c r="R558" s="13" t="s">
        <v>8355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customFormat="1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40"/>
        <v>1</v>
      </c>
      <c r="P559">
        <f t="shared" si="41"/>
        <v>68.3</v>
      </c>
      <c r="Q559" s="13" t="s">
        <v>8308</v>
      </c>
      <c r="R559" s="13" t="s">
        <v>8355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customFormat="1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40"/>
        <v>0</v>
      </c>
      <c r="P560">
        <f t="shared" si="41"/>
        <v>0</v>
      </c>
      <c r="Q560" s="13" t="s">
        <v>8308</v>
      </c>
      <c r="R560" s="13" t="s">
        <v>8355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customFormat="1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40"/>
        <v>0</v>
      </c>
      <c r="P561">
        <f t="shared" si="41"/>
        <v>50</v>
      </c>
      <c r="Q561" s="13" t="s">
        <v>8308</v>
      </c>
      <c r="R561" s="13" t="s">
        <v>8355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customFormat="1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40"/>
        <v>0</v>
      </c>
      <c r="P562">
        <f t="shared" si="41"/>
        <v>4</v>
      </c>
      <c r="Q562" s="13" t="s">
        <v>8308</v>
      </c>
      <c r="R562" s="13" t="s">
        <v>8355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customFormat="1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40"/>
        <v>0</v>
      </c>
      <c r="P563">
        <f t="shared" si="41"/>
        <v>27.5</v>
      </c>
      <c r="Q563" s="13" t="s">
        <v>8308</v>
      </c>
      <c r="R563" s="13" t="s">
        <v>8355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customFormat="1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40"/>
        <v>0</v>
      </c>
      <c r="P564">
        <f t="shared" si="41"/>
        <v>0</v>
      </c>
      <c r="Q564" s="13" t="s">
        <v>8308</v>
      </c>
      <c r="R564" s="13" t="s">
        <v>8355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customFormat="1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40"/>
        <v>0</v>
      </c>
      <c r="P565">
        <f t="shared" si="41"/>
        <v>34</v>
      </c>
      <c r="Q565" s="13" t="s">
        <v>8308</v>
      </c>
      <c r="R565" s="13" t="s">
        <v>8355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customFormat="1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40"/>
        <v>0</v>
      </c>
      <c r="P566">
        <f t="shared" si="41"/>
        <v>1</v>
      </c>
      <c r="Q566" s="13" t="s">
        <v>8308</v>
      </c>
      <c r="R566" s="13" t="s">
        <v>8355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customFormat="1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40"/>
        <v>0</v>
      </c>
      <c r="P567">
        <f t="shared" si="41"/>
        <v>0</v>
      </c>
      <c r="Q567" s="13" t="s">
        <v>8308</v>
      </c>
      <c r="R567" s="13" t="s">
        <v>8355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customFormat="1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40"/>
        <v>0</v>
      </c>
      <c r="P568">
        <f t="shared" si="41"/>
        <v>1</v>
      </c>
      <c r="Q568" s="13" t="s">
        <v>8308</v>
      </c>
      <c r="R568" s="13" t="s">
        <v>8355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customFormat="1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40"/>
        <v>0</v>
      </c>
      <c r="P569">
        <f t="shared" si="41"/>
        <v>0</v>
      </c>
      <c r="Q569" s="13" t="s">
        <v>8308</v>
      </c>
      <c r="R569" s="13" t="s">
        <v>8355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customFormat="1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40"/>
        <v>1</v>
      </c>
      <c r="P570">
        <f t="shared" si="41"/>
        <v>49</v>
      </c>
      <c r="Q570" s="13" t="s">
        <v>8308</v>
      </c>
      <c r="R570" s="13" t="s">
        <v>8355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customFormat="1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40"/>
        <v>1</v>
      </c>
      <c r="P571">
        <f t="shared" si="41"/>
        <v>20</v>
      </c>
      <c r="Q571" s="13" t="s">
        <v>8308</v>
      </c>
      <c r="R571" s="13" t="s">
        <v>8355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customFormat="1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40"/>
        <v>0</v>
      </c>
      <c r="P572">
        <f t="shared" si="41"/>
        <v>142</v>
      </c>
      <c r="Q572" s="13" t="s">
        <v>8308</v>
      </c>
      <c r="R572" s="13" t="s">
        <v>8355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customFormat="1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40"/>
        <v>0</v>
      </c>
      <c r="P573">
        <f t="shared" si="41"/>
        <v>53</v>
      </c>
      <c r="Q573" s="13" t="s">
        <v>8308</v>
      </c>
      <c r="R573" s="13" t="s">
        <v>8355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customFormat="1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40"/>
        <v>0</v>
      </c>
      <c r="P574">
        <f t="shared" si="41"/>
        <v>0</v>
      </c>
      <c r="Q574" s="13" t="s">
        <v>8308</v>
      </c>
      <c r="R574" s="13" t="s">
        <v>8355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customFormat="1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40"/>
        <v>0</v>
      </c>
      <c r="P575">
        <f t="shared" si="41"/>
        <v>38.44</v>
      </c>
      <c r="Q575" s="13" t="s">
        <v>8308</v>
      </c>
      <c r="R575" s="13" t="s">
        <v>8355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customFormat="1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40"/>
        <v>1</v>
      </c>
      <c r="P576">
        <f t="shared" si="41"/>
        <v>20</v>
      </c>
      <c r="Q576" s="13" t="s">
        <v>8308</v>
      </c>
      <c r="R576" s="13" t="s">
        <v>8355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customFormat="1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40"/>
        <v>0</v>
      </c>
      <c r="P577">
        <f t="shared" si="41"/>
        <v>64.75</v>
      </c>
      <c r="Q577" s="13" t="s">
        <v>8308</v>
      </c>
      <c r="R577" s="13" t="s">
        <v>8355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customFormat="1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ref="O578:O641" si="45">ROUND(E578/D578*100,0)</f>
        <v>0</v>
      </c>
      <c r="P578">
        <f t="shared" ref="P578:P641" si="46">IFERROR(ROUND(E578/L578,2),0)</f>
        <v>1</v>
      </c>
      <c r="Q578" s="13" t="s">
        <v>8308</v>
      </c>
      <c r="R578" s="13" t="s">
        <v>8355</v>
      </c>
      <c r="S578" s="16">
        <f t="shared" ref="S578:S641" si="47">(((J578/60)/60)/24)+DATE(1970,1,1)</f>
        <v>42031.471666666665</v>
      </c>
      <c r="T578" s="16">
        <f t="shared" ref="T578:T641" si="48">(((I578/60)/60)/24)+DATE(1970,1,1)</f>
        <v>42091.43</v>
      </c>
      <c r="U578">
        <f t="shared" ref="U578:U641" si="49">+YEAR(S578)</f>
        <v>2015</v>
      </c>
    </row>
    <row r="579" spans="1:21" customFormat="1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si="45"/>
        <v>0</v>
      </c>
      <c r="P579">
        <f t="shared" si="46"/>
        <v>10</v>
      </c>
      <c r="Q579" s="13" t="s">
        <v>8308</v>
      </c>
      <c r="R579" s="13" t="s">
        <v>8355</v>
      </c>
      <c r="S579" s="16">
        <f t="shared" si="47"/>
        <v>42450.589143518519</v>
      </c>
      <c r="T579" s="16">
        <f t="shared" si="48"/>
        <v>42510.589143518519</v>
      </c>
      <c r="U579">
        <f t="shared" si="49"/>
        <v>2016</v>
      </c>
    </row>
    <row r="580" spans="1:21" customFormat="1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45"/>
        <v>0</v>
      </c>
      <c r="P580">
        <f t="shared" si="46"/>
        <v>2</v>
      </c>
      <c r="Q580" s="13" t="s">
        <v>8308</v>
      </c>
      <c r="R580" s="13" t="s">
        <v>8355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customFormat="1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45"/>
        <v>1</v>
      </c>
      <c r="P581">
        <f t="shared" si="46"/>
        <v>35</v>
      </c>
      <c r="Q581" s="13" t="s">
        <v>8308</v>
      </c>
      <c r="R581" s="13" t="s">
        <v>8355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customFormat="1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45"/>
        <v>0</v>
      </c>
      <c r="P582">
        <f t="shared" si="46"/>
        <v>1</v>
      </c>
      <c r="Q582" s="13" t="s">
        <v>8308</v>
      </c>
      <c r="R582" s="13" t="s">
        <v>8355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customFormat="1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45"/>
        <v>0</v>
      </c>
      <c r="P583">
        <f t="shared" si="46"/>
        <v>0</v>
      </c>
      <c r="Q583" s="13" t="s">
        <v>8308</v>
      </c>
      <c r="R583" s="13" t="s">
        <v>8355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customFormat="1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45"/>
        <v>0</v>
      </c>
      <c r="P584">
        <f t="shared" si="46"/>
        <v>0</v>
      </c>
      <c r="Q584" s="13" t="s">
        <v>8308</v>
      </c>
      <c r="R584" s="13" t="s">
        <v>8355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customFormat="1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45"/>
        <v>0</v>
      </c>
      <c r="P585">
        <f t="shared" si="46"/>
        <v>1</v>
      </c>
      <c r="Q585" s="13" t="s">
        <v>8308</v>
      </c>
      <c r="R585" s="13" t="s">
        <v>8355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customFormat="1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45"/>
        <v>1</v>
      </c>
      <c r="P586">
        <f t="shared" si="46"/>
        <v>5</v>
      </c>
      <c r="Q586" s="13" t="s">
        <v>8308</v>
      </c>
      <c r="R586" s="13" t="s">
        <v>8355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customFormat="1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45"/>
        <v>0</v>
      </c>
      <c r="P587">
        <f t="shared" si="46"/>
        <v>0</v>
      </c>
      <c r="Q587" s="13" t="s">
        <v>8308</v>
      </c>
      <c r="R587" s="13" t="s">
        <v>8355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customFormat="1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45"/>
        <v>1</v>
      </c>
      <c r="P588">
        <f t="shared" si="46"/>
        <v>14</v>
      </c>
      <c r="Q588" s="13" t="s">
        <v>8308</v>
      </c>
      <c r="R588" s="13" t="s">
        <v>8355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customFormat="1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45"/>
        <v>9</v>
      </c>
      <c r="P589">
        <f t="shared" si="46"/>
        <v>389.29</v>
      </c>
      <c r="Q589" s="13" t="s">
        <v>8308</v>
      </c>
      <c r="R589" s="13" t="s">
        <v>8355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customFormat="1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45"/>
        <v>3</v>
      </c>
      <c r="P590">
        <f t="shared" si="46"/>
        <v>150.5</v>
      </c>
      <c r="Q590" s="13" t="s">
        <v>8308</v>
      </c>
      <c r="R590" s="13" t="s">
        <v>8355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customFormat="1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45"/>
        <v>0</v>
      </c>
      <c r="P591">
        <f t="shared" si="46"/>
        <v>1</v>
      </c>
      <c r="Q591" s="13" t="s">
        <v>8308</v>
      </c>
      <c r="R591" s="13" t="s">
        <v>8355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customFormat="1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45"/>
        <v>4</v>
      </c>
      <c r="P592">
        <f t="shared" si="46"/>
        <v>24.78</v>
      </c>
      <c r="Q592" s="13" t="s">
        <v>8308</v>
      </c>
      <c r="R592" s="13" t="s">
        <v>8355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customFormat="1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45"/>
        <v>0</v>
      </c>
      <c r="P593">
        <f t="shared" si="46"/>
        <v>30.5</v>
      </c>
      <c r="Q593" s="13" t="s">
        <v>8308</v>
      </c>
      <c r="R593" s="13" t="s">
        <v>8355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customFormat="1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45"/>
        <v>3</v>
      </c>
      <c r="P594">
        <f t="shared" si="46"/>
        <v>250</v>
      </c>
      <c r="Q594" s="13" t="s">
        <v>8308</v>
      </c>
      <c r="R594" s="13" t="s">
        <v>8355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customFormat="1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45"/>
        <v>23</v>
      </c>
      <c r="P595">
        <f t="shared" si="46"/>
        <v>16.43</v>
      </c>
      <c r="Q595" s="13" t="s">
        <v>8308</v>
      </c>
      <c r="R595" s="13" t="s">
        <v>8355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customFormat="1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45"/>
        <v>0</v>
      </c>
      <c r="P596">
        <f t="shared" si="46"/>
        <v>13</v>
      </c>
      <c r="Q596" s="13" t="s">
        <v>8308</v>
      </c>
      <c r="R596" s="13" t="s">
        <v>8355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customFormat="1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45"/>
        <v>0</v>
      </c>
      <c r="P597">
        <f t="shared" si="46"/>
        <v>53.25</v>
      </c>
      <c r="Q597" s="13" t="s">
        <v>8308</v>
      </c>
      <c r="R597" s="13" t="s">
        <v>8355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customFormat="1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45"/>
        <v>0</v>
      </c>
      <c r="P598">
        <f t="shared" si="46"/>
        <v>3</v>
      </c>
      <c r="Q598" s="13" t="s">
        <v>8308</v>
      </c>
      <c r="R598" s="13" t="s">
        <v>8355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customFormat="1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45"/>
        <v>0</v>
      </c>
      <c r="P599">
        <f t="shared" si="46"/>
        <v>10</v>
      </c>
      <c r="Q599" s="13" t="s">
        <v>8308</v>
      </c>
      <c r="R599" s="13" t="s">
        <v>8355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customFormat="1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45"/>
        <v>34</v>
      </c>
      <c r="P600">
        <f t="shared" si="46"/>
        <v>121.43</v>
      </c>
      <c r="Q600" s="13" t="s">
        <v>8308</v>
      </c>
      <c r="R600" s="13" t="s">
        <v>8355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customFormat="1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45"/>
        <v>0</v>
      </c>
      <c r="P601">
        <f t="shared" si="46"/>
        <v>15.5</v>
      </c>
      <c r="Q601" s="13" t="s">
        <v>8308</v>
      </c>
      <c r="R601" s="13" t="s">
        <v>8355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customFormat="1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45"/>
        <v>2</v>
      </c>
      <c r="P602">
        <f t="shared" si="46"/>
        <v>100</v>
      </c>
      <c r="Q602" s="13" t="s">
        <v>8308</v>
      </c>
      <c r="R602" s="13" t="s">
        <v>8355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customFormat="1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45"/>
        <v>1</v>
      </c>
      <c r="P603">
        <f t="shared" si="46"/>
        <v>23.33</v>
      </c>
      <c r="Q603" s="13" t="s">
        <v>8308</v>
      </c>
      <c r="R603" s="13" t="s">
        <v>8355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customFormat="1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45"/>
        <v>0</v>
      </c>
      <c r="P604">
        <f t="shared" si="46"/>
        <v>0</v>
      </c>
      <c r="Q604" s="13" t="s">
        <v>8308</v>
      </c>
      <c r="R604" s="13" t="s">
        <v>8355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customFormat="1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45"/>
        <v>4</v>
      </c>
      <c r="P605">
        <f t="shared" si="46"/>
        <v>45.39</v>
      </c>
      <c r="Q605" s="13" t="s">
        <v>8308</v>
      </c>
      <c r="R605" s="13" t="s">
        <v>8355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customFormat="1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45"/>
        <v>0</v>
      </c>
      <c r="P606">
        <f t="shared" si="46"/>
        <v>0</v>
      </c>
      <c r="Q606" s="13" t="s">
        <v>8308</v>
      </c>
      <c r="R606" s="13" t="s">
        <v>8355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customFormat="1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45"/>
        <v>3</v>
      </c>
      <c r="P607">
        <f t="shared" si="46"/>
        <v>16.38</v>
      </c>
      <c r="Q607" s="13" t="s">
        <v>8308</v>
      </c>
      <c r="R607" s="13" t="s">
        <v>8355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customFormat="1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45"/>
        <v>0</v>
      </c>
      <c r="P608">
        <f t="shared" si="46"/>
        <v>10</v>
      </c>
      <c r="Q608" s="13" t="s">
        <v>8308</v>
      </c>
      <c r="R608" s="13" t="s">
        <v>8355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customFormat="1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45"/>
        <v>0</v>
      </c>
      <c r="P609">
        <f t="shared" si="46"/>
        <v>0</v>
      </c>
      <c r="Q609" s="13" t="s">
        <v>8308</v>
      </c>
      <c r="R609" s="13" t="s">
        <v>8355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customFormat="1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45"/>
        <v>1</v>
      </c>
      <c r="P610">
        <f t="shared" si="46"/>
        <v>292.2</v>
      </c>
      <c r="Q610" s="13" t="s">
        <v>8308</v>
      </c>
      <c r="R610" s="13" t="s">
        <v>8355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customFormat="1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45"/>
        <v>1</v>
      </c>
      <c r="P611">
        <f t="shared" si="46"/>
        <v>5</v>
      </c>
      <c r="Q611" s="13" t="s">
        <v>8308</v>
      </c>
      <c r="R611" s="13" t="s">
        <v>8355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customFormat="1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45"/>
        <v>0</v>
      </c>
      <c r="P612">
        <f t="shared" si="46"/>
        <v>0</v>
      </c>
      <c r="Q612" s="13" t="s">
        <v>8308</v>
      </c>
      <c r="R612" s="13" t="s">
        <v>8355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customFormat="1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45"/>
        <v>0</v>
      </c>
      <c r="P613">
        <f t="shared" si="46"/>
        <v>0</v>
      </c>
      <c r="Q613" s="13" t="s">
        <v>8308</v>
      </c>
      <c r="R613" s="13" t="s">
        <v>8355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customFormat="1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45"/>
        <v>0</v>
      </c>
      <c r="P614">
        <f t="shared" si="46"/>
        <v>0</v>
      </c>
      <c r="Q614" s="13" t="s">
        <v>8308</v>
      </c>
      <c r="R614" s="13" t="s">
        <v>8355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customFormat="1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45"/>
        <v>21</v>
      </c>
      <c r="P615">
        <f t="shared" si="46"/>
        <v>105.93</v>
      </c>
      <c r="Q615" s="13" t="s">
        <v>8308</v>
      </c>
      <c r="R615" s="13" t="s">
        <v>8355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customFormat="1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45"/>
        <v>0</v>
      </c>
      <c r="P616">
        <f t="shared" si="46"/>
        <v>0</v>
      </c>
      <c r="Q616" s="13" t="s">
        <v>8308</v>
      </c>
      <c r="R616" s="13" t="s">
        <v>8355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customFormat="1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45"/>
        <v>0</v>
      </c>
      <c r="P617">
        <f t="shared" si="46"/>
        <v>0</v>
      </c>
      <c r="Q617" s="13" t="s">
        <v>8308</v>
      </c>
      <c r="R617" s="13" t="s">
        <v>8355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customFormat="1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45"/>
        <v>0</v>
      </c>
      <c r="P618">
        <f t="shared" si="46"/>
        <v>0</v>
      </c>
      <c r="Q618" s="13" t="s">
        <v>8308</v>
      </c>
      <c r="R618" s="13" t="s">
        <v>8355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customFormat="1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45"/>
        <v>3</v>
      </c>
      <c r="P619">
        <f t="shared" si="46"/>
        <v>20</v>
      </c>
      <c r="Q619" s="13" t="s">
        <v>8308</v>
      </c>
      <c r="R619" s="13" t="s">
        <v>8355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customFormat="1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45"/>
        <v>0</v>
      </c>
      <c r="P620">
        <f t="shared" si="46"/>
        <v>0</v>
      </c>
      <c r="Q620" s="13" t="s">
        <v>8308</v>
      </c>
      <c r="R620" s="13" t="s">
        <v>8355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customFormat="1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45"/>
        <v>0</v>
      </c>
      <c r="P621">
        <f t="shared" si="46"/>
        <v>1</v>
      </c>
      <c r="Q621" s="13" t="s">
        <v>8308</v>
      </c>
      <c r="R621" s="13" t="s">
        <v>8355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customFormat="1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45"/>
        <v>1</v>
      </c>
      <c r="P622">
        <f t="shared" si="46"/>
        <v>300</v>
      </c>
      <c r="Q622" s="13" t="s">
        <v>8308</v>
      </c>
      <c r="R622" s="13" t="s">
        <v>8355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customFormat="1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45"/>
        <v>1</v>
      </c>
      <c r="P623">
        <f t="shared" si="46"/>
        <v>87</v>
      </c>
      <c r="Q623" s="13" t="s">
        <v>8308</v>
      </c>
      <c r="R623" s="13" t="s">
        <v>8355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customFormat="1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45"/>
        <v>6</v>
      </c>
      <c r="P624">
        <f t="shared" si="46"/>
        <v>37.89</v>
      </c>
      <c r="Q624" s="13" t="s">
        <v>8308</v>
      </c>
      <c r="R624" s="13" t="s">
        <v>8355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customFormat="1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45"/>
        <v>0</v>
      </c>
      <c r="P625">
        <f t="shared" si="46"/>
        <v>0</v>
      </c>
      <c r="Q625" s="13" t="s">
        <v>8308</v>
      </c>
      <c r="R625" s="13" t="s">
        <v>8355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customFormat="1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45"/>
        <v>0</v>
      </c>
      <c r="P626">
        <f t="shared" si="46"/>
        <v>0</v>
      </c>
      <c r="Q626" s="13" t="s">
        <v>8308</v>
      </c>
      <c r="R626" s="13" t="s">
        <v>8355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customFormat="1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45"/>
        <v>0</v>
      </c>
      <c r="P627">
        <f t="shared" si="46"/>
        <v>0</v>
      </c>
      <c r="Q627" s="13" t="s">
        <v>8308</v>
      </c>
      <c r="R627" s="13" t="s">
        <v>8355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customFormat="1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45"/>
        <v>17</v>
      </c>
      <c r="P628">
        <f t="shared" si="46"/>
        <v>111.41</v>
      </c>
      <c r="Q628" s="13" t="s">
        <v>8308</v>
      </c>
      <c r="R628" s="13" t="s">
        <v>8355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customFormat="1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45"/>
        <v>0</v>
      </c>
      <c r="P629">
        <f t="shared" si="46"/>
        <v>90</v>
      </c>
      <c r="Q629" s="13" t="s">
        <v>8308</v>
      </c>
      <c r="R629" s="13" t="s">
        <v>8355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customFormat="1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45"/>
        <v>0</v>
      </c>
      <c r="P630">
        <f t="shared" si="46"/>
        <v>0</v>
      </c>
      <c r="Q630" s="13" t="s">
        <v>8308</v>
      </c>
      <c r="R630" s="13" t="s">
        <v>8355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customFormat="1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45"/>
        <v>0</v>
      </c>
      <c r="P631">
        <f t="shared" si="46"/>
        <v>116.67</v>
      </c>
      <c r="Q631" s="13" t="s">
        <v>8308</v>
      </c>
      <c r="R631" s="13" t="s">
        <v>8355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customFormat="1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45"/>
        <v>0</v>
      </c>
      <c r="P632">
        <f t="shared" si="46"/>
        <v>10</v>
      </c>
      <c r="Q632" s="13" t="s">
        <v>8308</v>
      </c>
      <c r="R632" s="13" t="s">
        <v>8355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customFormat="1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45"/>
        <v>1</v>
      </c>
      <c r="P633">
        <f t="shared" si="46"/>
        <v>76.67</v>
      </c>
      <c r="Q633" s="13" t="s">
        <v>8308</v>
      </c>
      <c r="R633" s="13" t="s">
        <v>8355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customFormat="1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45"/>
        <v>0</v>
      </c>
      <c r="P634">
        <f t="shared" si="46"/>
        <v>0</v>
      </c>
      <c r="Q634" s="13" t="s">
        <v>8308</v>
      </c>
      <c r="R634" s="13" t="s">
        <v>8355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customFormat="1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45"/>
        <v>12</v>
      </c>
      <c r="P635">
        <f t="shared" si="46"/>
        <v>49.8</v>
      </c>
      <c r="Q635" s="13" t="s">
        <v>8308</v>
      </c>
      <c r="R635" s="13" t="s">
        <v>8355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customFormat="1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45"/>
        <v>0</v>
      </c>
      <c r="P636">
        <f t="shared" si="46"/>
        <v>1</v>
      </c>
      <c r="Q636" s="13" t="s">
        <v>8308</v>
      </c>
      <c r="R636" s="13" t="s">
        <v>8355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customFormat="1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45"/>
        <v>0</v>
      </c>
      <c r="P637">
        <f t="shared" si="46"/>
        <v>2</v>
      </c>
      <c r="Q637" s="13" t="s">
        <v>8308</v>
      </c>
      <c r="R637" s="13" t="s">
        <v>8355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customFormat="1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45"/>
        <v>0</v>
      </c>
      <c r="P638">
        <f t="shared" si="46"/>
        <v>4</v>
      </c>
      <c r="Q638" s="13" t="s">
        <v>8308</v>
      </c>
      <c r="R638" s="13" t="s">
        <v>8355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customFormat="1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45"/>
        <v>0</v>
      </c>
      <c r="P639">
        <f t="shared" si="46"/>
        <v>0</v>
      </c>
      <c r="Q639" s="13" t="s">
        <v>8308</v>
      </c>
      <c r="R639" s="13" t="s">
        <v>8355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customFormat="1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45"/>
        <v>0</v>
      </c>
      <c r="P640">
        <f t="shared" si="46"/>
        <v>3</v>
      </c>
      <c r="Q640" s="13" t="s">
        <v>8308</v>
      </c>
      <c r="R640" s="13" t="s">
        <v>8355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customFormat="1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45"/>
        <v>0</v>
      </c>
      <c r="P641">
        <f t="shared" si="46"/>
        <v>1</v>
      </c>
      <c r="Q641" s="13" t="s">
        <v>8308</v>
      </c>
      <c r="R641" s="13" t="s">
        <v>8355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customFormat="1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ref="O642:O705" si="50">ROUND(E642/D642*100,0)</f>
        <v>144</v>
      </c>
      <c r="P642">
        <f t="shared" ref="P642:P705" si="51">IFERROR(ROUND(E642/L642,2),0)</f>
        <v>50.5</v>
      </c>
      <c r="Q642" s="13" t="s">
        <v>8308</v>
      </c>
      <c r="R642" s="13" t="s">
        <v>8314</v>
      </c>
      <c r="S642" s="16">
        <f t="shared" ref="S642:S705" si="52">(((J642/60)/60)/24)+DATE(1970,1,1)</f>
        <v>42683.420312500006</v>
      </c>
      <c r="T642" s="16">
        <f t="shared" ref="T642:T705" si="53">(((I642/60)/60)/24)+DATE(1970,1,1)</f>
        <v>42698.958333333328</v>
      </c>
      <c r="U642">
        <f t="shared" ref="U642:U705" si="54">+YEAR(S642)</f>
        <v>2016</v>
      </c>
    </row>
    <row r="643" spans="1:21" customFormat="1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si="50"/>
        <v>119</v>
      </c>
      <c r="P643">
        <f t="shared" si="51"/>
        <v>151.32</v>
      </c>
      <c r="Q643" s="13" t="s">
        <v>8308</v>
      </c>
      <c r="R643" s="13" t="s">
        <v>8314</v>
      </c>
      <c r="S643" s="16">
        <f t="shared" si="52"/>
        <v>42199.57</v>
      </c>
      <c r="T643" s="16">
        <f t="shared" si="53"/>
        <v>42229.57</v>
      </c>
      <c r="U643">
        <f t="shared" si="54"/>
        <v>2015</v>
      </c>
    </row>
    <row r="644" spans="1:21" customFormat="1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50"/>
        <v>1460</v>
      </c>
      <c r="P644">
        <f t="shared" si="51"/>
        <v>134.36000000000001</v>
      </c>
      <c r="Q644" s="13" t="s">
        <v>8308</v>
      </c>
      <c r="R644" s="13" t="s">
        <v>8314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customFormat="1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50"/>
        <v>106</v>
      </c>
      <c r="P645">
        <f t="shared" si="51"/>
        <v>174.03</v>
      </c>
      <c r="Q645" s="13" t="s">
        <v>8308</v>
      </c>
      <c r="R645" s="13" t="s">
        <v>8314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customFormat="1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50"/>
        <v>300</v>
      </c>
      <c r="P646">
        <f t="shared" si="51"/>
        <v>73.489999999999995</v>
      </c>
      <c r="Q646" s="13" t="s">
        <v>8308</v>
      </c>
      <c r="R646" s="13" t="s">
        <v>8314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customFormat="1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50"/>
        <v>279</v>
      </c>
      <c r="P647">
        <f t="shared" si="51"/>
        <v>23.52</v>
      </c>
      <c r="Q647" s="13" t="s">
        <v>8308</v>
      </c>
      <c r="R647" s="13" t="s">
        <v>8314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customFormat="1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50"/>
        <v>132</v>
      </c>
      <c r="P648">
        <f t="shared" si="51"/>
        <v>39.07</v>
      </c>
      <c r="Q648" s="13" t="s">
        <v>8308</v>
      </c>
      <c r="R648" s="13" t="s">
        <v>8314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customFormat="1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50"/>
        <v>107</v>
      </c>
      <c r="P649">
        <f t="shared" si="51"/>
        <v>125.94</v>
      </c>
      <c r="Q649" s="13" t="s">
        <v>8308</v>
      </c>
      <c r="R649" s="13" t="s">
        <v>8314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customFormat="1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50"/>
        <v>127</v>
      </c>
      <c r="P650">
        <f t="shared" si="51"/>
        <v>1644</v>
      </c>
      <c r="Q650" s="13" t="s">
        <v>8308</v>
      </c>
      <c r="R650" s="13" t="s">
        <v>8314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customFormat="1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50"/>
        <v>140</v>
      </c>
      <c r="P651">
        <f t="shared" si="51"/>
        <v>42.67</v>
      </c>
      <c r="Q651" s="13" t="s">
        <v>8308</v>
      </c>
      <c r="R651" s="13" t="s">
        <v>8314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customFormat="1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50"/>
        <v>112</v>
      </c>
      <c r="P652">
        <f t="shared" si="51"/>
        <v>35.130000000000003</v>
      </c>
      <c r="Q652" s="13" t="s">
        <v>8308</v>
      </c>
      <c r="R652" s="13" t="s">
        <v>8314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customFormat="1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50"/>
        <v>101</v>
      </c>
      <c r="P653">
        <f t="shared" si="51"/>
        <v>239.35</v>
      </c>
      <c r="Q653" s="13" t="s">
        <v>8308</v>
      </c>
      <c r="R653" s="13" t="s">
        <v>8314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customFormat="1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50"/>
        <v>100</v>
      </c>
      <c r="P654">
        <f t="shared" si="51"/>
        <v>107.64</v>
      </c>
      <c r="Q654" s="13" t="s">
        <v>8308</v>
      </c>
      <c r="R654" s="13" t="s">
        <v>8314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customFormat="1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50"/>
        <v>141</v>
      </c>
      <c r="P655">
        <f t="shared" si="51"/>
        <v>95.83</v>
      </c>
      <c r="Q655" s="13" t="s">
        <v>8308</v>
      </c>
      <c r="R655" s="13" t="s">
        <v>8314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customFormat="1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50"/>
        <v>267</v>
      </c>
      <c r="P656">
        <f t="shared" si="51"/>
        <v>31.66</v>
      </c>
      <c r="Q656" s="13" t="s">
        <v>8308</v>
      </c>
      <c r="R656" s="13" t="s">
        <v>8314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customFormat="1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50"/>
        <v>147</v>
      </c>
      <c r="P657">
        <f t="shared" si="51"/>
        <v>42.89</v>
      </c>
      <c r="Q657" s="13" t="s">
        <v>8308</v>
      </c>
      <c r="R657" s="13" t="s">
        <v>8314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customFormat="1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50"/>
        <v>214</v>
      </c>
      <c r="P658">
        <f t="shared" si="51"/>
        <v>122.74</v>
      </c>
      <c r="Q658" s="13" t="s">
        <v>8308</v>
      </c>
      <c r="R658" s="13" t="s">
        <v>8314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customFormat="1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50"/>
        <v>126</v>
      </c>
      <c r="P659">
        <f t="shared" si="51"/>
        <v>190.45</v>
      </c>
      <c r="Q659" s="13" t="s">
        <v>8308</v>
      </c>
      <c r="R659" s="13" t="s">
        <v>8314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customFormat="1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50"/>
        <v>104</v>
      </c>
      <c r="P660">
        <f t="shared" si="51"/>
        <v>109.34</v>
      </c>
      <c r="Q660" s="13" t="s">
        <v>8308</v>
      </c>
      <c r="R660" s="13" t="s">
        <v>8314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customFormat="1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50"/>
        <v>101</v>
      </c>
      <c r="P661">
        <f t="shared" si="51"/>
        <v>143.66999999999999</v>
      </c>
      <c r="Q661" s="13" t="s">
        <v>8308</v>
      </c>
      <c r="R661" s="13" t="s">
        <v>8314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customFormat="1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50"/>
        <v>3</v>
      </c>
      <c r="P662">
        <f t="shared" si="51"/>
        <v>84.94</v>
      </c>
      <c r="Q662" s="13" t="s">
        <v>8308</v>
      </c>
      <c r="R662" s="13" t="s">
        <v>8314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customFormat="1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50"/>
        <v>1</v>
      </c>
      <c r="P663">
        <f t="shared" si="51"/>
        <v>10.56</v>
      </c>
      <c r="Q663" s="13" t="s">
        <v>8308</v>
      </c>
      <c r="R663" s="13" t="s">
        <v>8314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customFormat="1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50"/>
        <v>0</v>
      </c>
      <c r="P664">
        <f t="shared" si="51"/>
        <v>39</v>
      </c>
      <c r="Q664" s="13" t="s">
        <v>8308</v>
      </c>
      <c r="R664" s="13" t="s">
        <v>8314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customFormat="1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50"/>
        <v>0</v>
      </c>
      <c r="P665">
        <f t="shared" si="51"/>
        <v>100</v>
      </c>
      <c r="Q665" s="13" t="s">
        <v>8308</v>
      </c>
      <c r="R665" s="13" t="s">
        <v>8314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customFormat="1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50"/>
        <v>8</v>
      </c>
      <c r="P666">
        <f t="shared" si="51"/>
        <v>31.17</v>
      </c>
      <c r="Q666" s="13" t="s">
        <v>8308</v>
      </c>
      <c r="R666" s="13" t="s">
        <v>8314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customFormat="1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50"/>
        <v>19</v>
      </c>
      <c r="P667">
        <f t="shared" si="51"/>
        <v>155.33000000000001</v>
      </c>
      <c r="Q667" s="13" t="s">
        <v>8308</v>
      </c>
      <c r="R667" s="13" t="s">
        <v>8314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customFormat="1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50"/>
        <v>0</v>
      </c>
      <c r="P668">
        <f t="shared" si="51"/>
        <v>2</v>
      </c>
      <c r="Q668" s="13" t="s">
        <v>8308</v>
      </c>
      <c r="R668" s="13" t="s">
        <v>8314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customFormat="1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50"/>
        <v>10</v>
      </c>
      <c r="P669">
        <f t="shared" si="51"/>
        <v>178.93</v>
      </c>
      <c r="Q669" s="13" t="s">
        <v>8308</v>
      </c>
      <c r="R669" s="13" t="s">
        <v>8314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customFormat="1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50"/>
        <v>5</v>
      </c>
      <c r="P670">
        <f t="shared" si="51"/>
        <v>27.36</v>
      </c>
      <c r="Q670" s="13" t="s">
        <v>8308</v>
      </c>
      <c r="R670" s="13" t="s">
        <v>8314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customFormat="1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50"/>
        <v>22</v>
      </c>
      <c r="P671">
        <f t="shared" si="51"/>
        <v>1536.25</v>
      </c>
      <c r="Q671" s="13" t="s">
        <v>8308</v>
      </c>
      <c r="R671" s="13" t="s">
        <v>8314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customFormat="1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50"/>
        <v>29</v>
      </c>
      <c r="P672">
        <f t="shared" si="51"/>
        <v>85</v>
      </c>
      <c r="Q672" s="13" t="s">
        <v>8308</v>
      </c>
      <c r="R672" s="13" t="s">
        <v>8314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customFormat="1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50"/>
        <v>39</v>
      </c>
      <c r="P673">
        <f t="shared" si="51"/>
        <v>788.53</v>
      </c>
      <c r="Q673" s="13" t="s">
        <v>8308</v>
      </c>
      <c r="R673" s="13" t="s">
        <v>8314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customFormat="1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50"/>
        <v>22</v>
      </c>
      <c r="P674">
        <f t="shared" si="51"/>
        <v>50.3</v>
      </c>
      <c r="Q674" s="13" t="s">
        <v>8308</v>
      </c>
      <c r="R674" s="13" t="s">
        <v>8314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customFormat="1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50"/>
        <v>0</v>
      </c>
      <c r="P675">
        <f t="shared" si="51"/>
        <v>68.33</v>
      </c>
      <c r="Q675" s="13" t="s">
        <v>8308</v>
      </c>
      <c r="R675" s="13" t="s">
        <v>8314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customFormat="1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50"/>
        <v>0</v>
      </c>
      <c r="P676">
        <f t="shared" si="51"/>
        <v>7.5</v>
      </c>
      <c r="Q676" s="13" t="s">
        <v>8308</v>
      </c>
      <c r="R676" s="13" t="s">
        <v>8314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customFormat="1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50"/>
        <v>15</v>
      </c>
      <c r="P677">
        <f t="shared" si="51"/>
        <v>34.270000000000003</v>
      </c>
      <c r="Q677" s="13" t="s">
        <v>8308</v>
      </c>
      <c r="R677" s="13" t="s">
        <v>8314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customFormat="1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50"/>
        <v>1</v>
      </c>
      <c r="P678">
        <f t="shared" si="51"/>
        <v>61.29</v>
      </c>
      <c r="Q678" s="13" t="s">
        <v>8308</v>
      </c>
      <c r="R678" s="13" t="s">
        <v>8314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customFormat="1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50"/>
        <v>26</v>
      </c>
      <c r="P679">
        <f t="shared" si="51"/>
        <v>133.25</v>
      </c>
      <c r="Q679" s="13" t="s">
        <v>8308</v>
      </c>
      <c r="R679" s="13" t="s">
        <v>8314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customFormat="1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50"/>
        <v>4</v>
      </c>
      <c r="P680">
        <f t="shared" si="51"/>
        <v>65.180000000000007</v>
      </c>
      <c r="Q680" s="13" t="s">
        <v>8308</v>
      </c>
      <c r="R680" s="13" t="s">
        <v>8314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customFormat="1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50"/>
        <v>15</v>
      </c>
      <c r="P681">
        <f t="shared" si="51"/>
        <v>93.9</v>
      </c>
      <c r="Q681" s="13" t="s">
        <v>8308</v>
      </c>
      <c r="R681" s="13" t="s">
        <v>8314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customFormat="1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50"/>
        <v>26</v>
      </c>
      <c r="P682">
        <f t="shared" si="51"/>
        <v>150.65</v>
      </c>
      <c r="Q682" s="13" t="s">
        <v>8308</v>
      </c>
      <c r="R682" s="13" t="s">
        <v>8314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customFormat="1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50"/>
        <v>0</v>
      </c>
      <c r="P683">
        <f t="shared" si="51"/>
        <v>1</v>
      </c>
      <c r="Q683" s="13" t="s">
        <v>8308</v>
      </c>
      <c r="R683" s="13" t="s">
        <v>8314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customFormat="1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50"/>
        <v>0</v>
      </c>
      <c r="P684">
        <f t="shared" si="51"/>
        <v>13.25</v>
      </c>
      <c r="Q684" s="13" t="s">
        <v>8308</v>
      </c>
      <c r="R684" s="13" t="s">
        <v>8314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customFormat="1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50"/>
        <v>1</v>
      </c>
      <c r="P685">
        <f t="shared" si="51"/>
        <v>99.33</v>
      </c>
      <c r="Q685" s="13" t="s">
        <v>8308</v>
      </c>
      <c r="R685" s="13" t="s">
        <v>8314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customFormat="1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50"/>
        <v>7</v>
      </c>
      <c r="P686">
        <f t="shared" si="51"/>
        <v>177.39</v>
      </c>
      <c r="Q686" s="13" t="s">
        <v>8308</v>
      </c>
      <c r="R686" s="13" t="s">
        <v>8314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customFormat="1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50"/>
        <v>28</v>
      </c>
      <c r="P687">
        <f t="shared" si="51"/>
        <v>55.3</v>
      </c>
      <c r="Q687" s="13" t="s">
        <v>8308</v>
      </c>
      <c r="R687" s="13" t="s">
        <v>8314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customFormat="1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50"/>
        <v>0</v>
      </c>
      <c r="P688">
        <f t="shared" si="51"/>
        <v>0</v>
      </c>
      <c r="Q688" s="13" t="s">
        <v>8308</v>
      </c>
      <c r="R688" s="13" t="s">
        <v>8314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customFormat="1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50"/>
        <v>4</v>
      </c>
      <c r="P689">
        <f t="shared" si="51"/>
        <v>591.66999999999996</v>
      </c>
      <c r="Q689" s="13" t="s">
        <v>8308</v>
      </c>
      <c r="R689" s="13" t="s">
        <v>8314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customFormat="1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50"/>
        <v>73</v>
      </c>
      <c r="P690">
        <f t="shared" si="51"/>
        <v>405.5</v>
      </c>
      <c r="Q690" s="13" t="s">
        <v>8308</v>
      </c>
      <c r="R690" s="13" t="s">
        <v>8314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customFormat="1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50"/>
        <v>58</v>
      </c>
      <c r="P691">
        <f t="shared" si="51"/>
        <v>343.15</v>
      </c>
      <c r="Q691" s="13" t="s">
        <v>8308</v>
      </c>
      <c r="R691" s="13" t="s">
        <v>8314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customFormat="1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50"/>
        <v>12</v>
      </c>
      <c r="P692">
        <f t="shared" si="51"/>
        <v>72.59</v>
      </c>
      <c r="Q692" s="13" t="s">
        <v>8308</v>
      </c>
      <c r="R692" s="13" t="s">
        <v>8314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customFormat="1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50"/>
        <v>1</v>
      </c>
      <c r="P693">
        <f t="shared" si="51"/>
        <v>26</v>
      </c>
      <c r="Q693" s="13" t="s">
        <v>8308</v>
      </c>
      <c r="R693" s="13" t="s">
        <v>8314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customFormat="1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50"/>
        <v>7</v>
      </c>
      <c r="P694">
        <f t="shared" si="51"/>
        <v>6.5</v>
      </c>
      <c r="Q694" s="13" t="s">
        <v>8308</v>
      </c>
      <c r="R694" s="13" t="s">
        <v>8314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customFormat="1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50"/>
        <v>35</v>
      </c>
      <c r="P695">
        <f t="shared" si="51"/>
        <v>119.39</v>
      </c>
      <c r="Q695" s="13" t="s">
        <v>8308</v>
      </c>
      <c r="R695" s="13" t="s">
        <v>8314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customFormat="1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50"/>
        <v>0</v>
      </c>
      <c r="P696">
        <f t="shared" si="51"/>
        <v>84.29</v>
      </c>
      <c r="Q696" s="13" t="s">
        <v>8308</v>
      </c>
      <c r="R696" s="13" t="s">
        <v>8314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customFormat="1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50"/>
        <v>1</v>
      </c>
      <c r="P697">
        <f t="shared" si="51"/>
        <v>90.86</v>
      </c>
      <c r="Q697" s="13" t="s">
        <v>8308</v>
      </c>
      <c r="R697" s="13" t="s">
        <v>8314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customFormat="1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50"/>
        <v>0</v>
      </c>
      <c r="P698">
        <f t="shared" si="51"/>
        <v>1</v>
      </c>
      <c r="Q698" s="13" t="s">
        <v>8308</v>
      </c>
      <c r="R698" s="13" t="s">
        <v>8314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customFormat="1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50"/>
        <v>46</v>
      </c>
      <c r="P699">
        <f t="shared" si="51"/>
        <v>20.34</v>
      </c>
      <c r="Q699" s="13" t="s">
        <v>8308</v>
      </c>
      <c r="R699" s="13" t="s">
        <v>8314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customFormat="1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50"/>
        <v>15</v>
      </c>
      <c r="P700">
        <f t="shared" si="51"/>
        <v>530.69000000000005</v>
      </c>
      <c r="Q700" s="13" t="s">
        <v>8308</v>
      </c>
      <c r="R700" s="13" t="s">
        <v>8314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customFormat="1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50"/>
        <v>82</v>
      </c>
      <c r="P701">
        <f t="shared" si="51"/>
        <v>120.39</v>
      </c>
      <c r="Q701" s="13" t="s">
        <v>8308</v>
      </c>
      <c r="R701" s="13" t="s">
        <v>8314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customFormat="1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50"/>
        <v>3</v>
      </c>
      <c r="P702">
        <f t="shared" si="51"/>
        <v>13</v>
      </c>
      <c r="Q702" s="13" t="s">
        <v>8308</v>
      </c>
      <c r="R702" s="13" t="s">
        <v>8314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customFormat="1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50"/>
        <v>27</v>
      </c>
      <c r="P703">
        <f t="shared" si="51"/>
        <v>291.33</v>
      </c>
      <c r="Q703" s="13" t="s">
        <v>8308</v>
      </c>
      <c r="R703" s="13" t="s">
        <v>8314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customFormat="1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50"/>
        <v>31</v>
      </c>
      <c r="P704">
        <f t="shared" si="51"/>
        <v>124.92</v>
      </c>
      <c r="Q704" s="13" t="s">
        <v>8308</v>
      </c>
      <c r="R704" s="13" t="s">
        <v>8314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customFormat="1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50"/>
        <v>6</v>
      </c>
      <c r="P705">
        <f t="shared" si="51"/>
        <v>119.57</v>
      </c>
      <c r="Q705" s="13" t="s">
        <v>8308</v>
      </c>
      <c r="R705" s="13" t="s">
        <v>8314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customFormat="1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ref="O706:O769" si="55">ROUND(E706/D706*100,0)</f>
        <v>1</v>
      </c>
      <c r="P706">
        <f t="shared" ref="P706:P769" si="56">IFERROR(ROUND(E706/L706,2),0)</f>
        <v>120.25</v>
      </c>
      <c r="Q706" s="13" t="s">
        <v>8308</v>
      </c>
      <c r="R706" s="13" t="s">
        <v>8314</v>
      </c>
      <c r="S706" s="16">
        <f t="shared" ref="S706:S769" si="57">(((J706/60)/60)/24)+DATE(1970,1,1)</f>
        <v>42726.192916666667</v>
      </c>
      <c r="T706" s="16">
        <f t="shared" ref="T706:T769" si="58">(((I706/60)/60)/24)+DATE(1970,1,1)</f>
        <v>42786.192916666667</v>
      </c>
      <c r="U706">
        <f t="shared" ref="U706:U769" si="59">+YEAR(S706)</f>
        <v>2016</v>
      </c>
    </row>
    <row r="707" spans="1:21" customFormat="1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si="55"/>
        <v>1</v>
      </c>
      <c r="P707">
        <f t="shared" si="56"/>
        <v>195.4</v>
      </c>
      <c r="Q707" s="13" t="s">
        <v>8308</v>
      </c>
      <c r="R707" s="13" t="s">
        <v>8314</v>
      </c>
      <c r="S707" s="16">
        <f t="shared" si="57"/>
        <v>42726.491643518515</v>
      </c>
      <c r="T707" s="16">
        <f t="shared" si="58"/>
        <v>42756.491643518515</v>
      </c>
      <c r="U707">
        <f t="shared" si="59"/>
        <v>2016</v>
      </c>
    </row>
    <row r="708" spans="1:21" customFormat="1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55"/>
        <v>0</v>
      </c>
      <c r="P708">
        <f t="shared" si="56"/>
        <v>0</v>
      </c>
      <c r="Q708" s="13" t="s">
        <v>8308</v>
      </c>
      <c r="R708" s="13" t="s">
        <v>8314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customFormat="1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55"/>
        <v>79</v>
      </c>
      <c r="P709">
        <f t="shared" si="56"/>
        <v>117.7</v>
      </c>
      <c r="Q709" s="13" t="s">
        <v>8308</v>
      </c>
      <c r="R709" s="13" t="s">
        <v>8314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customFormat="1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55"/>
        <v>22</v>
      </c>
      <c r="P710">
        <f t="shared" si="56"/>
        <v>23.95</v>
      </c>
      <c r="Q710" s="13" t="s">
        <v>8308</v>
      </c>
      <c r="R710" s="13" t="s">
        <v>8314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customFormat="1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55"/>
        <v>0</v>
      </c>
      <c r="P711">
        <f t="shared" si="56"/>
        <v>30.5</v>
      </c>
      <c r="Q711" s="13" t="s">
        <v>8308</v>
      </c>
      <c r="R711" s="13" t="s">
        <v>8314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customFormat="1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55"/>
        <v>0</v>
      </c>
      <c r="P712">
        <f t="shared" si="56"/>
        <v>0</v>
      </c>
      <c r="Q712" s="13" t="s">
        <v>8308</v>
      </c>
      <c r="R712" s="13" t="s">
        <v>8314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customFormat="1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55"/>
        <v>34</v>
      </c>
      <c r="P713">
        <f t="shared" si="56"/>
        <v>99.97</v>
      </c>
      <c r="Q713" s="13" t="s">
        <v>8308</v>
      </c>
      <c r="R713" s="13" t="s">
        <v>8314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customFormat="1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55"/>
        <v>0</v>
      </c>
      <c r="P714">
        <f t="shared" si="56"/>
        <v>26.25</v>
      </c>
      <c r="Q714" s="13" t="s">
        <v>8308</v>
      </c>
      <c r="R714" s="13" t="s">
        <v>8314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customFormat="1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55"/>
        <v>1</v>
      </c>
      <c r="P715">
        <f t="shared" si="56"/>
        <v>199</v>
      </c>
      <c r="Q715" s="13" t="s">
        <v>8308</v>
      </c>
      <c r="R715" s="13" t="s">
        <v>8314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customFormat="1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55"/>
        <v>15</v>
      </c>
      <c r="P716">
        <f t="shared" si="56"/>
        <v>80.319999999999993</v>
      </c>
      <c r="Q716" s="13" t="s">
        <v>8308</v>
      </c>
      <c r="R716" s="13" t="s">
        <v>8314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customFormat="1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55"/>
        <v>5</v>
      </c>
      <c r="P717">
        <f t="shared" si="56"/>
        <v>115.75</v>
      </c>
      <c r="Q717" s="13" t="s">
        <v>8308</v>
      </c>
      <c r="R717" s="13" t="s">
        <v>8314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customFormat="1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55"/>
        <v>10</v>
      </c>
      <c r="P718">
        <f t="shared" si="56"/>
        <v>44.69</v>
      </c>
      <c r="Q718" s="13" t="s">
        <v>8308</v>
      </c>
      <c r="R718" s="13" t="s">
        <v>8314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customFormat="1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55"/>
        <v>0</v>
      </c>
      <c r="P719">
        <f t="shared" si="56"/>
        <v>76.25</v>
      </c>
      <c r="Q719" s="13" t="s">
        <v>8308</v>
      </c>
      <c r="R719" s="13" t="s">
        <v>8314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customFormat="1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55"/>
        <v>1</v>
      </c>
      <c r="P720">
        <f t="shared" si="56"/>
        <v>22.5</v>
      </c>
      <c r="Q720" s="13" t="s">
        <v>8308</v>
      </c>
      <c r="R720" s="13" t="s">
        <v>8314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customFormat="1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55"/>
        <v>1</v>
      </c>
      <c r="P721">
        <f t="shared" si="56"/>
        <v>19.399999999999999</v>
      </c>
      <c r="Q721" s="13" t="s">
        <v>8308</v>
      </c>
      <c r="R721" s="13" t="s">
        <v>8314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customFormat="1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55"/>
        <v>144</v>
      </c>
      <c r="P722">
        <f t="shared" si="56"/>
        <v>66.709999999999994</v>
      </c>
      <c r="Q722" s="13" t="s">
        <v>8321</v>
      </c>
      <c r="R722" s="13" t="s">
        <v>8331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customFormat="1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55"/>
        <v>122</v>
      </c>
      <c r="P723">
        <f t="shared" si="56"/>
        <v>84.14</v>
      </c>
      <c r="Q723" s="13" t="s">
        <v>8321</v>
      </c>
      <c r="R723" s="13" t="s">
        <v>8331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customFormat="1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55"/>
        <v>132</v>
      </c>
      <c r="P724">
        <f t="shared" si="56"/>
        <v>215.73</v>
      </c>
      <c r="Q724" s="13" t="s">
        <v>8321</v>
      </c>
      <c r="R724" s="13" t="s">
        <v>8331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customFormat="1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55"/>
        <v>109</v>
      </c>
      <c r="P725">
        <f t="shared" si="56"/>
        <v>54.69</v>
      </c>
      <c r="Q725" s="13" t="s">
        <v>8321</v>
      </c>
      <c r="R725" s="13" t="s">
        <v>8331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customFormat="1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55"/>
        <v>105</v>
      </c>
      <c r="P726">
        <f t="shared" si="56"/>
        <v>51.63</v>
      </c>
      <c r="Q726" s="13" t="s">
        <v>8321</v>
      </c>
      <c r="R726" s="13" t="s">
        <v>8331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customFormat="1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55"/>
        <v>100</v>
      </c>
      <c r="P727">
        <f t="shared" si="56"/>
        <v>143.36000000000001</v>
      </c>
      <c r="Q727" s="13" t="s">
        <v>8321</v>
      </c>
      <c r="R727" s="13" t="s">
        <v>8331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customFormat="1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55"/>
        <v>101</v>
      </c>
      <c r="P728">
        <f t="shared" si="56"/>
        <v>72.430000000000007</v>
      </c>
      <c r="Q728" s="13" t="s">
        <v>8321</v>
      </c>
      <c r="R728" s="13" t="s">
        <v>8331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customFormat="1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55"/>
        <v>156</v>
      </c>
      <c r="P729">
        <f t="shared" si="56"/>
        <v>36.53</v>
      </c>
      <c r="Q729" s="13" t="s">
        <v>8321</v>
      </c>
      <c r="R729" s="13" t="s">
        <v>8331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customFormat="1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55"/>
        <v>106</v>
      </c>
      <c r="P730">
        <f t="shared" si="56"/>
        <v>60.9</v>
      </c>
      <c r="Q730" s="13" t="s">
        <v>8321</v>
      </c>
      <c r="R730" s="13" t="s">
        <v>8331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customFormat="1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55"/>
        <v>131</v>
      </c>
      <c r="P731">
        <f t="shared" si="56"/>
        <v>43.55</v>
      </c>
      <c r="Q731" s="13" t="s">
        <v>8321</v>
      </c>
      <c r="R731" s="13" t="s">
        <v>8331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customFormat="1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55"/>
        <v>132</v>
      </c>
      <c r="P732">
        <f t="shared" si="56"/>
        <v>99.77</v>
      </c>
      <c r="Q732" s="13" t="s">
        <v>8321</v>
      </c>
      <c r="R732" s="13" t="s">
        <v>8331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customFormat="1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55"/>
        <v>126</v>
      </c>
      <c r="P733">
        <f t="shared" si="56"/>
        <v>88.73</v>
      </c>
      <c r="Q733" s="13" t="s">
        <v>8321</v>
      </c>
      <c r="R733" s="13" t="s">
        <v>8331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customFormat="1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55"/>
        <v>160</v>
      </c>
      <c r="P734">
        <f t="shared" si="56"/>
        <v>4.92</v>
      </c>
      <c r="Q734" s="13" t="s">
        <v>8321</v>
      </c>
      <c r="R734" s="13" t="s">
        <v>8331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customFormat="1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55"/>
        <v>120</v>
      </c>
      <c r="P735">
        <f t="shared" si="56"/>
        <v>17.82</v>
      </c>
      <c r="Q735" s="13" t="s">
        <v>8321</v>
      </c>
      <c r="R735" s="13" t="s">
        <v>8331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customFormat="1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55"/>
        <v>126</v>
      </c>
      <c r="P736">
        <f t="shared" si="56"/>
        <v>187.19</v>
      </c>
      <c r="Q736" s="13" t="s">
        <v>8321</v>
      </c>
      <c r="R736" s="13" t="s">
        <v>8331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customFormat="1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55"/>
        <v>114</v>
      </c>
      <c r="P737">
        <f t="shared" si="56"/>
        <v>234.81</v>
      </c>
      <c r="Q737" s="13" t="s">
        <v>8321</v>
      </c>
      <c r="R737" s="13" t="s">
        <v>8331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customFormat="1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55"/>
        <v>315</v>
      </c>
      <c r="P738">
        <f t="shared" si="56"/>
        <v>105.05</v>
      </c>
      <c r="Q738" s="13" t="s">
        <v>8321</v>
      </c>
      <c r="R738" s="13" t="s">
        <v>8331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customFormat="1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55"/>
        <v>122</v>
      </c>
      <c r="P739">
        <f t="shared" si="56"/>
        <v>56.67</v>
      </c>
      <c r="Q739" s="13" t="s">
        <v>8321</v>
      </c>
      <c r="R739" s="13" t="s">
        <v>8331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customFormat="1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55"/>
        <v>107</v>
      </c>
      <c r="P740">
        <f t="shared" si="56"/>
        <v>39.049999999999997</v>
      </c>
      <c r="Q740" s="13" t="s">
        <v>8321</v>
      </c>
      <c r="R740" s="13" t="s">
        <v>8331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customFormat="1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55"/>
        <v>158</v>
      </c>
      <c r="P741">
        <f t="shared" si="56"/>
        <v>68.349999999999994</v>
      </c>
      <c r="Q741" s="13" t="s">
        <v>8321</v>
      </c>
      <c r="R741" s="13" t="s">
        <v>8331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customFormat="1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55"/>
        <v>107</v>
      </c>
      <c r="P742">
        <f t="shared" si="56"/>
        <v>169.58</v>
      </c>
      <c r="Q742" s="13" t="s">
        <v>8321</v>
      </c>
      <c r="R742" s="13" t="s">
        <v>8331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customFormat="1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55"/>
        <v>102</v>
      </c>
      <c r="P743">
        <f t="shared" si="56"/>
        <v>141.41999999999999</v>
      </c>
      <c r="Q743" s="13" t="s">
        <v>8321</v>
      </c>
      <c r="R743" s="13" t="s">
        <v>8331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customFormat="1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55"/>
        <v>111</v>
      </c>
      <c r="P744">
        <f t="shared" si="56"/>
        <v>67.39</v>
      </c>
      <c r="Q744" s="13" t="s">
        <v>8321</v>
      </c>
      <c r="R744" s="13" t="s">
        <v>8331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customFormat="1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55"/>
        <v>148</v>
      </c>
      <c r="P745">
        <f t="shared" si="56"/>
        <v>54.27</v>
      </c>
      <c r="Q745" s="13" t="s">
        <v>8321</v>
      </c>
      <c r="R745" s="13" t="s">
        <v>8331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customFormat="1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55"/>
        <v>102</v>
      </c>
      <c r="P746">
        <f t="shared" si="56"/>
        <v>82.52</v>
      </c>
      <c r="Q746" s="13" t="s">
        <v>8321</v>
      </c>
      <c r="R746" s="13" t="s">
        <v>8331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customFormat="1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55"/>
        <v>179</v>
      </c>
      <c r="P747">
        <f t="shared" si="56"/>
        <v>53.73</v>
      </c>
      <c r="Q747" s="13" t="s">
        <v>8321</v>
      </c>
      <c r="R747" s="13" t="s">
        <v>8331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customFormat="1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55"/>
        <v>111</v>
      </c>
      <c r="P748">
        <f t="shared" si="56"/>
        <v>34.21</v>
      </c>
      <c r="Q748" s="13" t="s">
        <v>8321</v>
      </c>
      <c r="R748" s="13" t="s">
        <v>8331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customFormat="1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55"/>
        <v>100</v>
      </c>
      <c r="P749">
        <f t="shared" si="56"/>
        <v>127.33</v>
      </c>
      <c r="Q749" s="13" t="s">
        <v>8321</v>
      </c>
      <c r="R749" s="13" t="s">
        <v>8331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customFormat="1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55"/>
        <v>100</v>
      </c>
      <c r="P750">
        <f t="shared" si="56"/>
        <v>45.57</v>
      </c>
      <c r="Q750" s="13" t="s">
        <v>8321</v>
      </c>
      <c r="R750" s="13" t="s">
        <v>8331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customFormat="1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55"/>
        <v>106</v>
      </c>
      <c r="P751">
        <f t="shared" si="56"/>
        <v>95.96</v>
      </c>
      <c r="Q751" s="13" t="s">
        <v>8321</v>
      </c>
      <c r="R751" s="13" t="s">
        <v>8331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customFormat="1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55"/>
        <v>103</v>
      </c>
      <c r="P752">
        <f t="shared" si="56"/>
        <v>77.27</v>
      </c>
      <c r="Q752" s="13" t="s">
        <v>8321</v>
      </c>
      <c r="R752" s="13" t="s">
        <v>8331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customFormat="1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55"/>
        <v>119</v>
      </c>
      <c r="P753">
        <f t="shared" si="56"/>
        <v>57.34</v>
      </c>
      <c r="Q753" s="13" t="s">
        <v>8321</v>
      </c>
      <c r="R753" s="13" t="s">
        <v>8331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customFormat="1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55"/>
        <v>112</v>
      </c>
      <c r="P754">
        <f t="shared" si="56"/>
        <v>53.19</v>
      </c>
      <c r="Q754" s="13" t="s">
        <v>8321</v>
      </c>
      <c r="R754" s="13" t="s">
        <v>8331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customFormat="1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55"/>
        <v>128</v>
      </c>
      <c r="P755">
        <f t="shared" si="56"/>
        <v>492.31</v>
      </c>
      <c r="Q755" s="13" t="s">
        <v>8321</v>
      </c>
      <c r="R755" s="13" t="s">
        <v>8331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customFormat="1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55"/>
        <v>104</v>
      </c>
      <c r="P756">
        <f t="shared" si="56"/>
        <v>42.35</v>
      </c>
      <c r="Q756" s="13" t="s">
        <v>8321</v>
      </c>
      <c r="R756" s="13" t="s">
        <v>8331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customFormat="1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55"/>
        <v>102</v>
      </c>
      <c r="P757">
        <f t="shared" si="56"/>
        <v>37.47</v>
      </c>
      <c r="Q757" s="13" t="s">
        <v>8321</v>
      </c>
      <c r="R757" s="13" t="s">
        <v>8331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customFormat="1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55"/>
        <v>118</v>
      </c>
      <c r="P758">
        <f t="shared" si="56"/>
        <v>37.450000000000003</v>
      </c>
      <c r="Q758" s="13" t="s">
        <v>8321</v>
      </c>
      <c r="R758" s="13" t="s">
        <v>8331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customFormat="1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55"/>
        <v>238</v>
      </c>
      <c r="P759">
        <f t="shared" si="56"/>
        <v>33.06</v>
      </c>
      <c r="Q759" s="13" t="s">
        <v>8321</v>
      </c>
      <c r="R759" s="13" t="s">
        <v>8331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customFormat="1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55"/>
        <v>102</v>
      </c>
      <c r="P760">
        <f t="shared" si="56"/>
        <v>134.21</v>
      </c>
      <c r="Q760" s="13" t="s">
        <v>8321</v>
      </c>
      <c r="R760" s="13" t="s">
        <v>8331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customFormat="1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55"/>
        <v>102</v>
      </c>
      <c r="P761">
        <f t="shared" si="56"/>
        <v>51.47</v>
      </c>
      <c r="Q761" s="13" t="s">
        <v>8321</v>
      </c>
      <c r="R761" s="13" t="s">
        <v>8331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customFormat="1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55"/>
        <v>0</v>
      </c>
      <c r="P762">
        <f t="shared" si="56"/>
        <v>0</v>
      </c>
      <c r="Q762" s="13" t="s">
        <v>8321</v>
      </c>
      <c r="R762" s="13" t="s">
        <v>8343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customFormat="1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55"/>
        <v>5</v>
      </c>
      <c r="P763">
        <f t="shared" si="56"/>
        <v>39.17</v>
      </c>
      <c r="Q763" s="13" t="s">
        <v>8321</v>
      </c>
      <c r="R763" s="13" t="s">
        <v>8343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customFormat="1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55"/>
        <v>0</v>
      </c>
      <c r="P764">
        <f t="shared" si="56"/>
        <v>0</v>
      </c>
      <c r="Q764" s="13" t="s">
        <v>8321</v>
      </c>
      <c r="R764" s="13" t="s">
        <v>8343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customFormat="1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55"/>
        <v>0</v>
      </c>
      <c r="P765">
        <f t="shared" si="56"/>
        <v>5</v>
      </c>
      <c r="Q765" s="13" t="s">
        <v>8321</v>
      </c>
      <c r="R765" s="13" t="s">
        <v>8343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customFormat="1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55"/>
        <v>0</v>
      </c>
      <c r="P766">
        <f t="shared" si="56"/>
        <v>0</v>
      </c>
      <c r="Q766" s="13" t="s">
        <v>8321</v>
      </c>
      <c r="R766" s="13" t="s">
        <v>8343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customFormat="1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55"/>
        <v>36</v>
      </c>
      <c r="P767">
        <f t="shared" si="56"/>
        <v>57.3</v>
      </c>
      <c r="Q767" s="13" t="s">
        <v>8321</v>
      </c>
      <c r="R767" s="13" t="s">
        <v>8343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customFormat="1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55"/>
        <v>0</v>
      </c>
      <c r="P768">
        <f t="shared" si="56"/>
        <v>0</v>
      </c>
      <c r="Q768" s="13" t="s">
        <v>8321</v>
      </c>
      <c r="R768" s="13" t="s">
        <v>8343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customFormat="1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55"/>
        <v>4</v>
      </c>
      <c r="P769">
        <f t="shared" si="56"/>
        <v>59</v>
      </c>
      <c r="Q769" s="13" t="s">
        <v>8321</v>
      </c>
      <c r="R769" s="13" t="s">
        <v>8343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customFormat="1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ref="O770:O833" si="60">ROUND(E770/D770*100,0)</f>
        <v>0</v>
      </c>
      <c r="P770">
        <f t="shared" ref="P770:P833" si="61">IFERROR(ROUND(E770/L770,2),0)</f>
        <v>0</v>
      </c>
      <c r="Q770" s="13" t="s">
        <v>8321</v>
      </c>
      <c r="R770" s="13" t="s">
        <v>8343</v>
      </c>
      <c r="S770" s="16">
        <f t="shared" ref="S770:S833" si="62">(((J770/60)/60)/24)+DATE(1970,1,1)</f>
        <v>41594.207060185188</v>
      </c>
      <c r="T770" s="16">
        <f t="shared" ref="T770:T833" si="63">(((I770/60)/60)/24)+DATE(1970,1,1)</f>
        <v>41624.207060185188</v>
      </c>
      <c r="U770">
        <f t="shared" ref="U770:U833" si="64">+YEAR(S770)</f>
        <v>2013</v>
      </c>
    </row>
    <row r="771" spans="1:21" customFormat="1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si="60"/>
        <v>41</v>
      </c>
      <c r="P771">
        <f t="shared" si="61"/>
        <v>31.85</v>
      </c>
      <c r="Q771" s="13" t="s">
        <v>8321</v>
      </c>
      <c r="R771" s="13" t="s">
        <v>8343</v>
      </c>
      <c r="S771" s="16">
        <f t="shared" si="62"/>
        <v>41604.996458333335</v>
      </c>
      <c r="T771" s="16">
        <f t="shared" si="63"/>
        <v>41634.996458333335</v>
      </c>
      <c r="U771">
        <f t="shared" si="64"/>
        <v>2013</v>
      </c>
    </row>
    <row r="772" spans="1:21" customFormat="1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60"/>
        <v>0</v>
      </c>
      <c r="P772">
        <f t="shared" si="61"/>
        <v>0</v>
      </c>
      <c r="Q772" s="13" t="s">
        <v>8321</v>
      </c>
      <c r="R772" s="13" t="s">
        <v>8343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customFormat="1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60"/>
        <v>0</v>
      </c>
      <c r="P773">
        <f t="shared" si="61"/>
        <v>10</v>
      </c>
      <c r="Q773" s="13" t="s">
        <v>8321</v>
      </c>
      <c r="R773" s="13" t="s">
        <v>8343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customFormat="1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60"/>
        <v>3</v>
      </c>
      <c r="P774">
        <f t="shared" si="61"/>
        <v>50</v>
      </c>
      <c r="Q774" s="13" t="s">
        <v>8321</v>
      </c>
      <c r="R774" s="13" t="s">
        <v>8343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customFormat="1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60"/>
        <v>1</v>
      </c>
      <c r="P775">
        <f t="shared" si="61"/>
        <v>16</v>
      </c>
      <c r="Q775" s="13" t="s">
        <v>8321</v>
      </c>
      <c r="R775" s="13" t="s">
        <v>8343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customFormat="1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60"/>
        <v>70</v>
      </c>
      <c r="P776">
        <f t="shared" si="61"/>
        <v>39</v>
      </c>
      <c r="Q776" s="13" t="s">
        <v>8321</v>
      </c>
      <c r="R776" s="13" t="s">
        <v>8343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customFormat="1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60"/>
        <v>2</v>
      </c>
      <c r="P777">
        <f t="shared" si="61"/>
        <v>34</v>
      </c>
      <c r="Q777" s="13" t="s">
        <v>8321</v>
      </c>
      <c r="R777" s="13" t="s">
        <v>8343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customFormat="1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60"/>
        <v>51</v>
      </c>
      <c r="P778">
        <f t="shared" si="61"/>
        <v>63.12</v>
      </c>
      <c r="Q778" s="13" t="s">
        <v>8321</v>
      </c>
      <c r="R778" s="13" t="s">
        <v>8343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customFormat="1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60"/>
        <v>1</v>
      </c>
      <c r="P779">
        <f t="shared" si="61"/>
        <v>7</v>
      </c>
      <c r="Q779" s="13" t="s">
        <v>8321</v>
      </c>
      <c r="R779" s="13" t="s">
        <v>8343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customFormat="1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60"/>
        <v>0</v>
      </c>
      <c r="P780">
        <f t="shared" si="61"/>
        <v>2</v>
      </c>
      <c r="Q780" s="13" t="s">
        <v>8321</v>
      </c>
      <c r="R780" s="13" t="s">
        <v>8343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customFormat="1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60"/>
        <v>3</v>
      </c>
      <c r="P781">
        <f t="shared" si="61"/>
        <v>66.67</v>
      </c>
      <c r="Q781" s="13" t="s">
        <v>8321</v>
      </c>
      <c r="R781" s="13" t="s">
        <v>8343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customFormat="1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60"/>
        <v>104</v>
      </c>
      <c r="P782">
        <f t="shared" si="61"/>
        <v>38.520000000000003</v>
      </c>
      <c r="Q782" s="13" t="s">
        <v>8312</v>
      </c>
      <c r="R782" s="13" t="s">
        <v>8313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customFormat="1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60"/>
        <v>133</v>
      </c>
      <c r="P783">
        <f t="shared" si="61"/>
        <v>42.61</v>
      </c>
      <c r="Q783" s="13" t="s">
        <v>8312</v>
      </c>
      <c r="R783" s="13" t="s">
        <v>8313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customFormat="1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60"/>
        <v>100</v>
      </c>
      <c r="P784">
        <f t="shared" si="61"/>
        <v>50</v>
      </c>
      <c r="Q784" s="13" t="s">
        <v>8312</v>
      </c>
      <c r="R784" s="13" t="s">
        <v>8313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customFormat="1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60"/>
        <v>148</v>
      </c>
      <c r="P785">
        <f t="shared" si="61"/>
        <v>63.49</v>
      </c>
      <c r="Q785" s="13" t="s">
        <v>8312</v>
      </c>
      <c r="R785" s="13" t="s">
        <v>8313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customFormat="1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60"/>
        <v>103</v>
      </c>
      <c r="P786">
        <f t="shared" si="61"/>
        <v>102.5</v>
      </c>
      <c r="Q786" s="13" t="s">
        <v>8312</v>
      </c>
      <c r="R786" s="13" t="s">
        <v>8313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customFormat="1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60"/>
        <v>181</v>
      </c>
      <c r="P787">
        <f t="shared" si="61"/>
        <v>31.14</v>
      </c>
      <c r="Q787" s="13" t="s">
        <v>8312</v>
      </c>
      <c r="R787" s="13" t="s">
        <v>8313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customFormat="1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60"/>
        <v>143</v>
      </c>
      <c r="P788">
        <f t="shared" si="61"/>
        <v>162.27000000000001</v>
      </c>
      <c r="Q788" s="13" t="s">
        <v>8312</v>
      </c>
      <c r="R788" s="13" t="s">
        <v>8313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customFormat="1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60"/>
        <v>114</v>
      </c>
      <c r="P789">
        <f t="shared" si="61"/>
        <v>80.59</v>
      </c>
      <c r="Q789" s="13" t="s">
        <v>8312</v>
      </c>
      <c r="R789" s="13" t="s">
        <v>8313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customFormat="1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60"/>
        <v>204</v>
      </c>
      <c r="P790">
        <f t="shared" si="61"/>
        <v>59.85</v>
      </c>
      <c r="Q790" s="13" t="s">
        <v>8312</v>
      </c>
      <c r="R790" s="13" t="s">
        <v>8313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customFormat="1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60"/>
        <v>109</v>
      </c>
      <c r="P791">
        <f t="shared" si="61"/>
        <v>132.86000000000001</v>
      </c>
      <c r="Q791" s="13" t="s">
        <v>8312</v>
      </c>
      <c r="R791" s="13" t="s">
        <v>8313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customFormat="1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60"/>
        <v>144</v>
      </c>
      <c r="P792">
        <f t="shared" si="61"/>
        <v>92.55</v>
      </c>
      <c r="Q792" s="13" t="s">
        <v>8312</v>
      </c>
      <c r="R792" s="13" t="s">
        <v>8313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customFormat="1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60"/>
        <v>104</v>
      </c>
      <c r="P793">
        <f t="shared" si="61"/>
        <v>60.86</v>
      </c>
      <c r="Q793" s="13" t="s">
        <v>8312</v>
      </c>
      <c r="R793" s="13" t="s">
        <v>8313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customFormat="1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60"/>
        <v>100</v>
      </c>
      <c r="P794">
        <f t="shared" si="61"/>
        <v>41.85</v>
      </c>
      <c r="Q794" s="13" t="s">
        <v>8312</v>
      </c>
      <c r="R794" s="13" t="s">
        <v>8313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customFormat="1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60"/>
        <v>103</v>
      </c>
      <c r="P795">
        <f t="shared" si="61"/>
        <v>88.33</v>
      </c>
      <c r="Q795" s="13" t="s">
        <v>8312</v>
      </c>
      <c r="R795" s="13" t="s">
        <v>8313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customFormat="1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60"/>
        <v>105</v>
      </c>
      <c r="P796">
        <f t="shared" si="61"/>
        <v>158.96</v>
      </c>
      <c r="Q796" s="13" t="s">
        <v>8312</v>
      </c>
      <c r="R796" s="13" t="s">
        <v>8313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customFormat="1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60"/>
        <v>112</v>
      </c>
      <c r="P797">
        <f t="shared" si="61"/>
        <v>85.05</v>
      </c>
      <c r="Q797" s="13" t="s">
        <v>8312</v>
      </c>
      <c r="R797" s="13" t="s">
        <v>8313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customFormat="1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60"/>
        <v>101</v>
      </c>
      <c r="P798">
        <f t="shared" si="61"/>
        <v>112.61</v>
      </c>
      <c r="Q798" s="13" t="s">
        <v>8312</v>
      </c>
      <c r="R798" s="13" t="s">
        <v>8313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customFormat="1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60"/>
        <v>108</v>
      </c>
      <c r="P799">
        <f t="shared" si="61"/>
        <v>45.44</v>
      </c>
      <c r="Q799" s="13" t="s">
        <v>8312</v>
      </c>
      <c r="R799" s="13" t="s">
        <v>8313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customFormat="1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60"/>
        <v>115</v>
      </c>
      <c r="P800">
        <f t="shared" si="61"/>
        <v>46.22</v>
      </c>
      <c r="Q800" s="13" t="s">
        <v>8312</v>
      </c>
      <c r="R800" s="13" t="s">
        <v>8313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customFormat="1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60"/>
        <v>100</v>
      </c>
      <c r="P801">
        <f t="shared" si="61"/>
        <v>178.61</v>
      </c>
      <c r="Q801" s="13" t="s">
        <v>8312</v>
      </c>
      <c r="R801" s="13" t="s">
        <v>8313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customFormat="1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60"/>
        <v>152</v>
      </c>
      <c r="P802">
        <f t="shared" si="61"/>
        <v>40.75</v>
      </c>
      <c r="Q802" s="13" t="s">
        <v>8312</v>
      </c>
      <c r="R802" s="13" t="s">
        <v>8313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customFormat="1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60"/>
        <v>112</v>
      </c>
      <c r="P803">
        <f t="shared" si="61"/>
        <v>43.73</v>
      </c>
      <c r="Q803" s="13" t="s">
        <v>8312</v>
      </c>
      <c r="R803" s="13" t="s">
        <v>8313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customFormat="1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60"/>
        <v>101</v>
      </c>
      <c r="P804">
        <f t="shared" si="61"/>
        <v>81.069999999999993</v>
      </c>
      <c r="Q804" s="13" t="s">
        <v>8312</v>
      </c>
      <c r="R804" s="13" t="s">
        <v>8313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customFormat="1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60"/>
        <v>123</v>
      </c>
      <c r="P805">
        <f t="shared" si="61"/>
        <v>74.61</v>
      </c>
      <c r="Q805" s="13" t="s">
        <v>8312</v>
      </c>
      <c r="R805" s="13" t="s">
        <v>8313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customFormat="1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60"/>
        <v>100</v>
      </c>
      <c r="P806">
        <f t="shared" si="61"/>
        <v>305.56</v>
      </c>
      <c r="Q806" s="13" t="s">
        <v>8312</v>
      </c>
      <c r="R806" s="13" t="s">
        <v>8313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customFormat="1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60"/>
        <v>105</v>
      </c>
      <c r="P807">
        <f t="shared" si="61"/>
        <v>58.33</v>
      </c>
      <c r="Q807" s="13" t="s">
        <v>8312</v>
      </c>
      <c r="R807" s="13" t="s">
        <v>8313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customFormat="1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60"/>
        <v>104</v>
      </c>
      <c r="P808">
        <f t="shared" si="61"/>
        <v>117.68</v>
      </c>
      <c r="Q808" s="13" t="s">
        <v>8312</v>
      </c>
      <c r="R808" s="13" t="s">
        <v>8313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customFormat="1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60"/>
        <v>105</v>
      </c>
      <c r="P809">
        <f t="shared" si="61"/>
        <v>73.77</v>
      </c>
      <c r="Q809" s="13" t="s">
        <v>8312</v>
      </c>
      <c r="R809" s="13" t="s">
        <v>8313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customFormat="1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60"/>
        <v>100</v>
      </c>
      <c r="P810">
        <f t="shared" si="61"/>
        <v>104.65</v>
      </c>
      <c r="Q810" s="13" t="s">
        <v>8312</v>
      </c>
      <c r="R810" s="13" t="s">
        <v>8313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customFormat="1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60"/>
        <v>104</v>
      </c>
      <c r="P811">
        <f t="shared" si="61"/>
        <v>79.83</v>
      </c>
      <c r="Q811" s="13" t="s">
        <v>8312</v>
      </c>
      <c r="R811" s="13" t="s">
        <v>8313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customFormat="1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60"/>
        <v>105</v>
      </c>
      <c r="P812">
        <f t="shared" si="61"/>
        <v>58.33</v>
      </c>
      <c r="Q812" s="13" t="s">
        <v>8312</v>
      </c>
      <c r="R812" s="13" t="s">
        <v>8313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customFormat="1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60"/>
        <v>104</v>
      </c>
      <c r="P813">
        <f t="shared" si="61"/>
        <v>86.67</v>
      </c>
      <c r="Q813" s="13" t="s">
        <v>8312</v>
      </c>
      <c r="R813" s="13" t="s">
        <v>8313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customFormat="1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60"/>
        <v>152</v>
      </c>
      <c r="P814">
        <f t="shared" si="61"/>
        <v>27.61</v>
      </c>
      <c r="Q814" s="13" t="s">
        <v>8312</v>
      </c>
      <c r="R814" s="13" t="s">
        <v>8313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customFormat="1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60"/>
        <v>160</v>
      </c>
      <c r="P815">
        <f t="shared" si="61"/>
        <v>25</v>
      </c>
      <c r="Q815" s="13" t="s">
        <v>8312</v>
      </c>
      <c r="R815" s="13" t="s">
        <v>8313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customFormat="1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60"/>
        <v>127</v>
      </c>
      <c r="P816">
        <f t="shared" si="61"/>
        <v>45.46</v>
      </c>
      <c r="Q816" s="13" t="s">
        <v>8312</v>
      </c>
      <c r="R816" s="13" t="s">
        <v>8313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customFormat="1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60"/>
        <v>107</v>
      </c>
      <c r="P817">
        <f t="shared" si="61"/>
        <v>99.53</v>
      </c>
      <c r="Q817" s="13" t="s">
        <v>8312</v>
      </c>
      <c r="R817" s="13" t="s">
        <v>8313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customFormat="1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60"/>
        <v>115</v>
      </c>
      <c r="P818">
        <f t="shared" si="61"/>
        <v>39.31</v>
      </c>
      <c r="Q818" s="13" t="s">
        <v>8312</v>
      </c>
      <c r="R818" s="13" t="s">
        <v>8313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customFormat="1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60"/>
        <v>137</v>
      </c>
      <c r="P819">
        <f t="shared" si="61"/>
        <v>89.42</v>
      </c>
      <c r="Q819" s="13" t="s">
        <v>8312</v>
      </c>
      <c r="R819" s="13" t="s">
        <v>8313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customFormat="1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60"/>
        <v>156</v>
      </c>
      <c r="P820">
        <f t="shared" si="61"/>
        <v>28.68</v>
      </c>
      <c r="Q820" s="13" t="s">
        <v>8312</v>
      </c>
      <c r="R820" s="13" t="s">
        <v>8313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customFormat="1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60"/>
        <v>109</v>
      </c>
      <c r="P821">
        <f t="shared" si="61"/>
        <v>31.07</v>
      </c>
      <c r="Q821" s="13" t="s">
        <v>8312</v>
      </c>
      <c r="R821" s="13" t="s">
        <v>8313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customFormat="1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60"/>
        <v>134</v>
      </c>
      <c r="P822">
        <f t="shared" si="61"/>
        <v>70.55</v>
      </c>
      <c r="Q822" s="13" t="s">
        <v>8312</v>
      </c>
      <c r="R822" s="13" t="s">
        <v>8313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customFormat="1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60"/>
        <v>100</v>
      </c>
      <c r="P823">
        <f t="shared" si="61"/>
        <v>224.13</v>
      </c>
      <c r="Q823" s="13" t="s">
        <v>8312</v>
      </c>
      <c r="R823" s="13" t="s">
        <v>8313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customFormat="1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60"/>
        <v>119</v>
      </c>
      <c r="P824">
        <f t="shared" si="61"/>
        <v>51.81</v>
      </c>
      <c r="Q824" s="13" t="s">
        <v>8312</v>
      </c>
      <c r="R824" s="13" t="s">
        <v>8313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customFormat="1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60"/>
        <v>180</v>
      </c>
      <c r="P825">
        <f t="shared" si="61"/>
        <v>43.52</v>
      </c>
      <c r="Q825" s="13" t="s">
        <v>8312</v>
      </c>
      <c r="R825" s="13" t="s">
        <v>8313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customFormat="1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60"/>
        <v>134</v>
      </c>
      <c r="P826">
        <f t="shared" si="61"/>
        <v>39.82</v>
      </c>
      <c r="Q826" s="13" t="s">
        <v>8312</v>
      </c>
      <c r="R826" s="13" t="s">
        <v>8313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customFormat="1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60"/>
        <v>100</v>
      </c>
      <c r="P827">
        <f t="shared" si="61"/>
        <v>126.81</v>
      </c>
      <c r="Q827" s="13" t="s">
        <v>8312</v>
      </c>
      <c r="R827" s="13" t="s">
        <v>8313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customFormat="1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60"/>
        <v>101</v>
      </c>
      <c r="P828">
        <f t="shared" si="61"/>
        <v>113.88</v>
      </c>
      <c r="Q828" s="13" t="s">
        <v>8312</v>
      </c>
      <c r="R828" s="13" t="s">
        <v>8313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customFormat="1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60"/>
        <v>103</v>
      </c>
      <c r="P829">
        <f t="shared" si="61"/>
        <v>28.18</v>
      </c>
      <c r="Q829" s="13" t="s">
        <v>8312</v>
      </c>
      <c r="R829" s="13" t="s">
        <v>8313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customFormat="1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60"/>
        <v>107</v>
      </c>
      <c r="P830">
        <f t="shared" si="61"/>
        <v>36.61</v>
      </c>
      <c r="Q830" s="13" t="s">
        <v>8312</v>
      </c>
      <c r="R830" s="13" t="s">
        <v>8313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customFormat="1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60"/>
        <v>104</v>
      </c>
      <c r="P831">
        <f t="shared" si="61"/>
        <v>32.5</v>
      </c>
      <c r="Q831" s="13" t="s">
        <v>8312</v>
      </c>
      <c r="R831" s="13" t="s">
        <v>8313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customFormat="1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60"/>
        <v>108</v>
      </c>
      <c r="P832">
        <f t="shared" si="61"/>
        <v>60.66</v>
      </c>
      <c r="Q832" s="13" t="s">
        <v>8312</v>
      </c>
      <c r="R832" s="13" t="s">
        <v>8313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customFormat="1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60"/>
        <v>233</v>
      </c>
      <c r="P833">
        <f t="shared" si="61"/>
        <v>175</v>
      </c>
      <c r="Q833" s="13" t="s">
        <v>8312</v>
      </c>
      <c r="R833" s="13" t="s">
        <v>8313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customFormat="1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ref="O834:O897" si="65">ROUND(E834/D834*100,0)</f>
        <v>101</v>
      </c>
      <c r="P834">
        <f t="shared" ref="P834:P897" si="66">IFERROR(ROUND(E834/L834,2),0)</f>
        <v>97.99</v>
      </c>
      <c r="Q834" s="13" t="s">
        <v>8312</v>
      </c>
      <c r="R834" s="13" t="s">
        <v>8313</v>
      </c>
      <c r="S834" s="16">
        <f t="shared" ref="S834:S897" si="67">(((J834/60)/60)/24)+DATE(1970,1,1)</f>
        <v>40869.675173611111</v>
      </c>
      <c r="T834" s="16">
        <f t="shared" ref="T834:T897" si="68">(((I834/60)/60)/24)+DATE(1970,1,1)</f>
        <v>40929.342361111114</v>
      </c>
      <c r="U834">
        <f t="shared" ref="U834:U897" si="69">+YEAR(S834)</f>
        <v>2011</v>
      </c>
    </row>
    <row r="835" spans="1:21" customFormat="1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si="65"/>
        <v>102</v>
      </c>
      <c r="P835">
        <f t="shared" si="66"/>
        <v>148.78</v>
      </c>
      <c r="Q835" s="13" t="s">
        <v>8312</v>
      </c>
      <c r="R835" s="13" t="s">
        <v>8313</v>
      </c>
      <c r="S835" s="16">
        <f t="shared" si="67"/>
        <v>41718.878182870372</v>
      </c>
      <c r="T835" s="16">
        <f t="shared" si="68"/>
        <v>41748.878182870372</v>
      </c>
      <c r="U835">
        <f t="shared" si="69"/>
        <v>2014</v>
      </c>
    </row>
    <row r="836" spans="1:21" customFormat="1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65"/>
        <v>131</v>
      </c>
      <c r="P836">
        <f t="shared" si="66"/>
        <v>96.08</v>
      </c>
      <c r="Q836" s="13" t="s">
        <v>8312</v>
      </c>
      <c r="R836" s="13" t="s">
        <v>8313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customFormat="1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65"/>
        <v>117</v>
      </c>
      <c r="P837">
        <f t="shared" si="66"/>
        <v>58.63</v>
      </c>
      <c r="Q837" s="13" t="s">
        <v>8312</v>
      </c>
      <c r="R837" s="13" t="s">
        <v>8313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customFormat="1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65"/>
        <v>101</v>
      </c>
      <c r="P838">
        <f t="shared" si="66"/>
        <v>109.71</v>
      </c>
      <c r="Q838" s="13" t="s">
        <v>8312</v>
      </c>
      <c r="R838" s="13" t="s">
        <v>8313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customFormat="1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65"/>
        <v>122</v>
      </c>
      <c r="P839">
        <f t="shared" si="66"/>
        <v>49.11</v>
      </c>
      <c r="Q839" s="13" t="s">
        <v>8312</v>
      </c>
      <c r="R839" s="13" t="s">
        <v>8313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customFormat="1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65"/>
        <v>145</v>
      </c>
      <c r="P840">
        <f t="shared" si="66"/>
        <v>47.67</v>
      </c>
      <c r="Q840" s="13" t="s">
        <v>8312</v>
      </c>
      <c r="R840" s="13" t="s">
        <v>8313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customFormat="1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65"/>
        <v>117</v>
      </c>
      <c r="P841">
        <f t="shared" si="66"/>
        <v>60.74</v>
      </c>
      <c r="Q841" s="13" t="s">
        <v>8312</v>
      </c>
      <c r="R841" s="13" t="s">
        <v>8313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customFormat="1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65"/>
        <v>120</v>
      </c>
      <c r="P842">
        <f t="shared" si="66"/>
        <v>63.38</v>
      </c>
      <c r="Q842" s="13" t="s">
        <v>8312</v>
      </c>
      <c r="R842" s="13" t="s">
        <v>8333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customFormat="1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65"/>
        <v>101</v>
      </c>
      <c r="P843">
        <f t="shared" si="66"/>
        <v>53.89</v>
      </c>
      <c r="Q843" s="13" t="s">
        <v>8312</v>
      </c>
      <c r="R843" s="13" t="s">
        <v>8333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customFormat="1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65"/>
        <v>104</v>
      </c>
      <c r="P844">
        <f t="shared" si="66"/>
        <v>66.87</v>
      </c>
      <c r="Q844" s="13" t="s">
        <v>8312</v>
      </c>
      <c r="R844" s="13" t="s">
        <v>8333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customFormat="1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65"/>
        <v>267</v>
      </c>
      <c r="P845">
        <f t="shared" si="66"/>
        <v>63.1</v>
      </c>
      <c r="Q845" s="13" t="s">
        <v>8312</v>
      </c>
      <c r="R845" s="13" t="s">
        <v>8333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customFormat="1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65"/>
        <v>194</v>
      </c>
      <c r="P846">
        <f t="shared" si="66"/>
        <v>36.630000000000003</v>
      </c>
      <c r="Q846" s="13" t="s">
        <v>8312</v>
      </c>
      <c r="R846" s="13" t="s">
        <v>8333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customFormat="1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65"/>
        <v>120</v>
      </c>
      <c r="P847">
        <f t="shared" si="66"/>
        <v>34.01</v>
      </c>
      <c r="Q847" s="13" t="s">
        <v>8312</v>
      </c>
      <c r="R847" s="13" t="s">
        <v>8333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customFormat="1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65"/>
        <v>122</v>
      </c>
      <c r="P848">
        <f t="shared" si="66"/>
        <v>28.55</v>
      </c>
      <c r="Q848" s="13" t="s">
        <v>8312</v>
      </c>
      <c r="R848" s="13" t="s">
        <v>8333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customFormat="1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65"/>
        <v>100</v>
      </c>
      <c r="P849">
        <f t="shared" si="66"/>
        <v>10</v>
      </c>
      <c r="Q849" s="13" t="s">
        <v>8312</v>
      </c>
      <c r="R849" s="13" t="s">
        <v>8333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customFormat="1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65"/>
        <v>100</v>
      </c>
      <c r="P850">
        <f t="shared" si="66"/>
        <v>18.75</v>
      </c>
      <c r="Q850" s="13" t="s">
        <v>8312</v>
      </c>
      <c r="R850" s="13" t="s">
        <v>8333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customFormat="1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65"/>
        <v>120</v>
      </c>
      <c r="P851">
        <f t="shared" si="66"/>
        <v>41.7</v>
      </c>
      <c r="Q851" s="13" t="s">
        <v>8312</v>
      </c>
      <c r="R851" s="13" t="s">
        <v>8333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customFormat="1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65"/>
        <v>155</v>
      </c>
      <c r="P852">
        <f t="shared" si="66"/>
        <v>46.67</v>
      </c>
      <c r="Q852" s="13" t="s">
        <v>8312</v>
      </c>
      <c r="R852" s="13" t="s">
        <v>8333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customFormat="1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65"/>
        <v>130</v>
      </c>
      <c r="P853">
        <f t="shared" si="66"/>
        <v>37.270000000000003</v>
      </c>
      <c r="Q853" s="13" t="s">
        <v>8312</v>
      </c>
      <c r="R853" s="13" t="s">
        <v>8333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customFormat="1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65"/>
        <v>105</v>
      </c>
      <c r="P854">
        <f t="shared" si="66"/>
        <v>59.26</v>
      </c>
      <c r="Q854" s="13" t="s">
        <v>8312</v>
      </c>
      <c r="R854" s="13" t="s">
        <v>8333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customFormat="1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65"/>
        <v>100</v>
      </c>
      <c r="P855">
        <f t="shared" si="66"/>
        <v>30</v>
      </c>
      <c r="Q855" s="13" t="s">
        <v>8312</v>
      </c>
      <c r="R855" s="13" t="s">
        <v>8333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customFormat="1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65"/>
        <v>118</v>
      </c>
      <c r="P856">
        <f t="shared" si="66"/>
        <v>65.86</v>
      </c>
      <c r="Q856" s="13" t="s">
        <v>8312</v>
      </c>
      <c r="R856" s="13" t="s">
        <v>8333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customFormat="1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65"/>
        <v>103</v>
      </c>
      <c r="P857">
        <f t="shared" si="66"/>
        <v>31.91</v>
      </c>
      <c r="Q857" s="13" t="s">
        <v>8312</v>
      </c>
      <c r="R857" s="13" t="s">
        <v>8333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customFormat="1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65"/>
        <v>218</v>
      </c>
      <c r="P858">
        <f t="shared" si="66"/>
        <v>19.46</v>
      </c>
      <c r="Q858" s="13" t="s">
        <v>8312</v>
      </c>
      <c r="R858" s="13" t="s">
        <v>8333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customFormat="1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65"/>
        <v>100</v>
      </c>
      <c r="P859">
        <f t="shared" si="66"/>
        <v>50</v>
      </c>
      <c r="Q859" s="13" t="s">
        <v>8312</v>
      </c>
      <c r="R859" s="13" t="s">
        <v>8333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customFormat="1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65"/>
        <v>144</v>
      </c>
      <c r="P860">
        <f t="shared" si="66"/>
        <v>22.74</v>
      </c>
      <c r="Q860" s="13" t="s">
        <v>8312</v>
      </c>
      <c r="R860" s="13" t="s">
        <v>8333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customFormat="1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65"/>
        <v>105</v>
      </c>
      <c r="P861">
        <f t="shared" si="66"/>
        <v>42.72</v>
      </c>
      <c r="Q861" s="13" t="s">
        <v>8312</v>
      </c>
      <c r="R861" s="13" t="s">
        <v>8333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customFormat="1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65"/>
        <v>18</v>
      </c>
      <c r="P862">
        <f t="shared" si="66"/>
        <v>52.92</v>
      </c>
      <c r="Q862" s="13" t="s">
        <v>8312</v>
      </c>
      <c r="R862" s="13" t="s">
        <v>8344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customFormat="1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65"/>
        <v>2</v>
      </c>
      <c r="P863">
        <f t="shared" si="66"/>
        <v>50.5</v>
      </c>
      <c r="Q863" s="13" t="s">
        <v>8312</v>
      </c>
      <c r="R863" s="13" t="s">
        <v>8344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customFormat="1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65"/>
        <v>0</v>
      </c>
      <c r="P864">
        <f t="shared" si="66"/>
        <v>42.5</v>
      </c>
      <c r="Q864" s="13" t="s">
        <v>8312</v>
      </c>
      <c r="R864" s="13" t="s">
        <v>8344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customFormat="1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65"/>
        <v>5</v>
      </c>
      <c r="P865">
        <f t="shared" si="66"/>
        <v>18</v>
      </c>
      <c r="Q865" s="13" t="s">
        <v>8312</v>
      </c>
      <c r="R865" s="13" t="s">
        <v>8344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customFormat="1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65"/>
        <v>42</v>
      </c>
      <c r="P866">
        <f t="shared" si="66"/>
        <v>34.18</v>
      </c>
      <c r="Q866" s="13" t="s">
        <v>8312</v>
      </c>
      <c r="R866" s="13" t="s">
        <v>8344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customFormat="1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65"/>
        <v>2</v>
      </c>
      <c r="P867">
        <f t="shared" si="66"/>
        <v>22.5</v>
      </c>
      <c r="Q867" s="13" t="s">
        <v>8312</v>
      </c>
      <c r="R867" s="13" t="s">
        <v>8344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customFormat="1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65"/>
        <v>18</v>
      </c>
      <c r="P868">
        <f t="shared" si="66"/>
        <v>58.18</v>
      </c>
      <c r="Q868" s="13" t="s">
        <v>8312</v>
      </c>
      <c r="R868" s="13" t="s">
        <v>8344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customFormat="1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65"/>
        <v>24</v>
      </c>
      <c r="P869">
        <f t="shared" si="66"/>
        <v>109.18</v>
      </c>
      <c r="Q869" s="13" t="s">
        <v>8312</v>
      </c>
      <c r="R869" s="13" t="s">
        <v>8344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customFormat="1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65"/>
        <v>0</v>
      </c>
      <c r="P870">
        <f t="shared" si="66"/>
        <v>50</v>
      </c>
      <c r="Q870" s="13" t="s">
        <v>8312</v>
      </c>
      <c r="R870" s="13" t="s">
        <v>8344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customFormat="1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65"/>
        <v>12</v>
      </c>
      <c r="P871">
        <f t="shared" si="66"/>
        <v>346.67</v>
      </c>
      <c r="Q871" s="13" t="s">
        <v>8312</v>
      </c>
      <c r="R871" s="13" t="s">
        <v>8344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customFormat="1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65"/>
        <v>0</v>
      </c>
      <c r="P872">
        <f t="shared" si="66"/>
        <v>12.4</v>
      </c>
      <c r="Q872" s="13" t="s">
        <v>8312</v>
      </c>
      <c r="R872" s="13" t="s">
        <v>8344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customFormat="1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65"/>
        <v>5</v>
      </c>
      <c r="P873">
        <f t="shared" si="66"/>
        <v>27.08</v>
      </c>
      <c r="Q873" s="13" t="s">
        <v>8312</v>
      </c>
      <c r="R873" s="13" t="s">
        <v>8344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customFormat="1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65"/>
        <v>1</v>
      </c>
      <c r="P874">
        <f t="shared" si="66"/>
        <v>32.5</v>
      </c>
      <c r="Q874" s="13" t="s">
        <v>8312</v>
      </c>
      <c r="R874" s="13" t="s">
        <v>8344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customFormat="1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65"/>
        <v>1</v>
      </c>
      <c r="P875">
        <f t="shared" si="66"/>
        <v>9</v>
      </c>
      <c r="Q875" s="13" t="s">
        <v>8312</v>
      </c>
      <c r="R875" s="13" t="s">
        <v>8344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customFormat="1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65"/>
        <v>24</v>
      </c>
      <c r="P876">
        <f t="shared" si="66"/>
        <v>34.76</v>
      </c>
      <c r="Q876" s="13" t="s">
        <v>8312</v>
      </c>
      <c r="R876" s="13" t="s">
        <v>8344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customFormat="1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65"/>
        <v>0</v>
      </c>
      <c r="P877">
        <f t="shared" si="66"/>
        <v>0</v>
      </c>
      <c r="Q877" s="13" t="s">
        <v>8312</v>
      </c>
      <c r="R877" s="13" t="s">
        <v>8344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customFormat="1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65"/>
        <v>41</v>
      </c>
      <c r="P878">
        <f t="shared" si="66"/>
        <v>28.58</v>
      </c>
      <c r="Q878" s="13" t="s">
        <v>8312</v>
      </c>
      <c r="R878" s="13" t="s">
        <v>8344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customFormat="1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65"/>
        <v>68</v>
      </c>
      <c r="P879">
        <f t="shared" si="66"/>
        <v>46.59</v>
      </c>
      <c r="Q879" s="13" t="s">
        <v>8312</v>
      </c>
      <c r="R879" s="13" t="s">
        <v>8344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customFormat="1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65"/>
        <v>1</v>
      </c>
      <c r="P880">
        <f t="shared" si="66"/>
        <v>32.5</v>
      </c>
      <c r="Q880" s="13" t="s">
        <v>8312</v>
      </c>
      <c r="R880" s="13" t="s">
        <v>8344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customFormat="1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65"/>
        <v>31</v>
      </c>
      <c r="P881">
        <f t="shared" si="66"/>
        <v>21.47</v>
      </c>
      <c r="Q881" s="13" t="s">
        <v>8312</v>
      </c>
      <c r="R881" s="13" t="s">
        <v>8344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customFormat="1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65"/>
        <v>3</v>
      </c>
      <c r="P882">
        <f t="shared" si="66"/>
        <v>14.13</v>
      </c>
      <c r="Q882" s="13" t="s">
        <v>8312</v>
      </c>
      <c r="R882" s="13" t="s">
        <v>8329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customFormat="1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65"/>
        <v>1</v>
      </c>
      <c r="P883">
        <f t="shared" si="66"/>
        <v>30</v>
      </c>
      <c r="Q883" s="13" t="s">
        <v>8312</v>
      </c>
      <c r="R883" s="13" t="s">
        <v>8329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customFormat="1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65"/>
        <v>20</v>
      </c>
      <c r="P884">
        <f t="shared" si="66"/>
        <v>21.57</v>
      </c>
      <c r="Q884" s="13" t="s">
        <v>8312</v>
      </c>
      <c r="R884" s="13" t="s">
        <v>8329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customFormat="1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65"/>
        <v>40</v>
      </c>
      <c r="P885">
        <f t="shared" si="66"/>
        <v>83.38</v>
      </c>
      <c r="Q885" s="13" t="s">
        <v>8312</v>
      </c>
      <c r="R885" s="13" t="s">
        <v>8329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customFormat="1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65"/>
        <v>1</v>
      </c>
      <c r="P886">
        <f t="shared" si="66"/>
        <v>10</v>
      </c>
      <c r="Q886" s="13" t="s">
        <v>8312</v>
      </c>
      <c r="R886" s="13" t="s">
        <v>8329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customFormat="1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65"/>
        <v>75</v>
      </c>
      <c r="P887">
        <f t="shared" si="66"/>
        <v>35.71</v>
      </c>
      <c r="Q887" s="13" t="s">
        <v>8312</v>
      </c>
      <c r="R887" s="13" t="s">
        <v>8329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customFormat="1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65"/>
        <v>41</v>
      </c>
      <c r="P888">
        <f t="shared" si="66"/>
        <v>29.29</v>
      </c>
      <c r="Q888" s="13" t="s">
        <v>8312</v>
      </c>
      <c r="R888" s="13" t="s">
        <v>8329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customFormat="1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65"/>
        <v>0</v>
      </c>
      <c r="P889">
        <f t="shared" si="66"/>
        <v>0</v>
      </c>
      <c r="Q889" s="13" t="s">
        <v>8312</v>
      </c>
      <c r="R889" s="13" t="s">
        <v>8329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customFormat="1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65"/>
        <v>7</v>
      </c>
      <c r="P890">
        <f t="shared" si="66"/>
        <v>18</v>
      </c>
      <c r="Q890" s="13" t="s">
        <v>8312</v>
      </c>
      <c r="R890" s="13" t="s">
        <v>8329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customFormat="1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65"/>
        <v>9</v>
      </c>
      <c r="P891">
        <f t="shared" si="66"/>
        <v>73.760000000000005</v>
      </c>
      <c r="Q891" s="13" t="s">
        <v>8312</v>
      </c>
      <c r="R891" s="13" t="s">
        <v>8329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customFormat="1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65"/>
        <v>4</v>
      </c>
      <c r="P892">
        <f t="shared" si="66"/>
        <v>31.25</v>
      </c>
      <c r="Q892" s="13" t="s">
        <v>8312</v>
      </c>
      <c r="R892" s="13" t="s">
        <v>8329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customFormat="1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65"/>
        <v>3</v>
      </c>
      <c r="P893">
        <f t="shared" si="66"/>
        <v>28.89</v>
      </c>
      <c r="Q893" s="13" t="s">
        <v>8312</v>
      </c>
      <c r="R893" s="13" t="s">
        <v>8329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customFormat="1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65"/>
        <v>41</v>
      </c>
      <c r="P894">
        <f t="shared" si="66"/>
        <v>143.82</v>
      </c>
      <c r="Q894" s="13" t="s">
        <v>8312</v>
      </c>
      <c r="R894" s="13" t="s">
        <v>8329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customFormat="1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65"/>
        <v>10</v>
      </c>
      <c r="P895">
        <f t="shared" si="66"/>
        <v>40</v>
      </c>
      <c r="Q895" s="13" t="s">
        <v>8312</v>
      </c>
      <c r="R895" s="13" t="s">
        <v>8329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customFormat="1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65"/>
        <v>39</v>
      </c>
      <c r="P896">
        <f t="shared" si="66"/>
        <v>147.81</v>
      </c>
      <c r="Q896" s="13" t="s">
        <v>8312</v>
      </c>
      <c r="R896" s="13" t="s">
        <v>8329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customFormat="1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65"/>
        <v>2</v>
      </c>
      <c r="P897">
        <f t="shared" si="66"/>
        <v>27.86</v>
      </c>
      <c r="Q897" s="13" t="s">
        <v>8312</v>
      </c>
      <c r="R897" s="13" t="s">
        <v>8329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customFormat="1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ref="O898:O961" si="70">ROUND(E898/D898*100,0)</f>
        <v>40</v>
      </c>
      <c r="P898">
        <f t="shared" ref="P898:P961" si="71">IFERROR(ROUND(E898/L898,2),0)</f>
        <v>44.44</v>
      </c>
      <c r="Q898" s="13" t="s">
        <v>8312</v>
      </c>
      <c r="R898" s="13" t="s">
        <v>8329</v>
      </c>
      <c r="S898" s="16">
        <f t="shared" ref="S898:S961" si="72">(((J898/60)/60)/24)+DATE(1970,1,1)</f>
        <v>42218.872986111113</v>
      </c>
      <c r="T898" s="16">
        <f t="shared" ref="T898:T961" si="73">(((I898/60)/60)/24)+DATE(1970,1,1)</f>
        <v>42244.166666666672</v>
      </c>
      <c r="U898">
        <f t="shared" ref="U898:U961" si="74">+YEAR(S898)</f>
        <v>2015</v>
      </c>
    </row>
    <row r="899" spans="1:21" customFormat="1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si="70"/>
        <v>0</v>
      </c>
      <c r="P899">
        <f t="shared" si="71"/>
        <v>0</v>
      </c>
      <c r="Q899" s="13" t="s">
        <v>8312</v>
      </c>
      <c r="R899" s="13" t="s">
        <v>8329</v>
      </c>
      <c r="S899" s="16">
        <f t="shared" si="72"/>
        <v>41211.688750000001</v>
      </c>
      <c r="T899" s="16">
        <f t="shared" si="73"/>
        <v>41241.730416666665</v>
      </c>
      <c r="U899">
        <f t="shared" si="74"/>
        <v>2012</v>
      </c>
    </row>
    <row r="900" spans="1:21" customFormat="1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70"/>
        <v>3</v>
      </c>
      <c r="P900">
        <f t="shared" si="71"/>
        <v>35</v>
      </c>
      <c r="Q900" s="13" t="s">
        <v>8312</v>
      </c>
      <c r="R900" s="13" t="s">
        <v>8329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customFormat="1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70"/>
        <v>37</v>
      </c>
      <c r="P901">
        <f t="shared" si="71"/>
        <v>35</v>
      </c>
      <c r="Q901" s="13" t="s">
        <v>8312</v>
      </c>
      <c r="R901" s="13" t="s">
        <v>8329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customFormat="1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70"/>
        <v>0</v>
      </c>
      <c r="P902">
        <f t="shared" si="71"/>
        <v>10.5</v>
      </c>
      <c r="Q902" s="13" t="s">
        <v>8312</v>
      </c>
      <c r="R902" s="13" t="s">
        <v>8344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customFormat="1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70"/>
        <v>0</v>
      </c>
      <c r="P903">
        <f t="shared" si="71"/>
        <v>0</v>
      </c>
      <c r="Q903" s="13" t="s">
        <v>8312</v>
      </c>
      <c r="R903" s="13" t="s">
        <v>8344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customFormat="1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70"/>
        <v>0</v>
      </c>
      <c r="P904">
        <f t="shared" si="71"/>
        <v>30</v>
      </c>
      <c r="Q904" s="13" t="s">
        <v>8312</v>
      </c>
      <c r="R904" s="13" t="s">
        <v>8344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customFormat="1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70"/>
        <v>3</v>
      </c>
      <c r="P905">
        <f t="shared" si="71"/>
        <v>40</v>
      </c>
      <c r="Q905" s="13" t="s">
        <v>8312</v>
      </c>
      <c r="R905" s="13" t="s">
        <v>8344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customFormat="1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70"/>
        <v>0</v>
      </c>
      <c r="P906">
        <f t="shared" si="71"/>
        <v>50.33</v>
      </c>
      <c r="Q906" s="13" t="s">
        <v>8312</v>
      </c>
      <c r="R906" s="13" t="s">
        <v>8344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customFormat="1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70"/>
        <v>3</v>
      </c>
      <c r="P907">
        <f t="shared" si="71"/>
        <v>32.67</v>
      </c>
      <c r="Q907" s="13" t="s">
        <v>8312</v>
      </c>
      <c r="R907" s="13" t="s">
        <v>8344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customFormat="1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70"/>
        <v>0</v>
      </c>
      <c r="P908">
        <f t="shared" si="71"/>
        <v>0</v>
      </c>
      <c r="Q908" s="13" t="s">
        <v>8312</v>
      </c>
      <c r="R908" s="13" t="s">
        <v>8344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customFormat="1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70"/>
        <v>0</v>
      </c>
      <c r="P909">
        <f t="shared" si="71"/>
        <v>0</v>
      </c>
      <c r="Q909" s="13" t="s">
        <v>8312</v>
      </c>
      <c r="R909" s="13" t="s">
        <v>8344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customFormat="1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70"/>
        <v>0</v>
      </c>
      <c r="P910">
        <f t="shared" si="71"/>
        <v>0</v>
      </c>
      <c r="Q910" s="13" t="s">
        <v>8312</v>
      </c>
      <c r="R910" s="13" t="s">
        <v>8344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customFormat="1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70"/>
        <v>3</v>
      </c>
      <c r="P911">
        <f t="shared" si="71"/>
        <v>65</v>
      </c>
      <c r="Q911" s="13" t="s">
        <v>8312</v>
      </c>
      <c r="R911" s="13" t="s">
        <v>8344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customFormat="1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70"/>
        <v>22</v>
      </c>
      <c r="P912">
        <f t="shared" si="71"/>
        <v>24.6</v>
      </c>
      <c r="Q912" s="13" t="s">
        <v>8312</v>
      </c>
      <c r="R912" s="13" t="s">
        <v>8344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customFormat="1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70"/>
        <v>0</v>
      </c>
      <c r="P913">
        <f t="shared" si="71"/>
        <v>0</v>
      </c>
      <c r="Q913" s="13" t="s">
        <v>8312</v>
      </c>
      <c r="R913" s="13" t="s">
        <v>8344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customFormat="1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70"/>
        <v>1</v>
      </c>
      <c r="P914">
        <f t="shared" si="71"/>
        <v>15</v>
      </c>
      <c r="Q914" s="13" t="s">
        <v>8312</v>
      </c>
      <c r="R914" s="13" t="s">
        <v>8344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customFormat="1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70"/>
        <v>7</v>
      </c>
      <c r="P915">
        <f t="shared" si="71"/>
        <v>82.58</v>
      </c>
      <c r="Q915" s="13" t="s">
        <v>8312</v>
      </c>
      <c r="R915" s="13" t="s">
        <v>8344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customFormat="1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70"/>
        <v>0</v>
      </c>
      <c r="P916">
        <f t="shared" si="71"/>
        <v>0</v>
      </c>
      <c r="Q916" s="13" t="s">
        <v>8312</v>
      </c>
      <c r="R916" s="13" t="s">
        <v>8344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customFormat="1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70"/>
        <v>6</v>
      </c>
      <c r="P917">
        <f t="shared" si="71"/>
        <v>41.67</v>
      </c>
      <c r="Q917" s="13" t="s">
        <v>8312</v>
      </c>
      <c r="R917" s="13" t="s">
        <v>8344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customFormat="1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70"/>
        <v>0</v>
      </c>
      <c r="P918">
        <f t="shared" si="71"/>
        <v>0</v>
      </c>
      <c r="Q918" s="13" t="s">
        <v>8312</v>
      </c>
      <c r="R918" s="13" t="s">
        <v>8344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customFormat="1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70"/>
        <v>1</v>
      </c>
      <c r="P919">
        <f t="shared" si="71"/>
        <v>30</v>
      </c>
      <c r="Q919" s="13" t="s">
        <v>8312</v>
      </c>
      <c r="R919" s="13" t="s">
        <v>8344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customFormat="1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70"/>
        <v>5</v>
      </c>
      <c r="P920">
        <f t="shared" si="71"/>
        <v>19.600000000000001</v>
      </c>
      <c r="Q920" s="13" t="s">
        <v>8312</v>
      </c>
      <c r="R920" s="13" t="s">
        <v>8344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customFormat="1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70"/>
        <v>1</v>
      </c>
      <c r="P921">
        <f t="shared" si="71"/>
        <v>100</v>
      </c>
      <c r="Q921" s="13" t="s">
        <v>8312</v>
      </c>
      <c r="R921" s="13" t="s">
        <v>8344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customFormat="1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70"/>
        <v>0</v>
      </c>
      <c r="P922">
        <f t="shared" si="71"/>
        <v>0</v>
      </c>
      <c r="Q922" s="13" t="s">
        <v>8312</v>
      </c>
      <c r="R922" s="13" t="s">
        <v>8344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customFormat="1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70"/>
        <v>31</v>
      </c>
      <c r="P923">
        <f t="shared" si="71"/>
        <v>231.75</v>
      </c>
      <c r="Q923" s="13" t="s">
        <v>8312</v>
      </c>
      <c r="R923" s="13" t="s">
        <v>8344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customFormat="1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70"/>
        <v>21</v>
      </c>
      <c r="P924">
        <f t="shared" si="71"/>
        <v>189.33</v>
      </c>
      <c r="Q924" s="13" t="s">
        <v>8312</v>
      </c>
      <c r="R924" s="13" t="s">
        <v>8344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customFormat="1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70"/>
        <v>2</v>
      </c>
      <c r="P925">
        <f t="shared" si="71"/>
        <v>55</v>
      </c>
      <c r="Q925" s="13" t="s">
        <v>8312</v>
      </c>
      <c r="R925" s="13" t="s">
        <v>8344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customFormat="1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70"/>
        <v>11</v>
      </c>
      <c r="P926">
        <f t="shared" si="71"/>
        <v>21.8</v>
      </c>
      <c r="Q926" s="13" t="s">
        <v>8312</v>
      </c>
      <c r="R926" s="13" t="s">
        <v>8344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customFormat="1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70"/>
        <v>3</v>
      </c>
      <c r="P927">
        <f t="shared" si="71"/>
        <v>32</v>
      </c>
      <c r="Q927" s="13" t="s">
        <v>8312</v>
      </c>
      <c r="R927" s="13" t="s">
        <v>8344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customFormat="1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70"/>
        <v>0</v>
      </c>
      <c r="P928">
        <f t="shared" si="71"/>
        <v>0</v>
      </c>
      <c r="Q928" s="13" t="s">
        <v>8312</v>
      </c>
      <c r="R928" s="13" t="s">
        <v>8344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customFormat="1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70"/>
        <v>0</v>
      </c>
      <c r="P929">
        <f t="shared" si="71"/>
        <v>0</v>
      </c>
      <c r="Q929" s="13" t="s">
        <v>8312</v>
      </c>
      <c r="R929" s="13" t="s">
        <v>8344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customFormat="1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70"/>
        <v>11</v>
      </c>
      <c r="P930">
        <f t="shared" si="71"/>
        <v>56.25</v>
      </c>
      <c r="Q930" s="13" t="s">
        <v>8312</v>
      </c>
      <c r="R930" s="13" t="s">
        <v>8344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customFormat="1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70"/>
        <v>0</v>
      </c>
      <c r="P931">
        <f t="shared" si="71"/>
        <v>0</v>
      </c>
      <c r="Q931" s="13" t="s">
        <v>8312</v>
      </c>
      <c r="R931" s="13" t="s">
        <v>8344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customFormat="1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70"/>
        <v>38</v>
      </c>
      <c r="P932">
        <f t="shared" si="71"/>
        <v>69</v>
      </c>
      <c r="Q932" s="13" t="s">
        <v>8312</v>
      </c>
      <c r="R932" s="13" t="s">
        <v>8344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customFormat="1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70"/>
        <v>7</v>
      </c>
      <c r="P933">
        <f t="shared" si="71"/>
        <v>18.71</v>
      </c>
      <c r="Q933" s="13" t="s">
        <v>8312</v>
      </c>
      <c r="R933" s="13" t="s">
        <v>8344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customFormat="1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70"/>
        <v>15</v>
      </c>
      <c r="P934">
        <f t="shared" si="71"/>
        <v>46.03</v>
      </c>
      <c r="Q934" s="13" t="s">
        <v>8312</v>
      </c>
      <c r="R934" s="13" t="s">
        <v>8344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customFormat="1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70"/>
        <v>6</v>
      </c>
      <c r="P935">
        <f t="shared" si="71"/>
        <v>60</v>
      </c>
      <c r="Q935" s="13" t="s">
        <v>8312</v>
      </c>
      <c r="R935" s="13" t="s">
        <v>8344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customFormat="1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70"/>
        <v>30</v>
      </c>
      <c r="P936">
        <f t="shared" si="71"/>
        <v>50.67</v>
      </c>
      <c r="Q936" s="13" t="s">
        <v>8312</v>
      </c>
      <c r="R936" s="13" t="s">
        <v>8344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customFormat="1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70"/>
        <v>1</v>
      </c>
      <c r="P937">
        <f t="shared" si="71"/>
        <v>25</v>
      </c>
      <c r="Q937" s="13" t="s">
        <v>8312</v>
      </c>
      <c r="R937" s="13" t="s">
        <v>8344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customFormat="1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70"/>
        <v>0</v>
      </c>
      <c r="P938">
        <f t="shared" si="71"/>
        <v>0</v>
      </c>
      <c r="Q938" s="13" t="s">
        <v>8312</v>
      </c>
      <c r="R938" s="13" t="s">
        <v>8344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customFormat="1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70"/>
        <v>1</v>
      </c>
      <c r="P939">
        <f t="shared" si="71"/>
        <v>20</v>
      </c>
      <c r="Q939" s="13" t="s">
        <v>8312</v>
      </c>
      <c r="R939" s="13" t="s">
        <v>8344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customFormat="1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70"/>
        <v>0</v>
      </c>
      <c r="P940">
        <f t="shared" si="71"/>
        <v>25</v>
      </c>
      <c r="Q940" s="13" t="s">
        <v>8312</v>
      </c>
      <c r="R940" s="13" t="s">
        <v>8344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customFormat="1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70"/>
        <v>1</v>
      </c>
      <c r="P941">
        <f t="shared" si="71"/>
        <v>20</v>
      </c>
      <c r="Q941" s="13" t="s">
        <v>8312</v>
      </c>
      <c r="R941" s="13" t="s">
        <v>8344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customFormat="1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70"/>
        <v>17</v>
      </c>
      <c r="P942">
        <f t="shared" si="71"/>
        <v>110.29</v>
      </c>
      <c r="Q942" s="13" t="s">
        <v>8308</v>
      </c>
      <c r="R942" s="13" t="s">
        <v>8314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customFormat="1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70"/>
        <v>2</v>
      </c>
      <c r="P943">
        <f t="shared" si="71"/>
        <v>37.450000000000003</v>
      </c>
      <c r="Q943" s="13" t="s">
        <v>8308</v>
      </c>
      <c r="R943" s="13" t="s">
        <v>8314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customFormat="1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70"/>
        <v>9</v>
      </c>
      <c r="P944">
        <f t="shared" si="71"/>
        <v>41.75</v>
      </c>
      <c r="Q944" s="13" t="s">
        <v>8308</v>
      </c>
      <c r="R944" s="13" t="s">
        <v>8314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customFormat="1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70"/>
        <v>10</v>
      </c>
      <c r="P945">
        <f t="shared" si="71"/>
        <v>24.08</v>
      </c>
      <c r="Q945" s="13" t="s">
        <v>8308</v>
      </c>
      <c r="R945" s="13" t="s">
        <v>8314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customFormat="1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70"/>
        <v>13</v>
      </c>
      <c r="P946">
        <f t="shared" si="71"/>
        <v>69.41</v>
      </c>
      <c r="Q946" s="13" t="s">
        <v>8308</v>
      </c>
      <c r="R946" s="13" t="s">
        <v>8314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customFormat="1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70"/>
        <v>2</v>
      </c>
      <c r="P947">
        <f t="shared" si="71"/>
        <v>155.25</v>
      </c>
      <c r="Q947" s="13" t="s">
        <v>8308</v>
      </c>
      <c r="R947" s="13" t="s">
        <v>8314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customFormat="1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70"/>
        <v>2</v>
      </c>
      <c r="P948">
        <f t="shared" si="71"/>
        <v>57.2</v>
      </c>
      <c r="Q948" s="13" t="s">
        <v>8308</v>
      </c>
      <c r="R948" s="13" t="s">
        <v>8314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customFormat="1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70"/>
        <v>0</v>
      </c>
      <c r="P949">
        <f t="shared" si="71"/>
        <v>0</v>
      </c>
      <c r="Q949" s="13" t="s">
        <v>8308</v>
      </c>
      <c r="R949" s="13" t="s">
        <v>8314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customFormat="1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70"/>
        <v>12</v>
      </c>
      <c r="P950">
        <f t="shared" si="71"/>
        <v>60</v>
      </c>
      <c r="Q950" s="13" t="s">
        <v>8308</v>
      </c>
      <c r="R950" s="13" t="s">
        <v>8314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customFormat="1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70"/>
        <v>1</v>
      </c>
      <c r="P951">
        <f t="shared" si="71"/>
        <v>39</v>
      </c>
      <c r="Q951" s="13" t="s">
        <v>8308</v>
      </c>
      <c r="R951" s="13" t="s">
        <v>8314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customFormat="1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70"/>
        <v>28</v>
      </c>
      <c r="P952">
        <f t="shared" si="71"/>
        <v>58.42</v>
      </c>
      <c r="Q952" s="13" t="s">
        <v>8308</v>
      </c>
      <c r="R952" s="13" t="s">
        <v>8314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customFormat="1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70"/>
        <v>38</v>
      </c>
      <c r="P953">
        <f t="shared" si="71"/>
        <v>158.63999999999999</v>
      </c>
      <c r="Q953" s="13" t="s">
        <v>8308</v>
      </c>
      <c r="R953" s="13" t="s">
        <v>8314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customFormat="1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70"/>
        <v>40</v>
      </c>
      <c r="P954">
        <f t="shared" si="71"/>
        <v>99.86</v>
      </c>
      <c r="Q954" s="13" t="s">
        <v>8308</v>
      </c>
      <c r="R954" s="13" t="s">
        <v>8314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customFormat="1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70"/>
        <v>1</v>
      </c>
      <c r="P955">
        <f t="shared" si="71"/>
        <v>25.2</v>
      </c>
      <c r="Q955" s="13" t="s">
        <v>8308</v>
      </c>
      <c r="R955" s="13" t="s">
        <v>8314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customFormat="1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70"/>
        <v>43</v>
      </c>
      <c r="P956">
        <f t="shared" si="71"/>
        <v>89.19</v>
      </c>
      <c r="Q956" s="13" t="s">
        <v>8308</v>
      </c>
      <c r="R956" s="13" t="s">
        <v>8314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customFormat="1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70"/>
        <v>6</v>
      </c>
      <c r="P957">
        <f t="shared" si="71"/>
        <v>182.62</v>
      </c>
      <c r="Q957" s="13" t="s">
        <v>8308</v>
      </c>
      <c r="R957" s="13" t="s">
        <v>8314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customFormat="1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70"/>
        <v>2</v>
      </c>
      <c r="P958">
        <f t="shared" si="71"/>
        <v>50.65</v>
      </c>
      <c r="Q958" s="13" t="s">
        <v>8308</v>
      </c>
      <c r="R958" s="13" t="s">
        <v>8314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customFormat="1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70"/>
        <v>2</v>
      </c>
      <c r="P959">
        <f t="shared" si="71"/>
        <v>33.29</v>
      </c>
      <c r="Q959" s="13" t="s">
        <v>8308</v>
      </c>
      <c r="R959" s="13" t="s">
        <v>8314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customFormat="1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70"/>
        <v>11</v>
      </c>
      <c r="P960">
        <f t="shared" si="71"/>
        <v>51.82</v>
      </c>
      <c r="Q960" s="13" t="s">
        <v>8308</v>
      </c>
      <c r="R960" s="13" t="s">
        <v>8314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customFormat="1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70"/>
        <v>39</v>
      </c>
      <c r="P961">
        <f t="shared" si="71"/>
        <v>113.63</v>
      </c>
      <c r="Q961" s="13" t="s">
        <v>8308</v>
      </c>
      <c r="R961" s="13" t="s">
        <v>8314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customFormat="1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ref="O962:O1025" si="75">ROUND(E962/D962*100,0)</f>
        <v>46</v>
      </c>
      <c r="P962">
        <f t="shared" ref="P962:P1025" si="76">IFERROR(ROUND(E962/L962,2),0)</f>
        <v>136.46</v>
      </c>
      <c r="Q962" s="13" t="s">
        <v>8308</v>
      </c>
      <c r="R962" s="13" t="s">
        <v>8314</v>
      </c>
      <c r="S962" s="16">
        <f t="shared" ref="S962:S1025" si="77">(((J962/60)/60)/24)+DATE(1970,1,1)</f>
        <v>42766.626793981486</v>
      </c>
      <c r="T962" s="16">
        <f t="shared" ref="T962:T1025" si="78">(((I962/60)/60)/24)+DATE(1970,1,1)</f>
        <v>42808.585127314815</v>
      </c>
      <c r="U962">
        <f t="shared" ref="U962:U1025" si="79">+YEAR(S962)</f>
        <v>2017</v>
      </c>
    </row>
    <row r="963" spans="1:21" customFormat="1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si="75"/>
        <v>42</v>
      </c>
      <c r="P963">
        <f t="shared" si="76"/>
        <v>364.35</v>
      </c>
      <c r="Q963" s="13" t="s">
        <v>8308</v>
      </c>
      <c r="R963" s="13" t="s">
        <v>8314</v>
      </c>
      <c r="S963" s="16">
        <f t="shared" si="77"/>
        <v>42740.693692129629</v>
      </c>
      <c r="T963" s="16">
        <f t="shared" si="78"/>
        <v>42786.791666666672</v>
      </c>
      <c r="U963">
        <f t="shared" si="79"/>
        <v>2017</v>
      </c>
    </row>
    <row r="964" spans="1:21" customFormat="1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75"/>
        <v>28</v>
      </c>
      <c r="P964">
        <f t="shared" si="76"/>
        <v>19.239999999999998</v>
      </c>
      <c r="Q964" s="13" t="s">
        <v>8308</v>
      </c>
      <c r="R964" s="13" t="s">
        <v>8314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customFormat="1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75"/>
        <v>1</v>
      </c>
      <c r="P965">
        <f t="shared" si="76"/>
        <v>41.89</v>
      </c>
      <c r="Q965" s="13" t="s">
        <v>8308</v>
      </c>
      <c r="R965" s="13" t="s">
        <v>8314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customFormat="1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75"/>
        <v>1</v>
      </c>
      <c r="P966">
        <f t="shared" si="76"/>
        <v>30.31</v>
      </c>
      <c r="Q966" s="13" t="s">
        <v>8308</v>
      </c>
      <c r="R966" s="13" t="s">
        <v>8314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customFormat="1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75"/>
        <v>1</v>
      </c>
      <c r="P967">
        <f t="shared" si="76"/>
        <v>49.67</v>
      </c>
      <c r="Q967" s="13" t="s">
        <v>8308</v>
      </c>
      <c r="R967" s="13" t="s">
        <v>8314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customFormat="1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75"/>
        <v>15</v>
      </c>
      <c r="P968">
        <f t="shared" si="76"/>
        <v>59.2</v>
      </c>
      <c r="Q968" s="13" t="s">
        <v>8308</v>
      </c>
      <c r="R968" s="13" t="s">
        <v>8314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customFormat="1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75"/>
        <v>18</v>
      </c>
      <c r="P969">
        <f t="shared" si="76"/>
        <v>43.98</v>
      </c>
      <c r="Q969" s="13" t="s">
        <v>8308</v>
      </c>
      <c r="R969" s="13" t="s">
        <v>8314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customFormat="1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75"/>
        <v>1</v>
      </c>
      <c r="P970">
        <f t="shared" si="76"/>
        <v>26.5</v>
      </c>
      <c r="Q970" s="13" t="s">
        <v>8308</v>
      </c>
      <c r="R970" s="13" t="s">
        <v>8314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customFormat="1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75"/>
        <v>47</v>
      </c>
      <c r="P971">
        <f t="shared" si="76"/>
        <v>1272.73</v>
      </c>
      <c r="Q971" s="13" t="s">
        <v>8308</v>
      </c>
      <c r="R971" s="13" t="s">
        <v>8314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customFormat="1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75"/>
        <v>46</v>
      </c>
      <c r="P972">
        <f t="shared" si="76"/>
        <v>164</v>
      </c>
      <c r="Q972" s="13" t="s">
        <v>8308</v>
      </c>
      <c r="R972" s="13" t="s">
        <v>8314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customFormat="1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75"/>
        <v>0</v>
      </c>
      <c r="P973">
        <f t="shared" si="76"/>
        <v>45.2</v>
      </c>
      <c r="Q973" s="13" t="s">
        <v>8308</v>
      </c>
      <c r="R973" s="13" t="s">
        <v>8314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customFormat="1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75"/>
        <v>35</v>
      </c>
      <c r="P974">
        <f t="shared" si="76"/>
        <v>153.88999999999999</v>
      </c>
      <c r="Q974" s="13" t="s">
        <v>8308</v>
      </c>
      <c r="R974" s="13" t="s">
        <v>8314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customFormat="1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75"/>
        <v>2</v>
      </c>
      <c r="P975">
        <f t="shared" si="76"/>
        <v>51.38</v>
      </c>
      <c r="Q975" s="13" t="s">
        <v>8308</v>
      </c>
      <c r="R975" s="13" t="s">
        <v>8314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customFormat="1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75"/>
        <v>1</v>
      </c>
      <c r="P976">
        <f t="shared" si="76"/>
        <v>93.33</v>
      </c>
      <c r="Q976" s="13" t="s">
        <v>8308</v>
      </c>
      <c r="R976" s="13" t="s">
        <v>8314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customFormat="1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75"/>
        <v>3</v>
      </c>
      <c r="P977">
        <f t="shared" si="76"/>
        <v>108.63</v>
      </c>
      <c r="Q977" s="13" t="s">
        <v>8308</v>
      </c>
      <c r="R977" s="13" t="s">
        <v>8314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customFormat="1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75"/>
        <v>2</v>
      </c>
      <c r="P978">
        <f t="shared" si="76"/>
        <v>160.5</v>
      </c>
      <c r="Q978" s="13" t="s">
        <v>8308</v>
      </c>
      <c r="R978" s="13" t="s">
        <v>8314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customFormat="1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75"/>
        <v>34</v>
      </c>
      <c r="P979">
        <f t="shared" si="76"/>
        <v>75.75</v>
      </c>
      <c r="Q979" s="13" t="s">
        <v>8308</v>
      </c>
      <c r="R979" s="13" t="s">
        <v>8314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customFormat="1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75"/>
        <v>56</v>
      </c>
      <c r="P980">
        <f t="shared" si="76"/>
        <v>790.84</v>
      </c>
      <c r="Q980" s="13" t="s">
        <v>8308</v>
      </c>
      <c r="R980" s="13" t="s">
        <v>8314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customFormat="1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75"/>
        <v>83</v>
      </c>
      <c r="P981">
        <f t="shared" si="76"/>
        <v>301.94</v>
      </c>
      <c r="Q981" s="13" t="s">
        <v>8308</v>
      </c>
      <c r="R981" s="13" t="s">
        <v>8314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customFormat="1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75"/>
        <v>15</v>
      </c>
      <c r="P982">
        <f t="shared" si="76"/>
        <v>47.94</v>
      </c>
      <c r="Q982" s="13" t="s">
        <v>8308</v>
      </c>
      <c r="R982" s="13" t="s">
        <v>8314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customFormat="1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75"/>
        <v>0</v>
      </c>
      <c r="P983">
        <f t="shared" si="76"/>
        <v>2.75</v>
      </c>
      <c r="Q983" s="13" t="s">
        <v>8308</v>
      </c>
      <c r="R983" s="13" t="s">
        <v>8314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customFormat="1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75"/>
        <v>0</v>
      </c>
      <c r="P984">
        <f t="shared" si="76"/>
        <v>1</v>
      </c>
      <c r="Q984" s="13" t="s">
        <v>8308</v>
      </c>
      <c r="R984" s="13" t="s">
        <v>8314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customFormat="1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75"/>
        <v>30</v>
      </c>
      <c r="P985">
        <f t="shared" si="76"/>
        <v>171.79</v>
      </c>
      <c r="Q985" s="13" t="s">
        <v>8308</v>
      </c>
      <c r="R985" s="13" t="s">
        <v>8314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customFormat="1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75"/>
        <v>1</v>
      </c>
      <c r="P986">
        <f t="shared" si="76"/>
        <v>35.33</v>
      </c>
      <c r="Q986" s="13" t="s">
        <v>8308</v>
      </c>
      <c r="R986" s="13" t="s">
        <v>8314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customFormat="1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75"/>
        <v>6</v>
      </c>
      <c r="P987">
        <f t="shared" si="76"/>
        <v>82.09</v>
      </c>
      <c r="Q987" s="13" t="s">
        <v>8308</v>
      </c>
      <c r="R987" s="13" t="s">
        <v>8314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customFormat="1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75"/>
        <v>13</v>
      </c>
      <c r="P988">
        <f t="shared" si="76"/>
        <v>110.87</v>
      </c>
      <c r="Q988" s="13" t="s">
        <v>8308</v>
      </c>
      <c r="R988" s="13" t="s">
        <v>8314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customFormat="1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75"/>
        <v>13</v>
      </c>
      <c r="P989">
        <f t="shared" si="76"/>
        <v>161.22</v>
      </c>
      <c r="Q989" s="13" t="s">
        <v>8308</v>
      </c>
      <c r="R989" s="13" t="s">
        <v>8314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customFormat="1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75"/>
        <v>0</v>
      </c>
      <c r="P990">
        <f t="shared" si="76"/>
        <v>0</v>
      </c>
      <c r="Q990" s="13" t="s">
        <v>8308</v>
      </c>
      <c r="R990" s="13" t="s">
        <v>8314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customFormat="1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75"/>
        <v>17</v>
      </c>
      <c r="P991">
        <f t="shared" si="76"/>
        <v>52.41</v>
      </c>
      <c r="Q991" s="13" t="s">
        <v>8308</v>
      </c>
      <c r="R991" s="13" t="s">
        <v>8314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customFormat="1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75"/>
        <v>0</v>
      </c>
      <c r="P992">
        <f t="shared" si="76"/>
        <v>13</v>
      </c>
      <c r="Q992" s="13" t="s">
        <v>8308</v>
      </c>
      <c r="R992" s="13" t="s">
        <v>8314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customFormat="1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75"/>
        <v>4</v>
      </c>
      <c r="P993">
        <f t="shared" si="76"/>
        <v>30.29</v>
      </c>
      <c r="Q993" s="13" t="s">
        <v>8308</v>
      </c>
      <c r="R993" s="13" t="s">
        <v>8314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customFormat="1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75"/>
        <v>0</v>
      </c>
      <c r="P994">
        <f t="shared" si="76"/>
        <v>116.75</v>
      </c>
      <c r="Q994" s="13" t="s">
        <v>8308</v>
      </c>
      <c r="R994" s="13" t="s">
        <v>8314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customFormat="1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75"/>
        <v>25</v>
      </c>
      <c r="P995">
        <f t="shared" si="76"/>
        <v>89.6</v>
      </c>
      <c r="Q995" s="13" t="s">
        <v>8308</v>
      </c>
      <c r="R995" s="13" t="s">
        <v>8314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customFormat="1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75"/>
        <v>2</v>
      </c>
      <c r="P996">
        <f t="shared" si="76"/>
        <v>424.45</v>
      </c>
      <c r="Q996" s="13" t="s">
        <v>8308</v>
      </c>
      <c r="R996" s="13" t="s">
        <v>8314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customFormat="1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75"/>
        <v>7</v>
      </c>
      <c r="P997">
        <f t="shared" si="76"/>
        <v>80.67</v>
      </c>
      <c r="Q997" s="13" t="s">
        <v>8308</v>
      </c>
      <c r="R997" s="13" t="s">
        <v>8314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customFormat="1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75"/>
        <v>2</v>
      </c>
      <c r="P998">
        <f t="shared" si="76"/>
        <v>13</v>
      </c>
      <c r="Q998" s="13" t="s">
        <v>8308</v>
      </c>
      <c r="R998" s="13" t="s">
        <v>8314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customFormat="1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75"/>
        <v>1</v>
      </c>
      <c r="P999">
        <f t="shared" si="76"/>
        <v>8.1300000000000008</v>
      </c>
      <c r="Q999" s="13" t="s">
        <v>8308</v>
      </c>
      <c r="R999" s="13" t="s">
        <v>8314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customFormat="1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75"/>
        <v>59</v>
      </c>
      <c r="P1000">
        <f t="shared" si="76"/>
        <v>153.43</v>
      </c>
      <c r="Q1000" s="13" t="s">
        <v>8308</v>
      </c>
      <c r="R1000" s="13" t="s">
        <v>8314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customFormat="1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75"/>
        <v>8</v>
      </c>
      <c r="P1001">
        <f t="shared" si="76"/>
        <v>292.08</v>
      </c>
      <c r="Q1001" s="13" t="s">
        <v>8308</v>
      </c>
      <c r="R1001" s="13" t="s">
        <v>8314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customFormat="1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75"/>
        <v>2</v>
      </c>
      <c r="P1002">
        <f t="shared" si="76"/>
        <v>3304</v>
      </c>
      <c r="Q1002" s="13" t="s">
        <v>8308</v>
      </c>
      <c r="R1002" s="13" t="s">
        <v>8314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customFormat="1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75"/>
        <v>104</v>
      </c>
      <c r="P1003">
        <f t="shared" si="76"/>
        <v>1300</v>
      </c>
      <c r="Q1003" s="13" t="s">
        <v>8308</v>
      </c>
      <c r="R1003" s="13" t="s">
        <v>8314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customFormat="1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75"/>
        <v>30</v>
      </c>
      <c r="P1004">
        <f t="shared" si="76"/>
        <v>134.55000000000001</v>
      </c>
      <c r="Q1004" s="13" t="s">
        <v>8308</v>
      </c>
      <c r="R1004" s="13" t="s">
        <v>8314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customFormat="1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75"/>
        <v>16</v>
      </c>
      <c r="P1005">
        <f t="shared" si="76"/>
        <v>214.07</v>
      </c>
      <c r="Q1005" s="13" t="s">
        <v>8308</v>
      </c>
      <c r="R1005" s="13" t="s">
        <v>8314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customFormat="1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75"/>
        <v>82</v>
      </c>
      <c r="P1006">
        <f t="shared" si="76"/>
        <v>216.34</v>
      </c>
      <c r="Q1006" s="13" t="s">
        <v>8308</v>
      </c>
      <c r="R1006" s="13" t="s">
        <v>8314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customFormat="1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75"/>
        <v>75</v>
      </c>
      <c r="P1007">
        <f t="shared" si="76"/>
        <v>932.31</v>
      </c>
      <c r="Q1007" s="13" t="s">
        <v>8308</v>
      </c>
      <c r="R1007" s="13" t="s">
        <v>8314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customFormat="1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75"/>
        <v>6</v>
      </c>
      <c r="P1008">
        <f t="shared" si="76"/>
        <v>29.25</v>
      </c>
      <c r="Q1008" s="13" t="s">
        <v>8308</v>
      </c>
      <c r="R1008" s="13" t="s">
        <v>8314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customFormat="1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75"/>
        <v>44</v>
      </c>
      <c r="P1009">
        <f t="shared" si="76"/>
        <v>174.95</v>
      </c>
      <c r="Q1009" s="13" t="s">
        <v>8308</v>
      </c>
      <c r="R1009" s="13" t="s">
        <v>8314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customFormat="1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75"/>
        <v>0</v>
      </c>
      <c r="P1010">
        <f t="shared" si="76"/>
        <v>250</v>
      </c>
      <c r="Q1010" s="13" t="s">
        <v>8308</v>
      </c>
      <c r="R1010" s="13" t="s">
        <v>8314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customFormat="1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75"/>
        <v>13</v>
      </c>
      <c r="P1011">
        <f t="shared" si="76"/>
        <v>65</v>
      </c>
      <c r="Q1011" s="13" t="s">
        <v>8308</v>
      </c>
      <c r="R1011" s="13" t="s">
        <v>8314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customFormat="1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75"/>
        <v>0</v>
      </c>
      <c r="P1012">
        <f t="shared" si="76"/>
        <v>55</v>
      </c>
      <c r="Q1012" s="13" t="s">
        <v>8308</v>
      </c>
      <c r="R1012" s="13" t="s">
        <v>8314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customFormat="1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75"/>
        <v>0</v>
      </c>
      <c r="P1013">
        <f t="shared" si="76"/>
        <v>75</v>
      </c>
      <c r="Q1013" s="13" t="s">
        <v>8308</v>
      </c>
      <c r="R1013" s="13" t="s">
        <v>8314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customFormat="1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75"/>
        <v>21535</v>
      </c>
      <c r="P1014">
        <f t="shared" si="76"/>
        <v>1389.36</v>
      </c>
      <c r="Q1014" s="13" t="s">
        <v>8308</v>
      </c>
      <c r="R1014" s="13" t="s">
        <v>8314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customFormat="1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75"/>
        <v>35</v>
      </c>
      <c r="P1015">
        <f t="shared" si="76"/>
        <v>95.91</v>
      </c>
      <c r="Q1015" s="13" t="s">
        <v>8308</v>
      </c>
      <c r="R1015" s="13" t="s">
        <v>8314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customFormat="1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75"/>
        <v>31</v>
      </c>
      <c r="P1016">
        <f t="shared" si="76"/>
        <v>191.25</v>
      </c>
      <c r="Q1016" s="13" t="s">
        <v>8308</v>
      </c>
      <c r="R1016" s="13" t="s">
        <v>8314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customFormat="1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75"/>
        <v>3</v>
      </c>
      <c r="P1017">
        <f t="shared" si="76"/>
        <v>40</v>
      </c>
      <c r="Q1017" s="13" t="s">
        <v>8308</v>
      </c>
      <c r="R1017" s="13" t="s">
        <v>8314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customFormat="1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75"/>
        <v>3</v>
      </c>
      <c r="P1018">
        <f t="shared" si="76"/>
        <v>74.790000000000006</v>
      </c>
      <c r="Q1018" s="13" t="s">
        <v>8308</v>
      </c>
      <c r="R1018" s="13" t="s">
        <v>8314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customFormat="1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75"/>
        <v>23</v>
      </c>
      <c r="P1019">
        <f t="shared" si="76"/>
        <v>161.12</v>
      </c>
      <c r="Q1019" s="13" t="s">
        <v>8308</v>
      </c>
      <c r="R1019" s="13" t="s">
        <v>8314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customFormat="1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75"/>
        <v>3</v>
      </c>
      <c r="P1020">
        <f t="shared" si="76"/>
        <v>88.71</v>
      </c>
      <c r="Q1020" s="13" t="s">
        <v>8308</v>
      </c>
      <c r="R1020" s="13" t="s">
        <v>8314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customFormat="1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75"/>
        <v>47</v>
      </c>
      <c r="P1021">
        <f t="shared" si="76"/>
        <v>53.25</v>
      </c>
      <c r="Q1021" s="13" t="s">
        <v>8308</v>
      </c>
      <c r="R1021" s="13" t="s">
        <v>8314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customFormat="1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75"/>
        <v>206</v>
      </c>
      <c r="P1022">
        <f t="shared" si="76"/>
        <v>106.2</v>
      </c>
      <c r="Q1022" s="13" t="s">
        <v>8312</v>
      </c>
      <c r="R1022" s="13" t="s">
        <v>8325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customFormat="1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75"/>
        <v>352</v>
      </c>
      <c r="P1023">
        <f t="shared" si="76"/>
        <v>22.08</v>
      </c>
      <c r="Q1023" s="13" t="s">
        <v>8312</v>
      </c>
      <c r="R1023" s="13" t="s">
        <v>8325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customFormat="1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75"/>
        <v>115</v>
      </c>
      <c r="P1024">
        <f t="shared" si="76"/>
        <v>31.05</v>
      </c>
      <c r="Q1024" s="13" t="s">
        <v>8312</v>
      </c>
      <c r="R1024" s="13" t="s">
        <v>8325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customFormat="1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75"/>
        <v>237</v>
      </c>
      <c r="P1025">
        <f t="shared" si="76"/>
        <v>36.21</v>
      </c>
      <c r="Q1025" s="13" t="s">
        <v>8312</v>
      </c>
      <c r="R1025" s="13" t="s">
        <v>8325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customFormat="1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ref="O1026:O1089" si="80">ROUND(E1026/D1026*100,0)</f>
        <v>119</v>
      </c>
      <c r="P1026">
        <f t="shared" ref="P1026:P1089" si="81">IFERROR(ROUND(E1026/L1026,2),0)</f>
        <v>388.98</v>
      </c>
      <c r="Q1026" s="13" t="s">
        <v>8312</v>
      </c>
      <c r="R1026" s="13" t="s">
        <v>8325</v>
      </c>
      <c r="S1026" s="16">
        <f t="shared" ref="S1026:S1089" si="82">(((J1026/60)/60)/24)+DATE(1970,1,1)</f>
        <v>42370.580590277779</v>
      </c>
      <c r="T1026" s="16">
        <f t="shared" ref="T1026:T1089" si="83">(((I1026/60)/60)/24)+DATE(1970,1,1)</f>
        <v>42400.580590277779</v>
      </c>
      <c r="U1026">
        <f t="shared" ref="U1026:U1089" si="84">+YEAR(S1026)</f>
        <v>2016</v>
      </c>
    </row>
    <row r="1027" spans="1:21" customFormat="1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si="80"/>
        <v>110</v>
      </c>
      <c r="P1027">
        <f t="shared" si="81"/>
        <v>71.849999999999994</v>
      </c>
      <c r="Q1027" s="13" t="s">
        <v>8312</v>
      </c>
      <c r="R1027" s="13" t="s">
        <v>8325</v>
      </c>
      <c r="S1027" s="16">
        <f t="shared" si="82"/>
        <v>42049.833761574075</v>
      </c>
      <c r="T1027" s="16">
        <f t="shared" si="83"/>
        <v>42079.792094907403</v>
      </c>
      <c r="U1027">
        <f t="shared" si="84"/>
        <v>2015</v>
      </c>
    </row>
    <row r="1028" spans="1:21" customFormat="1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80"/>
        <v>100</v>
      </c>
      <c r="P1028">
        <f t="shared" si="81"/>
        <v>57.38</v>
      </c>
      <c r="Q1028" s="13" t="s">
        <v>8312</v>
      </c>
      <c r="R1028" s="13" t="s">
        <v>8325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customFormat="1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80"/>
        <v>103</v>
      </c>
      <c r="P1029">
        <f t="shared" si="81"/>
        <v>69.67</v>
      </c>
      <c r="Q1029" s="13" t="s">
        <v>8312</v>
      </c>
      <c r="R1029" s="13" t="s">
        <v>8325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customFormat="1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80"/>
        <v>117</v>
      </c>
      <c r="P1030">
        <f t="shared" si="81"/>
        <v>45.99</v>
      </c>
      <c r="Q1030" s="13" t="s">
        <v>8312</v>
      </c>
      <c r="R1030" s="13" t="s">
        <v>8325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customFormat="1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80"/>
        <v>112</v>
      </c>
      <c r="P1031">
        <f t="shared" si="81"/>
        <v>79.260000000000005</v>
      </c>
      <c r="Q1031" s="13" t="s">
        <v>8312</v>
      </c>
      <c r="R1031" s="13" t="s">
        <v>8325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customFormat="1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80"/>
        <v>342</v>
      </c>
      <c r="P1032">
        <f t="shared" si="81"/>
        <v>43.03</v>
      </c>
      <c r="Q1032" s="13" t="s">
        <v>8312</v>
      </c>
      <c r="R1032" s="13" t="s">
        <v>8325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customFormat="1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80"/>
        <v>107</v>
      </c>
      <c r="P1033">
        <f t="shared" si="81"/>
        <v>108.48</v>
      </c>
      <c r="Q1033" s="13" t="s">
        <v>8312</v>
      </c>
      <c r="R1033" s="13" t="s">
        <v>8325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customFormat="1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80"/>
        <v>108</v>
      </c>
      <c r="P1034">
        <f t="shared" si="81"/>
        <v>61.03</v>
      </c>
      <c r="Q1034" s="13" t="s">
        <v>8312</v>
      </c>
      <c r="R1034" s="13" t="s">
        <v>8325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customFormat="1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80"/>
        <v>103</v>
      </c>
      <c r="P1035">
        <f t="shared" si="81"/>
        <v>50.59</v>
      </c>
      <c r="Q1035" s="13" t="s">
        <v>8312</v>
      </c>
      <c r="R1035" s="13" t="s">
        <v>8325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customFormat="1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80"/>
        <v>130</v>
      </c>
      <c r="P1036">
        <f t="shared" si="81"/>
        <v>39.159999999999997</v>
      </c>
      <c r="Q1036" s="13" t="s">
        <v>8312</v>
      </c>
      <c r="R1036" s="13" t="s">
        <v>8325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customFormat="1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80"/>
        <v>108</v>
      </c>
      <c r="P1037">
        <f t="shared" si="81"/>
        <v>65.16</v>
      </c>
      <c r="Q1037" s="13" t="s">
        <v>8312</v>
      </c>
      <c r="R1037" s="13" t="s">
        <v>8325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customFormat="1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80"/>
        <v>112</v>
      </c>
      <c r="P1038">
        <f t="shared" si="81"/>
        <v>23.96</v>
      </c>
      <c r="Q1038" s="13" t="s">
        <v>8312</v>
      </c>
      <c r="R1038" s="13" t="s">
        <v>8325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customFormat="1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80"/>
        <v>102</v>
      </c>
      <c r="P1039">
        <f t="shared" si="81"/>
        <v>48.62</v>
      </c>
      <c r="Q1039" s="13" t="s">
        <v>8312</v>
      </c>
      <c r="R1039" s="13" t="s">
        <v>8325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customFormat="1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80"/>
        <v>145</v>
      </c>
      <c r="P1040">
        <f t="shared" si="81"/>
        <v>35.74</v>
      </c>
      <c r="Q1040" s="13" t="s">
        <v>8312</v>
      </c>
      <c r="R1040" s="13" t="s">
        <v>8325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customFormat="1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80"/>
        <v>128</v>
      </c>
      <c r="P1041">
        <f t="shared" si="81"/>
        <v>21.37</v>
      </c>
      <c r="Q1041" s="13" t="s">
        <v>8312</v>
      </c>
      <c r="R1041" s="13" t="s">
        <v>8325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customFormat="1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80"/>
        <v>0</v>
      </c>
      <c r="P1042">
        <f t="shared" si="81"/>
        <v>250</v>
      </c>
      <c r="Q1042" s="13" t="s">
        <v>8339</v>
      </c>
      <c r="R1042" s="13" t="s">
        <v>8340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customFormat="1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80"/>
        <v>0</v>
      </c>
      <c r="P1043">
        <f t="shared" si="81"/>
        <v>0</v>
      </c>
      <c r="Q1043" s="13" t="s">
        <v>8339</v>
      </c>
      <c r="R1043" s="13" t="s">
        <v>8340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customFormat="1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80"/>
        <v>2</v>
      </c>
      <c r="P1044">
        <f t="shared" si="81"/>
        <v>10</v>
      </c>
      <c r="Q1044" s="13" t="s">
        <v>8339</v>
      </c>
      <c r="R1044" s="13" t="s">
        <v>8340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customFormat="1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80"/>
        <v>9</v>
      </c>
      <c r="P1045">
        <f t="shared" si="81"/>
        <v>29.24</v>
      </c>
      <c r="Q1045" s="13" t="s">
        <v>8339</v>
      </c>
      <c r="R1045" s="13" t="s">
        <v>8340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customFormat="1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80"/>
        <v>0</v>
      </c>
      <c r="P1046">
        <f t="shared" si="81"/>
        <v>3</v>
      </c>
      <c r="Q1046" s="13" t="s">
        <v>8339</v>
      </c>
      <c r="R1046" s="13" t="s">
        <v>8340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customFormat="1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80"/>
        <v>3</v>
      </c>
      <c r="P1047">
        <f t="shared" si="81"/>
        <v>33.25</v>
      </c>
      <c r="Q1047" s="13" t="s">
        <v>8339</v>
      </c>
      <c r="R1047" s="13" t="s">
        <v>8340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customFormat="1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80"/>
        <v>0</v>
      </c>
      <c r="P1048">
        <f t="shared" si="81"/>
        <v>0</v>
      </c>
      <c r="Q1048" s="13" t="s">
        <v>8339</v>
      </c>
      <c r="R1048" s="13" t="s">
        <v>8340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customFormat="1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80"/>
        <v>0</v>
      </c>
      <c r="P1049">
        <f t="shared" si="81"/>
        <v>1</v>
      </c>
      <c r="Q1049" s="13" t="s">
        <v>8339</v>
      </c>
      <c r="R1049" s="13" t="s">
        <v>8340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customFormat="1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80"/>
        <v>1</v>
      </c>
      <c r="P1050">
        <f t="shared" si="81"/>
        <v>53</v>
      </c>
      <c r="Q1050" s="13" t="s">
        <v>8339</v>
      </c>
      <c r="R1050" s="13" t="s">
        <v>8340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customFormat="1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80"/>
        <v>0</v>
      </c>
      <c r="P1051">
        <f t="shared" si="81"/>
        <v>0</v>
      </c>
      <c r="Q1051" s="13" t="s">
        <v>8339</v>
      </c>
      <c r="R1051" s="13" t="s">
        <v>8340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customFormat="1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80"/>
        <v>0</v>
      </c>
      <c r="P1052">
        <f t="shared" si="81"/>
        <v>0</v>
      </c>
      <c r="Q1052" s="13" t="s">
        <v>8339</v>
      </c>
      <c r="R1052" s="13" t="s">
        <v>8340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customFormat="1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80"/>
        <v>0</v>
      </c>
      <c r="P1053">
        <f t="shared" si="81"/>
        <v>0</v>
      </c>
      <c r="Q1053" s="13" t="s">
        <v>8339</v>
      </c>
      <c r="R1053" s="13" t="s">
        <v>8340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customFormat="1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80"/>
        <v>0</v>
      </c>
      <c r="P1054">
        <f t="shared" si="81"/>
        <v>0</v>
      </c>
      <c r="Q1054" s="13" t="s">
        <v>8339</v>
      </c>
      <c r="R1054" s="13" t="s">
        <v>8340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customFormat="1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80"/>
        <v>1</v>
      </c>
      <c r="P1055">
        <f t="shared" si="81"/>
        <v>15</v>
      </c>
      <c r="Q1055" s="13" t="s">
        <v>8339</v>
      </c>
      <c r="R1055" s="13" t="s">
        <v>8340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customFormat="1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80"/>
        <v>0</v>
      </c>
      <c r="P1056">
        <f t="shared" si="81"/>
        <v>0</v>
      </c>
      <c r="Q1056" s="13" t="s">
        <v>8339</v>
      </c>
      <c r="R1056" s="13" t="s">
        <v>8340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customFormat="1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80"/>
        <v>0</v>
      </c>
      <c r="P1057">
        <f t="shared" si="81"/>
        <v>0</v>
      </c>
      <c r="Q1057" s="13" t="s">
        <v>8339</v>
      </c>
      <c r="R1057" s="13" t="s">
        <v>8340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customFormat="1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80"/>
        <v>0</v>
      </c>
      <c r="P1058">
        <f t="shared" si="81"/>
        <v>0</v>
      </c>
      <c r="Q1058" s="13" t="s">
        <v>8339</v>
      </c>
      <c r="R1058" s="13" t="s">
        <v>8340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customFormat="1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80"/>
        <v>0</v>
      </c>
      <c r="P1059">
        <f t="shared" si="81"/>
        <v>0</v>
      </c>
      <c r="Q1059" s="13" t="s">
        <v>8339</v>
      </c>
      <c r="R1059" s="13" t="s">
        <v>8340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customFormat="1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80"/>
        <v>0</v>
      </c>
      <c r="P1060">
        <f t="shared" si="81"/>
        <v>0</v>
      </c>
      <c r="Q1060" s="13" t="s">
        <v>8339</v>
      </c>
      <c r="R1060" s="13" t="s">
        <v>8340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customFormat="1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80"/>
        <v>0</v>
      </c>
      <c r="P1061">
        <f t="shared" si="81"/>
        <v>0</v>
      </c>
      <c r="Q1061" s="13" t="s">
        <v>8339</v>
      </c>
      <c r="R1061" s="13" t="s">
        <v>8340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customFormat="1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80"/>
        <v>1</v>
      </c>
      <c r="P1062">
        <f t="shared" si="81"/>
        <v>50</v>
      </c>
      <c r="Q1062" s="13" t="s">
        <v>8339</v>
      </c>
      <c r="R1062" s="13" t="s">
        <v>8340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customFormat="1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80"/>
        <v>0</v>
      </c>
      <c r="P1063">
        <f t="shared" si="81"/>
        <v>0</v>
      </c>
      <c r="Q1063" s="13" t="s">
        <v>8339</v>
      </c>
      <c r="R1063" s="13" t="s">
        <v>8340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customFormat="1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80"/>
        <v>95</v>
      </c>
      <c r="P1064">
        <f t="shared" si="81"/>
        <v>47.5</v>
      </c>
      <c r="Q1064" s="13" t="s">
        <v>8339</v>
      </c>
      <c r="R1064" s="13" t="s">
        <v>8340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customFormat="1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80"/>
        <v>0</v>
      </c>
      <c r="P1065">
        <f t="shared" si="81"/>
        <v>0</v>
      </c>
      <c r="Q1065" s="13" t="s">
        <v>8339</v>
      </c>
      <c r="R1065" s="13" t="s">
        <v>8340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customFormat="1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80"/>
        <v>9</v>
      </c>
      <c r="P1066">
        <f t="shared" si="81"/>
        <v>65.67</v>
      </c>
      <c r="Q1066" s="13" t="s">
        <v>8310</v>
      </c>
      <c r="R1066" s="13" t="s">
        <v>8346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customFormat="1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80"/>
        <v>3</v>
      </c>
      <c r="P1067">
        <f t="shared" si="81"/>
        <v>16.2</v>
      </c>
      <c r="Q1067" s="13" t="s">
        <v>8310</v>
      </c>
      <c r="R1067" s="13" t="s">
        <v>8346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customFormat="1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80"/>
        <v>3</v>
      </c>
      <c r="P1068">
        <f t="shared" si="81"/>
        <v>34.130000000000003</v>
      </c>
      <c r="Q1068" s="13" t="s">
        <v>8310</v>
      </c>
      <c r="R1068" s="13" t="s">
        <v>8346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customFormat="1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80"/>
        <v>26</v>
      </c>
      <c r="P1069">
        <f t="shared" si="81"/>
        <v>13</v>
      </c>
      <c r="Q1069" s="13" t="s">
        <v>8310</v>
      </c>
      <c r="R1069" s="13" t="s">
        <v>8346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customFormat="1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80"/>
        <v>0</v>
      </c>
      <c r="P1070">
        <f t="shared" si="81"/>
        <v>11.25</v>
      </c>
      <c r="Q1070" s="13" t="s">
        <v>8310</v>
      </c>
      <c r="R1070" s="13" t="s">
        <v>8346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customFormat="1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80"/>
        <v>39</v>
      </c>
      <c r="P1071">
        <f t="shared" si="81"/>
        <v>40.479999999999997</v>
      </c>
      <c r="Q1071" s="13" t="s">
        <v>8310</v>
      </c>
      <c r="R1071" s="13" t="s">
        <v>8346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customFormat="1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80"/>
        <v>1</v>
      </c>
      <c r="P1072">
        <f t="shared" si="81"/>
        <v>35</v>
      </c>
      <c r="Q1072" s="13" t="s">
        <v>8310</v>
      </c>
      <c r="R1072" s="13" t="s">
        <v>8346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customFormat="1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80"/>
        <v>0</v>
      </c>
      <c r="P1073">
        <f t="shared" si="81"/>
        <v>0</v>
      </c>
      <c r="Q1073" s="13" t="s">
        <v>8310</v>
      </c>
      <c r="R1073" s="13" t="s">
        <v>8346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customFormat="1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80"/>
        <v>0</v>
      </c>
      <c r="P1074">
        <f t="shared" si="81"/>
        <v>12.75</v>
      </c>
      <c r="Q1074" s="13" t="s">
        <v>8310</v>
      </c>
      <c r="R1074" s="13" t="s">
        <v>8346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customFormat="1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80"/>
        <v>1</v>
      </c>
      <c r="P1075">
        <f t="shared" si="81"/>
        <v>10</v>
      </c>
      <c r="Q1075" s="13" t="s">
        <v>8310</v>
      </c>
      <c r="R1075" s="13" t="s">
        <v>8346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customFormat="1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80"/>
        <v>6</v>
      </c>
      <c r="P1076">
        <f t="shared" si="81"/>
        <v>113.57</v>
      </c>
      <c r="Q1076" s="13" t="s">
        <v>8310</v>
      </c>
      <c r="R1076" s="13" t="s">
        <v>8346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customFormat="1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80"/>
        <v>5</v>
      </c>
      <c r="P1077">
        <f t="shared" si="81"/>
        <v>15</v>
      </c>
      <c r="Q1077" s="13" t="s">
        <v>8310</v>
      </c>
      <c r="R1077" s="13" t="s">
        <v>8346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customFormat="1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80"/>
        <v>63</v>
      </c>
      <c r="P1078">
        <f t="shared" si="81"/>
        <v>48.28</v>
      </c>
      <c r="Q1078" s="13" t="s">
        <v>8310</v>
      </c>
      <c r="R1078" s="13" t="s">
        <v>8346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customFormat="1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80"/>
        <v>29</v>
      </c>
      <c r="P1079">
        <f t="shared" si="81"/>
        <v>43.98</v>
      </c>
      <c r="Q1079" s="13" t="s">
        <v>8310</v>
      </c>
      <c r="R1079" s="13" t="s">
        <v>8346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customFormat="1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80"/>
        <v>8</v>
      </c>
      <c r="P1080">
        <f t="shared" si="81"/>
        <v>9</v>
      </c>
      <c r="Q1080" s="13" t="s">
        <v>8310</v>
      </c>
      <c r="R1080" s="13" t="s">
        <v>8346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customFormat="1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80"/>
        <v>3</v>
      </c>
      <c r="P1081">
        <f t="shared" si="81"/>
        <v>37.67</v>
      </c>
      <c r="Q1081" s="13" t="s">
        <v>8310</v>
      </c>
      <c r="R1081" s="13" t="s">
        <v>8346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customFormat="1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80"/>
        <v>9</v>
      </c>
      <c r="P1082">
        <f t="shared" si="81"/>
        <v>18.579999999999998</v>
      </c>
      <c r="Q1082" s="13" t="s">
        <v>8310</v>
      </c>
      <c r="R1082" s="13" t="s">
        <v>8346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customFormat="1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80"/>
        <v>0</v>
      </c>
      <c r="P1083">
        <f t="shared" si="81"/>
        <v>3</v>
      </c>
      <c r="Q1083" s="13" t="s">
        <v>8310</v>
      </c>
      <c r="R1083" s="13" t="s">
        <v>8346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customFormat="1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80"/>
        <v>1</v>
      </c>
      <c r="P1084">
        <f t="shared" si="81"/>
        <v>18.670000000000002</v>
      </c>
      <c r="Q1084" s="13" t="s">
        <v>8310</v>
      </c>
      <c r="R1084" s="13" t="s">
        <v>8346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customFormat="1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80"/>
        <v>1</v>
      </c>
      <c r="P1085">
        <f t="shared" si="81"/>
        <v>410</v>
      </c>
      <c r="Q1085" s="13" t="s">
        <v>8310</v>
      </c>
      <c r="R1085" s="13" t="s">
        <v>8346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customFormat="1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80"/>
        <v>0</v>
      </c>
      <c r="P1086">
        <f t="shared" si="81"/>
        <v>0</v>
      </c>
      <c r="Q1086" s="13" t="s">
        <v>8310</v>
      </c>
      <c r="R1086" s="13" t="s">
        <v>8346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customFormat="1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80"/>
        <v>3</v>
      </c>
      <c r="P1087">
        <f t="shared" si="81"/>
        <v>114</v>
      </c>
      <c r="Q1087" s="13" t="s">
        <v>8310</v>
      </c>
      <c r="R1087" s="13" t="s">
        <v>8346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customFormat="1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80"/>
        <v>0</v>
      </c>
      <c r="P1088">
        <f t="shared" si="81"/>
        <v>7.5</v>
      </c>
      <c r="Q1088" s="13" t="s">
        <v>8310</v>
      </c>
      <c r="R1088" s="13" t="s">
        <v>8346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customFormat="1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80"/>
        <v>0</v>
      </c>
      <c r="P1089">
        <f t="shared" si="81"/>
        <v>0</v>
      </c>
      <c r="Q1089" s="13" t="s">
        <v>8310</v>
      </c>
      <c r="R1089" s="13" t="s">
        <v>8346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customFormat="1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ref="O1090:O1153" si="85">ROUND(E1090/D1090*100,0)</f>
        <v>14</v>
      </c>
      <c r="P1090">
        <f t="shared" ref="P1090:P1153" si="86">IFERROR(ROUND(E1090/L1090,2),0)</f>
        <v>43.42</v>
      </c>
      <c r="Q1090" s="13" t="s">
        <v>8310</v>
      </c>
      <c r="R1090" s="13" t="s">
        <v>8346</v>
      </c>
      <c r="S1090" s="16">
        <f t="shared" ref="S1090:S1153" si="87">(((J1090/60)/60)/24)+DATE(1970,1,1)</f>
        <v>41723.799386574072</v>
      </c>
      <c r="T1090" s="16">
        <f t="shared" ref="T1090:T1153" si="88">(((I1090/60)/60)/24)+DATE(1970,1,1)</f>
        <v>41753.799386574072</v>
      </c>
      <c r="U1090">
        <f t="shared" ref="U1090:U1153" si="89">+YEAR(S1090)</f>
        <v>2014</v>
      </c>
    </row>
    <row r="1091" spans="1:21" customFormat="1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si="85"/>
        <v>8</v>
      </c>
      <c r="P1091">
        <f t="shared" si="86"/>
        <v>23.96</v>
      </c>
      <c r="Q1091" s="13" t="s">
        <v>8310</v>
      </c>
      <c r="R1091" s="13" t="s">
        <v>8346</v>
      </c>
      <c r="S1091" s="16">
        <f t="shared" si="87"/>
        <v>42151.189525462964</v>
      </c>
      <c r="T1091" s="16">
        <f t="shared" si="88"/>
        <v>42181.189525462964</v>
      </c>
      <c r="U1091">
        <f t="shared" si="89"/>
        <v>2015</v>
      </c>
    </row>
    <row r="1092" spans="1:21" customFormat="1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85"/>
        <v>0</v>
      </c>
      <c r="P1092">
        <f t="shared" si="86"/>
        <v>5</v>
      </c>
      <c r="Q1092" s="13" t="s">
        <v>8310</v>
      </c>
      <c r="R1092" s="13" t="s">
        <v>8346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customFormat="1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85"/>
        <v>13</v>
      </c>
      <c r="P1093">
        <f t="shared" si="86"/>
        <v>12.5</v>
      </c>
      <c r="Q1093" s="13" t="s">
        <v>8310</v>
      </c>
      <c r="R1093" s="13" t="s">
        <v>8346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customFormat="1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85"/>
        <v>1</v>
      </c>
      <c r="P1094">
        <f t="shared" si="86"/>
        <v>3</v>
      </c>
      <c r="Q1094" s="13" t="s">
        <v>8310</v>
      </c>
      <c r="R1094" s="13" t="s">
        <v>8346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customFormat="1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85"/>
        <v>14</v>
      </c>
      <c r="P1095">
        <f t="shared" si="86"/>
        <v>10.56</v>
      </c>
      <c r="Q1095" s="13" t="s">
        <v>8310</v>
      </c>
      <c r="R1095" s="13" t="s">
        <v>8346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customFormat="1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85"/>
        <v>18</v>
      </c>
      <c r="P1096">
        <f t="shared" si="86"/>
        <v>122</v>
      </c>
      <c r="Q1096" s="13" t="s">
        <v>8310</v>
      </c>
      <c r="R1096" s="13" t="s">
        <v>8346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customFormat="1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85"/>
        <v>5</v>
      </c>
      <c r="P1097">
        <f t="shared" si="86"/>
        <v>267.81</v>
      </c>
      <c r="Q1097" s="13" t="s">
        <v>8310</v>
      </c>
      <c r="R1097" s="13" t="s">
        <v>8346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customFormat="1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85"/>
        <v>18</v>
      </c>
      <c r="P1098">
        <f t="shared" si="86"/>
        <v>74.209999999999994</v>
      </c>
      <c r="Q1098" s="13" t="s">
        <v>8310</v>
      </c>
      <c r="R1098" s="13" t="s">
        <v>8346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customFormat="1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85"/>
        <v>0</v>
      </c>
      <c r="P1099">
        <f t="shared" si="86"/>
        <v>6.71</v>
      </c>
      <c r="Q1099" s="13" t="s">
        <v>8310</v>
      </c>
      <c r="R1099" s="13" t="s">
        <v>8346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customFormat="1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85"/>
        <v>7</v>
      </c>
      <c r="P1100">
        <f t="shared" si="86"/>
        <v>81.95</v>
      </c>
      <c r="Q1100" s="13" t="s">
        <v>8310</v>
      </c>
      <c r="R1100" s="13" t="s">
        <v>8346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customFormat="1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85"/>
        <v>1</v>
      </c>
      <c r="P1101">
        <f t="shared" si="86"/>
        <v>25</v>
      </c>
      <c r="Q1101" s="13" t="s">
        <v>8310</v>
      </c>
      <c r="R1101" s="13" t="s">
        <v>8346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customFormat="1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85"/>
        <v>3</v>
      </c>
      <c r="P1102">
        <f t="shared" si="86"/>
        <v>10</v>
      </c>
      <c r="Q1102" s="13" t="s">
        <v>8310</v>
      </c>
      <c r="R1102" s="13" t="s">
        <v>8346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customFormat="1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85"/>
        <v>0</v>
      </c>
      <c r="P1103">
        <f t="shared" si="86"/>
        <v>6.83</v>
      </c>
      <c r="Q1103" s="13" t="s">
        <v>8310</v>
      </c>
      <c r="R1103" s="13" t="s">
        <v>8346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customFormat="1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85"/>
        <v>5</v>
      </c>
      <c r="P1104">
        <f t="shared" si="86"/>
        <v>17.71</v>
      </c>
      <c r="Q1104" s="13" t="s">
        <v>8310</v>
      </c>
      <c r="R1104" s="13" t="s">
        <v>8346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customFormat="1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85"/>
        <v>2</v>
      </c>
      <c r="P1105">
        <f t="shared" si="86"/>
        <v>16.2</v>
      </c>
      <c r="Q1105" s="13" t="s">
        <v>8310</v>
      </c>
      <c r="R1105" s="13" t="s">
        <v>8346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customFormat="1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85"/>
        <v>5</v>
      </c>
      <c r="P1106">
        <f t="shared" si="86"/>
        <v>80.3</v>
      </c>
      <c r="Q1106" s="13" t="s">
        <v>8310</v>
      </c>
      <c r="R1106" s="13" t="s">
        <v>8346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customFormat="1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85"/>
        <v>0</v>
      </c>
      <c r="P1107">
        <f t="shared" si="86"/>
        <v>71.55</v>
      </c>
      <c r="Q1107" s="13" t="s">
        <v>8310</v>
      </c>
      <c r="R1107" s="13" t="s">
        <v>8346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customFormat="1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85"/>
        <v>41</v>
      </c>
      <c r="P1108">
        <f t="shared" si="86"/>
        <v>23.57</v>
      </c>
      <c r="Q1108" s="13" t="s">
        <v>8310</v>
      </c>
      <c r="R1108" s="13" t="s">
        <v>8346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customFormat="1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85"/>
        <v>0</v>
      </c>
      <c r="P1109">
        <f t="shared" si="86"/>
        <v>0</v>
      </c>
      <c r="Q1109" s="13" t="s">
        <v>8310</v>
      </c>
      <c r="R1109" s="13" t="s">
        <v>8346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customFormat="1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85"/>
        <v>3</v>
      </c>
      <c r="P1110">
        <f t="shared" si="86"/>
        <v>34.880000000000003</v>
      </c>
      <c r="Q1110" s="13" t="s">
        <v>8310</v>
      </c>
      <c r="R1110" s="13" t="s">
        <v>8346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customFormat="1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85"/>
        <v>0</v>
      </c>
      <c r="P1111">
        <f t="shared" si="86"/>
        <v>15</v>
      </c>
      <c r="Q1111" s="13" t="s">
        <v>8310</v>
      </c>
      <c r="R1111" s="13" t="s">
        <v>8346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customFormat="1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85"/>
        <v>1</v>
      </c>
      <c r="P1112">
        <f t="shared" si="86"/>
        <v>23.18</v>
      </c>
      <c r="Q1112" s="13" t="s">
        <v>8310</v>
      </c>
      <c r="R1112" s="13" t="s">
        <v>8346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customFormat="1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85"/>
        <v>0</v>
      </c>
      <c r="P1113">
        <f t="shared" si="86"/>
        <v>1</v>
      </c>
      <c r="Q1113" s="13" t="s">
        <v>8310</v>
      </c>
      <c r="R1113" s="13" t="s">
        <v>8346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customFormat="1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85"/>
        <v>36</v>
      </c>
      <c r="P1114">
        <f t="shared" si="86"/>
        <v>100.23</v>
      </c>
      <c r="Q1114" s="13" t="s">
        <v>8310</v>
      </c>
      <c r="R1114" s="13" t="s">
        <v>8346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customFormat="1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85"/>
        <v>1</v>
      </c>
      <c r="P1115">
        <f t="shared" si="86"/>
        <v>5</v>
      </c>
      <c r="Q1115" s="13" t="s">
        <v>8310</v>
      </c>
      <c r="R1115" s="13" t="s">
        <v>8346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customFormat="1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85"/>
        <v>0</v>
      </c>
      <c r="P1116">
        <f t="shared" si="86"/>
        <v>3.33</v>
      </c>
      <c r="Q1116" s="13" t="s">
        <v>8310</v>
      </c>
      <c r="R1116" s="13" t="s">
        <v>8346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customFormat="1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85"/>
        <v>0</v>
      </c>
      <c r="P1117">
        <f t="shared" si="86"/>
        <v>13.25</v>
      </c>
      <c r="Q1117" s="13" t="s">
        <v>8310</v>
      </c>
      <c r="R1117" s="13" t="s">
        <v>8346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customFormat="1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85"/>
        <v>0</v>
      </c>
      <c r="P1118">
        <f t="shared" si="86"/>
        <v>17.850000000000001</v>
      </c>
      <c r="Q1118" s="13" t="s">
        <v>8310</v>
      </c>
      <c r="R1118" s="13" t="s">
        <v>8346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customFormat="1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85"/>
        <v>8</v>
      </c>
      <c r="P1119">
        <f t="shared" si="86"/>
        <v>10.38</v>
      </c>
      <c r="Q1119" s="13" t="s">
        <v>8310</v>
      </c>
      <c r="R1119" s="13" t="s">
        <v>8346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customFormat="1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85"/>
        <v>2</v>
      </c>
      <c r="P1120">
        <f t="shared" si="86"/>
        <v>36.33</v>
      </c>
      <c r="Q1120" s="13" t="s">
        <v>8310</v>
      </c>
      <c r="R1120" s="13" t="s">
        <v>8346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customFormat="1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85"/>
        <v>0</v>
      </c>
      <c r="P1121">
        <f t="shared" si="86"/>
        <v>5</v>
      </c>
      <c r="Q1121" s="13" t="s">
        <v>8310</v>
      </c>
      <c r="R1121" s="13" t="s">
        <v>8346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customFormat="1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85"/>
        <v>0</v>
      </c>
      <c r="P1122">
        <f t="shared" si="86"/>
        <v>0</v>
      </c>
      <c r="Q1122" s="13" t="s">
        <v>8310</v>
      </c>
      <c r="R1122" s="13" t="s">
        <v>8346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customFormat="1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85"/>
        <v>0</v>
      </c>
      <c r="P1123">
        <f t="shared" si="86"/>
        <v>5.8</v>
      </c>
      <c r="Q1123" s="13" t="s">
        <v>8310</v>
      </c>
      <c r="R1123" s="13" t="s">
        <v>8346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customFormat="1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85"/>
        <v>0</v>
      </c>
      <c r="P1124">
        <f t="shared" si="86"/>
        <v>0</v>
      </c>
      <c r="Q1124" s="13" t="s">
        <v>8310</v>
      </c>
      <c r="R1124" s="13" t="s">
        <v>8346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customFormat="1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85"/>
        <v>0</v>
      </c>
      <c r="P1125">
        <f t="shared" si="86"/>
        <v>3.67</v>
      </c>
      <c r="Q1125" s="13" t="s">
        <v>8310</v>
      </c>
      <c r="R1125" s="13" t="s">
        <v>8346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customFormat="1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85"/>
        <v>0</v>
      </c>
      <c r="P1126">
        <f t="shared" si="86"/>
        <v>60.71</v>
      </c>
      <c r="Q1126" s="13" t="s">
        <v>8310</v>
      </c>
      <c r="R1126" s="13" t="s">
        <v>8342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customFormat="1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85"/>
        <v>0</v>
      </c>
      <c r="P1127">
        <f t="shared" si="86"/>
        <v>0</v>
      </c>
      <c r="Q1127" s="13" t="s">
        <v>8310</v>
      </c>
      <c r="R1127" s="13" t="s">
        <v>8342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customFormat="1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85"/>
        <v>1</v>
      </c>
      <c r="P1128">
        <f t="shared" si="86"/>
        <v>5</v>
      </c>
      <c r="Q1128" s="13" t="s">
        <v>8310</v>
      </c>
      <c r="R1128" s="13" t="s">
        <v>8342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customFormat="1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85"/>
        <v>2</v>
      </c>
      <c r="P1129">
        <f t="shared" si="86"/>
        <v>25.43</v>
      </c>
      <c r="Q1129" s="13" t="s">
        <v>8310</v>
      </c>
      <c r="R1129" s="13" t="s">
        <v>8342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customFormat="1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85"/>
        <v>0</v>
      </c>
      <c r="P1130">
        <f t="shared" si="86"/>
        <v>1</v>
      </c>
      <c r="Q1130" s="13" t="s">
        <v>8310</v>
      </c>
      <c r="R1130" s="13" t="s">
        <v>8342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customFormat="1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85"/>
        <v>0</v>
      </c>
      <c r="P1131">
        <f t="shared" si="86"/>
        <v>10.5</v>
      </c>
      <c r="Q1131" s="13" t="s">
        <v>8310</v>
      </c>
      <c r="R1131" s="13" t="s">
        <v>8342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customFormat="1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85"/>
        <v>0</v>
      </c>
      <c r="P1132">
        <f t="shared" si="86"/>
        <v>3.67</v>
      </c>
      <c r="Q1132" s="13" t="s">
        <v>8310</v>
      </c>
      <c r="R1132" s="13" t="s">
        <v>8342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customFormat="1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85"/>
        <v>0</v>
      </c>
      <c r="P1133">
        <f t="shared" si="86"/>
        <v>0</v>
      </c>
      <c r="Q1133" s="13" t="s">
        <v>8310</v>
      </c>
      <c r="R1133" s="13" t="s">
        <v>8342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customFormat="1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85"/>
        <v>14</v>
      </c>
      <c r="P1134">
        <f t="shared" si="86"/>
        <v>110.62</v>
      </c>
      <c r="Q1134" s="13" t="s">
        <v>8310</v>
      </c>
      <c r="R1134" s="13" t="s">
        <v>8342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customFormat="1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85"/>
        <v>1</v>
      </c>
      <c r="P1135">
        <f t="shared" si="86"/>
        <v>20</v>
      </c>
      <c r="Q1135" s="13" t="s">
        <v>8310</v>
      </c>
      <c r="R1135" s="13" t="s">
        <v>8342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customFormat="1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85"/>
        <v>0</v>
      </c>
      <c r="P1136">
        <f t="shared" si="86"/>
        <v>1</v>
      </c>
      <c r="Q1136" s="13" t="s">
        <v>8310</v>
      </c>
      <c r="R1136" s="13" t="s">
        <v>8342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customFormat="1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85"/>
        <v>5</v>
      </c>
      <c r="P1137">
        <f t="shared" si="86"/>
        <v>50</v>
      </c>
      <c r="Q1137" s="13" t="s">
        <v>8310</v>
      </c>
      <c r="R1137" s="13" t="s">
        <v>8342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customFormat="1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85"/>
        <v>6</v>
      </c>
      <c r="P1138">
        <f t="shared" si="86"/>
        <v>45</v>
      </c>
      <c r="Q1138" s="13" t="s">
        <v>8310</v>
      </c>
      <c r="R1138" s="13" t="s">
        <v>8342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customFormat="1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85"/>
        <v>40</v>
      </c>
      <c r="P1139">
        <f t="shared" si="86"/>
        <v>253.21</v>
      </c>
      <c r="Q1139" s="13" t="s">
        <v>8310</v>
      </c>
      <c r="R1139" s="13" t="s">
        <v>8342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customFormat="1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85"/>
        <v>0</v>
      </c>
      <c r="P1140">
        <f t="shared" si="86"/>
        <v>31.25</v>
      </c>
      <c r="Q1140" s="13" t="s">
        <v>8310</v>
      </c>
      <c r="R1140" s="13" t="s">
        <v>8342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customFormat="1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85"/>
        <v>0</v>
      </c>
      <c r="P1141">
        <f t="shared" si="86"/>
        <v>5</v>
      </c>
      <c r="Q1141" s="13" t="s">
        <v>8310</v>
      </c>
      <c r="R1141" s="13" t="s">
        <v>8342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customFormat="1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85"/>
        <v>0</v>
      </c>
      <c r="P1142">
        <f t="shared" si="86"/>
        <v>0</v>
      </c>
      <c r="Q1142" s="13" t="s">
        <v>8310</v>
      </c>
      <c r="R1142" s="13" t="s">
        <v>8342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customFormat="1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85"/>
        <v>0</v>
      </c>
      <c r="P1143">
        <f t="shared" si="86"/>
        <v>0</v>
      </c>
      <c r="Q1143" s="13" t="s">
        <v>8310</v>
      </c>
      <c r="R1143" s="13" t="s">
        <v>8342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customFormat="1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85"/>
        <v>0</v>
      </c>
      <c r="P1144">
        <f t="shared" si="86"/>
        <v>0</v>
      </c>
      <c r="Q1144" s="13" t="s">
        <v>8310</v>
      </c>
      <c r="R1144" s="13" t="s">
        <v>8342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customFormat="1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85"/>
        <v>0</v>
      </c>
      <c r="P1145">
        <f t="shared" si="86"/>
        <v>23.25</v>
      </c>
      <c r="Q1145" s="13" t="s">
        <v>8310</v>
      </c>
      <c r="R1145" s="13" t="s">
        <v>8342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customFormat="1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85"/>
        <v>0</v>
      </c>
      <c r="P1146">
        <f t="shared" si="86"/>
        <v>0</v>
      </c>
      <c r="Q1146" s="13" t="s">
        <v>8326</v>
      </c>
      <c r="R1146" s="13" t="s">
        <v>8354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customFormat="1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85"/>
        <v>0</v>
      </c>
      <c r="P1147">
        <f t="shared" si="86"/>
        <v>100</v>
      </c>
      <c r="Q1147" s="13" t="s">
        <v>8326</v>
      </c>
      <c r="R1147" s="13" t="s">
        <v>8354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customFormat="1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85"/>
        <v>9</v>
      </c>
      <c r="P1148">
        <f t="shared" si="86"/>
        <v>44.17</v>
      </c>
      <c r="Q1148" s="13" t="s">
        <v>8326</v>
      </c>
      <c r="R1148" s="13" t="s">
        <v>8354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customFormat="1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85"/>
        <v>0</v>
      </c>
      <c r="P1149">
        <f t="shared" si="86"/>
        <v>0</v>
      </c>
      <c r="Q1149" s="13" t="s">
        <v>8326</v>
      </c>
      <c r="R1149" s="13" t="s">
        <v>8354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customFormat="1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85"/>
        <v>0</v>
      </c>
      <c r="P1150">
        <f t="shared" si="86"/>
        <v>24.33</v>
      </c>
      <c r="Q1150" s="13" t="s">
        <v>8326</v>
      </c>
      <c r="R1150" s="13" t="s">
        <v>8354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customFormat="1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85"/>
        <v>0</v>
      </c>
      <c r="P1151">
        <f t="shared" si="86"/>
        <v>37.5</v>
      </c>
      <c r="Q1151" s="13" t="s">
        <v>8326</v>
      </c>
      <c r="R1151" s="13" t="s">
        <v>8354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customFormat="1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85"/>
        <v>10</v>
      </c>
      <c r="P1152">
        <f t="shared" si="86"/>
        <v>42</v>
      </c>
      <c r="Q1152" s="13" t="s">
        <v>8326</v>
      </c>
      <c r="R1152" s="13" t="s">
        <v>8354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customFormat="1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85"/>
        <v>0</v>
      </c>
      <c r="P1153">
        <f t="shared" si="86"/>
        <v>0</v>
      </c>
      <c r="Q1153" s="13" t="s">
        <v>8326</v>
      </c>
      <c r="R1153" s="13" t="s">
        <v>8354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customFormat="1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ref="O1154:O1217" si="90">ROUND(E1154/D1154*100,0)</f>
        <v>6</v>
      </c>
      <c r="P1154">
        <f t="shared" ref="P1154:P1217" si="91">IFERROR(ROUND(E1154/L1154,2),0)</f>
        <v>60.73</v>
      </c>
      <c r="Q1154" s="13" t="s">
        <v>8326</v>
      </c>
      <c r="R1154" s="13" t="s">
        <v>8354</v>
      </c>
      <c r="S1154" s="16">
        <f t="shared" ref="S1154:S1217" si="92">(((J1154/60)/60)/24)+DATE(1970,1,1)</f>
        <v>42109.709629629629</v>
      </c>
      <c r="T1154" s="16">
        <f t="shared" ref="T1154:T1217" si="93">(((I1154/60)/60)/24)+DATE(1970,1,1)</f>
        <v>42139.709629629629</v>
      </c>
      <c r="U1154">
        <f t="shared" ref="U1154:U1217" si="94">+YEAR(S1154)</f>
        <v>2015</v>
      </c>
    </row>
    <row r="1155" spans="1:21" customFormat="1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si="90"/>
        <v>1</v>
      </c>
      <c r="P1155">
        <f t="shared" si="91"/>
        <v>50</v>
      </c>
      <c r="Q1155" s="13" t="s">
        <v>8326</v>
      </c>
      <c r="R1155" s="13" t="s">
        <v>8354</v>
      </c>
      <c r="S1155" s="16">
        <f t="shared" si="92"/>
        <v>42143.714178240742</v>
      </c>
      <c r="T1155" s="16">
        <f t="shared" si="93"/>
        <v>42173.714178240742</v>
      </c>
      <c r="U1155">
        <f t="shared" si="94"/>
        <v>2015</v>
      </c>
    </row>
    <row r="1156" spans="1:21" customFormat="1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90"/>
        <v>7</v>
      </c>
      <c r="P1156">
        <f t="shared" si="91"/>
        <v>108.33</v>
      </c>
      <c r="Q1156" s="13" t="s">
        <v>8326</v>
      </c>
      <c r="R1156" s="13" t="s">
        <v>8354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customFormat="1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90"/>
        <v>1</v>
      </c>
      <c r="P1157">
        <f t="shared" si="91"/>
        <v>23.5</v>
      </c>
      <c r="Q1157" s="13" t="s">
        <v>8326</v>
      </c>
      <c r="R1157" s="13" t="s">
        <v>8354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customFormat="1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90"/>
        <v>0</v>
      </c>
      <c r="P1158">
        <f t="shared" si="91"/>
        <v>0</v>
      </c>
      <c r="Q1158" s="13" t="s">
        <v>8326</v>
      </c>
      <c r="R1158" s="13" t="s">
        <v>8354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customFormat="1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90"/>
        <v>2</v>
      </c>
      <c r="P1159">
        <f t="shared" si="91"/>
        <v>50.33</v>
      </c>
      <c r="Q1159" s="13" t="s">
        <v>8326</v>
      </c>
      <c r="R1159" s="13" t="s">
        <v>8354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customFormat="1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90"/>
        <v>0</v>
      </c>
      <c r="P1160">
        <f t="shared" si="91"/>
        <v>11.67</v>
      </c>
      <c r="Q1160" s="13" t="s">
        <v>8326</v>
      </c>
      <c r="R1160" s="13" t="s">
        <v>8354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customFormat="1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90"/>
        <v>0</v>
      </c>
      <c r="P1161">
        <f t="shared" si="91"/>
        <v>0</v>
      </c>
      <c r="Q1161" s="13" t="s">
        <v>8326</v>
      </c>
      <c r="R1161" s="13" t="s">
        <v>8354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customFormat="1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90"/>
        <v>4</v>
      </c>
      <c r="P1162">
        <f t="shared" si="91"/>
        <v>60.79</v>
      </c>
      <c r="Q1162" s="13" t="s">
        <v>8326</v>
      </c>
      <c r="R1162" s="13" t="s">
        <v>8354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customFormat="1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90"/>
        <v>0</v>
      </c>
      <c r="P1163">
        <f t="shared" si="91"/>
        <v>0</v>
      </c>
      <c r="Q1163" s="13" t="s">
        <v>8326</v>
      </c>
      <c r="R1163" s="13" t="s">
        <v>8354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customFormat="1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90"/>
        <v>0</v>
      </c>
      <c r="P1164">
        <f t="shared" si="91"/>
        <v>17.5</v>
      </c>
      <c r="Q1164" s="13" t="s">
        <v>8326</v>
      </c>
      <c r="R1164" s="13" t="s">
        <v>8354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customFormat="1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90"/>
        <v>0</v>
      </c>
      <c r="P1165">
        <f t="shared" si="91"/>
        <v>0</v>
      </c>
      <c r="Q1165" s="13" t="s">
        <v>8326</v>
      </c>
      <c r="R1165" s="13" t="s">
        <v>8354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customFormat="1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90"/>
        <v>0</v>
      </c>
      <c r="P1166">
        <f t="shared" si="91"/>
        <v>0</v>
      </c>
      <c r="Q1166" s="13" t="s">
        <v>8326</v>
      </c>
      <c r="R1166" s="13" t="s">
        <v>8354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customFormat="1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90"/>
        <v>21</v>
      </c>
      <c r="P1167">
        <f t="shared" si="91"/>
        <v>82.82</v>
      </c>
      <c r="Q1167" s="13" t="s">
        <v>8326</v>
      </c>
      <c r="R1167" s="13" t="s">
        <v>8354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customFormat="1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90"/>
        <v>19</v>
      </c>
      <c r="P1168">
        <f t="shared" si="91"/>
        <v>358.88</v>
      </c>
      <c r="Q1168" s="13" t="s">
        <v>8326</v>
      </c>
      <c r="R1168" s="13" t="s">
        <v>8354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customFormat="1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90"/>
        <v>2</v>
      </c>
      <c r="P1169">
        <f t="shared" si="91"/>
        <v>61.19</v>
      </c>
      <c r="Q1169" s="13" t="s">
        <v>8326</v>
      </c>
      <c r="R1169" s="13" t="s">
        <v>8354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customFormat="1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90"/>
        <v>6</v>
      </c>
      <c r="P1170">
        <f t="shared" si="91"/>
        <v>340</v>
      </c>
      <c r="Q1170" s="13" t="s">
        <v>8326</v>
      </c>
      <c r="R1170" s="13" t="s">
        <v>8354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customFormat="1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90"/>
        <v>0</v>
      </c>
      <c r="P1171">
        <f t="shared" si="91"/>
        <v>5.67</v>
      </c>
      <c r="Q1171" s="13" t="s">
        <v>8326</v>
      </c>
      <c r="R1171" s="13" t="s">
        <v>8354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customFormat="1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90"/>
        <v>0</v>
      </c>
      <c r="P1172">
        <f t="shared" si="91"/>
        <v>50</v>
      </c>
      <c r="Q1172" s="13" t="s">
        <v>8326</v>
      </c>
      <c r="R1172" s="13" t="s">
        <v>8354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customFormat="1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90"/>
        <v>0</v>
      </c>
      <c r="P1173">
        <f t="shared" si="91"/>
        <v>25</v>
      </c>
      <c r="Q1173" s="13" t="s">
        <v>8326</v>
      </c>
      <c r="R1173" s="13" t="s">
        <v>8354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customFormat="1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90"/>
        <v>0</v>
      </c>
      <c r="P1174">
        <f t="shared" si="91"/>
        <v>0</v>
      </c>
      <c r="Q1174" s="13" t="s">
        <v>8326</v>
      </c>
      <c r="R1174" s="13" t="s">
        <v>8354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customFormat="1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90"/>
        <v>0</v>
      </c>
      <c r="P1175">
        <f t="shared" si="91"/>
        <v>30</v>
      </c>
      <c r="Q1175" s="13" t="s">
        <v>8326</v>
      </c>
      <c r="R1175" s="13" t="s">
        <v>8354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customFormat="1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90"/>
        <v>6</v>
      </c>
      <c r="P1176">
        <f t="shared" si="91"/>
        <v>46.63</v>
      </c>
      <c r="Q1176" s="13" t="s">
        <v>8326</v>
      </c>
      <c r="R1176" s="13" t="s">
        <v>8354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customFormat="1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90"/>
        <v>3</v>
      </c>
      <c r="P1177">
        <f t="shared" si="91"/>
        <v>65</v>
      </c>
      <c r="Q1177" s="13" t="s">
        <v>8326</v>
      </c>
      <c r="R1177" s="13" t="s">
        <v>8354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customFormat="1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90"/>
        <v>0</v>
      </c>
      <c r="P1178">
        <f t="shared" si="91"/>
        <v>10</v>
      </c>
      <c r="Q1178" s="13" t="s">
        <v>8326</v>
      </c>
      <c r="R1178" s="13" t="s">
        <v>8354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customFormat="1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90"/>
        <v>0</v>
      </c>
      <c r="P1179">
        <f t="shared" si="91"/>
        <v>0</v>
      </c>
      <c r="Q1179" s="13" t="s">
        <v>8326</v>
      </c>
      <c r="R1179" s="13" t="s">
        <v>8354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customFormat="1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90"/>
        <v>0</v>
      </c>
      <c r="P1180">
        <f t="shared" si="91"/>
        <v>5</v>
      </c>
      <c r="Q1180" s="13" t="s">
        <v>8326</v>
      </c>
      <c r="R1180" s="13" t="s">
        <v>8354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customFormat="1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90"/>
        <v>5</v>
      </c>
      <c r="P1181">
        <f t="shared" si="91"/>
        <v>640</v>
      </c>
      <c r="Q1181" s="13" t="s">
        <v>8326</v>
      </c>
      <c r="R1181" s="13" t="s">
        <v>8354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customFormat="1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90"/>
        <v>12</v>
      </c>
      <c r="P1182">
        <f t="shared" si="91"/>
        <v>69.12</v>
      </c>
      <c r="Q1182" s="13" t="s">
        <v>8326</v>
      </c>
      <c r="R1182" s="13" t="s">
        <v>8354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customFormat="1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90"/>
        <v>0</v>
      </c>
      <c r="P1183">
        <f t="shared" si="91"/>
        <v>1.33</v>
      </c>
      <c r="Q1183" s="13" t="s">
        <v>8326</v>
      </c>
      <c r="R1183" s="13" t="s">
        <v>8354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customFormat="1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90"/>
        <v>4</v>
      </c>
      <c r="P1184">
        <f t="shared" si="91"/>
        <v>10.5</v>
      </c>
      <c r="Q1184" s="13" t="s">
        <v>8326</v>
      </c>
      <c r="R1184" s="13" t="s">
        <v>8354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customFormat="1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90"/>
        <v>4</v>
      </c>
      <c r="P1185">
        <f t="shared" si="91"/>
        <v>33.33</v>
      </c>
      <c r="Q1185" s="13" t="s">
        <v>8326</v>
      </c>
      <c r="R1185" s="13" t="s">
        <v>8354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customFormat="1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90"/>
        <v>105</v>
      </c>
      <c r="P1186">
        <f t="shared" si="91"/>
        <v>61.56</v>
      </c>
      <c r="Q1186" s="13" t="s">
        <v>8323</v>
      </c>
      <c r="R1186" s="13" t="s">
        <v>8324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customFormat="1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90"/>
        <v>105</v>
      </c>
      <c r="P1187">
        <f t="shared" si="91"/>
        <v>118.74</v>
      </c>
      <c r="Q1187" s="13" t="s">
        <v>8323</v>
      </c>
      <c r="R1187" s="13" t="s">
        <v>8324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customFormat="1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90"/>
        <v>107</v>
      </c>
      <c r="P1188">
        <f t="shared" si="91"/>
        <v>65.08</v>
      </c>
      <c r="Q1188" s="13" t="s">
        <v>8323</v>
      </c>
      <c r="R1188" s="13" t="s">
        <v>8324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customFormat="1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90"/>
        <v>104</v>
      </c>
      <c r="P1189">
        <f t="shared" si="91"/>
        <v>130.16</v>
      </c>
      <c r="Q1189" s="13" t="s">
        <v>8323</v>
      </c>
      <c r="R1189" s="13" t="s">
        <v>8324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customFormat="1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90"/>
        <v>161</v>
      </c>
      <c r="P1190">
        <f t="shared" si="91"/>
        <v>37.78</v>
      </c>
      <c r="Q1190" s="13" t="s">
        <v>8323</v>
      </c>
      <c r="R1190" s="13" t="s">
        <v>8324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customFormat="1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90"/>
        <v>108</v>
      </c>
      <c r="P1191">
        <f t="shared" si="91"/>
        <v>112.79</v>
      </c>
      <c r="Q1191" s="13" t="s">
        <v>8323</v>
      </c>
      <c r="R1191" s="13" t="s">
        <v>8324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customFormat="1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90"/>
        <v>135</v>
      </c>
      <c r="P1192">
        <f t="shared" si="91"/>
        <v>51.92</v>
      </c>
      <c r="Q1192" s="13" t="s">
        <v>8323</v>
      </c>
      <c r="R1192" s="13" t="s">
        <v>8324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customFormat="1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90"/>
        <v>109</v>
      </c>
      <c r="P1193">
        <f t="shared" si="91"/>
        <v>89.24</v>
      </c>
      <c r="Q1193" s="13" t="s">
        <v>8323</v>
      </c>
      <c r="R1193" s="13" t="s">
        <v>8324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customFormat="1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90"/>
        <v>290</v>
      </c>
      <c r="P1194">
        <f t="shared" si="91"/>
        <v>19.329999999999998</v>
      </c>
      <c r="Q1194" s="13" t="s">
        <v>8323</v>
      </c>
      <c r="R1194" s="13" t="s">
        <v>8324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customFormat="1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90"/>
        <v>104</v>
      </c>
      <c r="P1195">
        <f t="shared" si="91"/>
        <v>79.97</v>
      </c>
      <c r="Q1195" s="13" t="s">
        <v>8323</v>
      </c>
      <c r="R1195" s="13" t="s">
        <v>8324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customFormat="1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90"/>
        <v>322</v>
      </c>
      <c r="P1196">
        <f t="shared" si="91"/>
        <v>56.41</v>
      </c>
      <c r="Q1196" s="13" t="s">
        <v>8323</v>
      </c>
      <c r="R1196" s="13" t="s">
        <v>8324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customFormat="1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90"/>
        <v>135</v>
      </c>
      <c r="P1197">
        <f t="shared" si="91"/>
        <v>79.41</v>
      </c>
      <c r="Q1197" s="13" t="s">
        <v>8323</v>
      </c>
      <c r="R1197" s="13" t="s">
        <v>8324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customFormat="1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90"/>
        <v>270</v>
      </c>
      <c r="P1198">
        <f t="shared" si="91"/>
        <v>76.44</v>
      </c>
      <c r="Q1198" s="13" t="s">
        <v>8323</v>
      </c>
      <c r="R1198" s="13" t="s">
        <v>8324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customFormat="1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90"/>
        <v>253</v>
      </c>
      <c r="P1199">
        <f t="shared" si="91"/>
        <v>121</v>
      </c>
      <c r="Q1199" s="13" t="s">
        <v>8323</v>
      </c>
      <c r="R1199" s="13" t="s">
        <v>8324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customFormat="1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90"/>
        <v>261</v>
      </c>
      <c r="P1200">
        <f t="shared" si="91"/>
        <v>54.62</v>
      </c>
      <c r="Q1200" s="13" t="s">
        <v>8323</v>
      </c>
      <c r="R1200" s="13" t="s">
        <v>8324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customFormat="1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90"/>
        <v>101</v>
      </c>
      <c r="P1201">
        <f t="shared" si="91"/>
        <v>299.22000000000003</v>
      </c>
      <c r="Q1201" s="13" t="s">
        <v>8323</v>
      </c>
      <c r="R1201" s="13" t="s">
        <v>8324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customFormat="1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90"/>
        <v>126</v>
      </c>
      <c r="P1202">
        <f t="shared" si="91"/>
        <v>58.53</v>
      </c>
      <c r="Q1202" s="13" t="s">
        <v>8323</v>
      </c>
      <c r="R1202" s="13" t="s">
        <v>8324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customFormat="1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90"/>
        <v>102</v>
      </c>
      <c r="P1203">
        <f t="shared" si="91"/>
        <v>55.37</v>
      </c>
      <c r="Q1203" s="13" t="s">
        <v>8323</v>
      </c>
      <c r="R1203" s="13" t="s">
        <v>8324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customFormat="1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90"/>
        <v>199</v>
      </c>
      <c r="P1204">
        <f t="shared" si="91"/>
        <v>183.8</v>
      </c>
      <c r="Q1204" s="13" t="s">
        <v>8323</v>
      </c>
      <c r="R1204" s="13" t="s">
        <v>8324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customFormat="1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90"/>
        <v>102</v>
      </c>
      <c r="P1205">
        <f t="shared" si="91"/>
        <v>165.35</v>
      </c>
      <c r="Q1205" s="13" t="s">
        <v>8323</v>
      </c>
      <c r="R1205" s="13" t="s">
        <v>8324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customFormat="1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90"/>
        <v>103</v>
      </c>
      <c r="P1206">
        <f t="shared" si="91"/>
        <v>234.79</v>
      </c>
      <c r="Q1206" s="13" t="s">
        <v>8323</v>
      </c>
      <c r="R1206" s="13" t="s">
        <v>8324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customFormat="1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90"/>
        <v>101</v>
      </c>
      <c r="P1207">
        <f t="shared" si="91"/>
        <v>211.48</v>
      </c>
      <c r="Q1207" s="13" t="s">
        <v>8323</v>
      </c>
      <c r="R1207" s="13" t="s">
        <v>8324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customFormat="1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90"/>
        <v>115</v>
      </c>
      <c r="P1208">
        <f t="shared" si="91"/>
        <v>32.340000000000003</v>
      </c>
      <c r="Q1208" s="13" t="s">
        <v>8323</v>
      </c>
      <c r="R1208" s="13" t="s">
        <v>8324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customFormat="1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90"/>
        <v>104</v>
      </c>
      <c r="P1209">
        <f t="shared" si="91"/>
        <v>123.38</v>
      </c>
      <c r="Q1209" s="13" t="s">
        <v>8323</v>
      </c>
      <c r="R1209" s="13" t="s">
        <v>8324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customFormat="1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90"/>
        <v>155</v>
      </c>
      <c r="P1210">
        <f t="shared" si="91"/>
        <v>207.07</v>
      </c>
      <c r="Q1210" s="13" t="s">
        <v>8323</v>
      </c>
      <c r="R1210" s="13" t="s">
        <v>8324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customFormat="1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90"/>
        <v>106</v>
      </c>
      <c r="P1211">
        <f t="shared" si="91"/>
        <v>138.26</v>
      </c>
      <c r="Q1211" s="13" t="s">
        <v>8323</v>
      </c>
      <c r="R1211" s="13" t="s">
        <v>8324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customFormat="1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90"/>
        <v>254</v>
      </c>
      <c r="P1212">
        <f t="shared" si="91"/>
        <v>493.82</v>
      </c>
      <c r="Q1212" s="13" t="s">
        <v>8323</v>
      </c>
      <c r="R1212" s="13" t="s">
        <v>8324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customFormat="1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90"/>
        <v>101</v>
      </c>
      <c r="P1213">
        <f t="shared" si="91"/>
        <v>168.5</v>
      </c>
      <c r="Q1213" s="13" t="s">
        <v>8323</v>
      </c>
      <c r="R1213" s="13" t="s">
        <v>8324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customFormat="1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90"/>
        <v>129</v>
      </c>
      <c r="P1214">
        <f t="shared" si="91"/>
        <v>38.869999999999997</v>
      </c>
      <c r="Q1214" s="13" t="s">
        <v>8323</v>
      </c>
      <c r="R1214" s="13" t="s">
        <v>8324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customFormat="1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90"/>
        <v>102</v>
      </c>
      <c r="P1215">
        <f t="shared" si="91"/>
        <v>61.53</v>
      </c>
      <c r="Q1215" s="13" t="s">
        <v>8323</v>
      </c>
      <c r="R1215" s="13" t="s">
        <v>8324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customFormat="1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90"/>
        <v>132</v>
      </c>
      <c r="P1216">
        <f t="shared" si="91"/>
        <v>105.44</v>
      </c>
      <c r="Q1216" s="13" t="s">
        <v>8323</v>
      </c>
      <c r="R1216" s="13" t="s">
        <v>8324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customFormat="1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90"/>
        <v>786</v>
      </c>
      <c r="P1217">
        <f t="shared" si="91"/>
        <v>71.59</v>
      </c>
      <c r="Q1217" s="13" t="s">
        <v>8323</v>
      </c>
      <c r="R1217" s="13" t="s">
        <v>8324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customFormat="1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ref="O1218:O1281" si="95">ROUND(E1218/D1218*100,0)</f>
        <v>146</v>
      </c>
      <c r="P1218">
        <f t="shared" ref="P1218:P1281" si="96">IFERROR(ROUND(E1218/L1218,2),0)</f>
        <v>91.88</v>
      </c>
      <c r="Q1218" s="13" t="s">
        <v>8323</v>
      </c>
      <c r="R1218" s="13" t="s">
        <v>8324</v>
      </c>
      <c r="S1218" s="16">
        <f t="shared" ref="S1218:S1281" si="97">(((J1218/60)/60)/24)+DATE(1970,1,1)</f>
        <v>42247.616400462968</v>
      </c>
      <c r="T1218" s="16">
        <f t="shared" ref="T1218:T1281" si="98">(((I1218/60)/60)/24)+DATE(1970,1,1)</f>
        <v>42279.960416666669</v>
      </c>
      <c r="U1218">
        <f t="shared" ref="U1218:U1281" si="99">+YEAR(S1218)</f>
        <v>2015</v>
      </c>
    </row>
    <row r="1219" spans="1:21" customFormat="1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si="95"/>
        <v>103</v>
      </c>
      <c r="P1219">
        <f t="shared" si="96"/>
        <v>148.57</v>
      </c>
      <c r="Q1219" s="13" t="s">
        <v>8323</v>
      </c>
      <c r="R1219" s="13" t="s">
        <v>8324</v>
      </c>
      <c r="S1219" s="16">
        <f t="shared" si="97"/>
        <v>42535.809490740736</v>
      </c>
      <c r="T1219" s="16">
        <f t="shared" si="98"/>
        <v>42565.809490740736</v>
      </c>
      <c r="U1219">
        <f t="shared" si="99"/>
        <v>2016</v>
      </c>
    </row>
    <row r="1220" spans="1:21" customFormat="1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95"/>
        <v>172</v>
      </c>
      <c r="P1220">
        <f t="shared" si="96"/>
        <v>174.21</v>
      </c>
      <c r="Q1220" s="13" t="s">
        <v>8323</v>
      </c>
      <c r="R1220" s="13" t="s">
        <v>8324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customFormat="1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95"/>
        <v>159</v>
      </c>
      <c r="P1221">
        <f t="shared" si="96"/>
        <v>102.86</v>
      </c>
      <c r="Q1221" s="13" t="s">
        <v>8323</v>
      </c>
      <c r="R1221" s="13" t="s">
        <v>8324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customFormat="1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95"/>
        <v>104</v>
      </c>
      <c r="P1222">
        <f t="shared" si="96"/>
        <v>111.18</v>
      </c>
      <c r="Q1222" s="13" t="s">
        <v>8323</v>
      </c>
      <c r="R1222" s="13" t="s">
        <v>8324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customFormat="1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95"/>
        <v>111</v>
      </c>
      <c r="P1223">
        <f t="shared" si="96"/>
        <v>23.8</v>
      </c>
      <c r="Q1223" s="13" t="s">
        <v>8323</v>
      </c>
      <c r="R1223" s="13" t="s">
        <v>8324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customFormat="1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95"/>
        <v>280</v>
      </c>
      <c r="P1224">
        <f t="shared" si="96"/>
        <v>81.27</v>
      </c>
      <c r="Q1224" s="13" t="s">
        <v>8323</v>
      </c>
      <c r="R1224" s="13" t="s">
        <v>8324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customFormat="1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95"/>
        <v>112</v>
      </c>
      <c r="P1225">
        <f t="shared" si="96"/>
        <v>116.21</v>
      </c>
      <c r="Q1225" s="13" t="s">
        <v>8323</v>
      </c>
      <c r="R1225" s="13" t="s">
        <v>8324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customFormat="1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95"/>
        <v>7</v>
      </c>
      <c r="P1226">
        <f t="shared" si="96"/>
        <v>58.89</v>
      </c>
      <c r="Q1226" s="13" t="s">
        <v>8312</v>
      </c>
      <c r="R1226" s="13" t="s">
        <v>8350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customFormat="1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95"/>
        <v>4</v>
      </c>
      <c r="P1227">
        <f t="shared" si="96"/>
        <v>44</v>
      </c>
      <c r="Q1227" s="13" t="s">
        <v>8312</v>
      </c>
      <c r="R1227" s="13" t="s">
        <v>8350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customFormat="1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95"/>
        <v>4</v>
      </c>
      <c r="P1228">
        <f t="shared" si="96"/>
        <v>48.43</v>
      </c>
      <c r="Q1228" s="13" t="s">
        <v>8312</v>
      </c>
      <c r="R1228" s="13" t="s">
        <v>8350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customFormat="1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95"/>
        <v>0</v>
      </c>
      <c r="P1229">
        <f t="shared" si="96"/>
        <v>0</v>
      </c>
      <c r="Q1229" s="13" t="s">
        <v>8312</v>
      </c>
      <c r="R1229" s="13" t="s">
        <v>8350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customFormat="1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95"/>
        <v>29</v>
      </c>
      <c r="P1230">
        <f t="shared" si="96"/>
        <v>61.04</v>
      </c>
      <c r="Q1230" s="13" t="s">
        <v>8312</v>
      </c>
      <c r="R1230" s="13" t="s">
        <v>8350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customFormat="1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95"/>
        <v>1</v>
      </c>
      <c r="P1231">
        <f t="shared" si="96"/>
        <v>25</v>
      </c>
      <c r="Q1231" s="13" t="s">
        <v>8312</v>
      </c>
      <c r="R1231" s="13" t="s">
        <v>8350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customFormat="1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95"/>
        <v>0</v>
      </c>
      <c r="P1232">
        <f t="shared" si="96"/>
        <v>0</v>
      </c>
      <c r="Q1232" s="13" t="s">
        <v>8312</v>
      </c>
      <c r="R1232" s="13" t="s">
        <v>8350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customFormat="1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95"/>
        <v>0</v>
      </c>
      <c r="P1233">
        <f t="shared" si="96"/>
        <v>0</v>
      </c>
      <c r="Q1233" s="13" t="s">
        <v>8312</v>
      </c>
      <c r="R1233" s="13" t="s">
        <v>8350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customFormat="1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95"/>
        <v>1</v>
      </c>
      <c r="P1234">
        <f t="shared" si="96"/>
        <v>40</v>
      </c>
      <c r="Q1234" s="13" t="s">
        <v>8312</v>
      </c>
      <c r="R1234" s="13" t="s">
        <v>8350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customFormat="1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95"/>
        <v>12</v>
      </c>
      <c r="P1235">
        <f t="shared" si="96"/>
        <v>19.329999999999998</v>
      </c>
      <c r="Q1235" s="13" t="s">
        <v>8312</v>
      </c>
      <c r="R1235" s="13" t="s">
        <v>8350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customFormat="1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95"/>
        <v>0</v>
      </c>
      <c r="P1236">
        <f t="shared" si="96"/>
        <v>0</v>
      </c>
      <c r="Q1236" s="13" t="s">
        <v>8312</v>
      </c>
      <c r="R1236" s="13" t="s">
        <v>8350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customFormat="1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95"/>
        <v>3</v>
      </c>
      <c r="P1237">
        <f t="shared" si="96"/>
        <v>35</v>
      </c>
      <c r="Q1237" s="13" t="s">
        <v>8312</v>
      </c>
      <c r="R1237" s="13" t="s">
        <v>8350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customFormat="1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95"/>
        <v>0</v>
      </c>
      <c r="P1238">
        <f t="shared" si="96"/>
        <v>0</v>
      </c>
      <c r="Q1238" s="13" t="s">
        <v>8312</v>
      </c>
      <c r="R1238" s="13" t="s">
        <v>8350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customFormat="1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95"/>
        <v>0</v>
      </c>
      <c r="P1239">
        <f t="shared" si="96"/>
        <v>0</v>
      </c>
      <c r="Q1239" s="13" t="s">
        <v>8312</v>
      </c>
      <c r="R1239" s="13" t="s">
        <v>8350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customFormat="1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95"/>
        <v>18</v>
      </c>
      <c r="P1240">
        <f t="shared" si="96"/>
        <v>59.33</v>
      </c>
      <c r="Q1240" s="13" t="s">
        <v>8312</v>
      </c>
      <c r="R1240" s="13" t="s">
        <v>8350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customFormat="1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95"/>
        <v>0</v>
      </c>
      <c r="P1241">
        <f t="shared" si="96"/>
        <v>0</v>
      </c>
      <c r="Q1241" s="13" t="s">
        <v>8312</v>
      </c>
      <c r="R1241" s="13" t="s">
        <v>8350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customFormat="1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95"/>
        <v>3</v>
      </c>
      <c r="P1242">
        <f t="shared" si="96"/>
        <v>30.13</v>
      </c>
      <c r="Q1242" s="13" t="s">
        <v>8312</v>
      </c>
      <c r="R1242" s="13" t="s">
        <v>8350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customFormat="1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95"/>
        <v>51</v>
      </c>
      <c r="P1243">
        <f t="shared" si="96"/>
        <v>74.62</v>
      </c>
      <c r="Q1243" s="13" t="s">
        <v>8312</v>
      </c>
      <c r="R1243" s="13" t="s">
        <v>8350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customFormat="1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95"/>
        <v>1</v>
      </c>
      <c r="P1244">
        <f t="shared" si="96"/>
        <v>5</v>
      </c>
      <c r="Q1244" s="13" t="s">
        <v>8312</v>
      </c>
      <c r="R1244" s="13" t="s">
        <v>8350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customFormat="1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95"/>
        <v>14</v>
      </c>
      <c r="P1245">
        <f t="shared" si="96"/>
        <v>44.5</v>
      </c>
      <c r="Q1245" s="13" t="s">
        <v>8312</v>
      </c>
      <c r="R1245" s="13" t="s">
        <v>8350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customFormat="1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95"/>
        <v>104</v>
      </c>
      <c r="P1246">
        <f t="shared" si="96"/>
        <v>46.13</v>
      </c>
      <c r="Q1246" s="13" t="s">
        <v>8312</v>
      </c>
      <c r="R1246" s="13" t="s">
        <v>8313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customFormat="1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95"/>
        <v>120</v>
      </c>
      <c r="P1247">
        <f t="shared" si="96"/>
        <v>141.47</v>
      </c>
      <c r="Q1247" s="13" t="s">
        <v>8312</v>
      </c>
      <c r="R1247" s="13" t="s">
        <v>8313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customFormat="1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95"/>
        <v>117</v>
      </c>
      <c r="P1248">
        <f t="shared" si="96"/>
        <v>75.48</v>
      </c>
      <c r="Q1248" s="13" t="s">
        <v>8312</v>
      </c>
      <c r="R1248" s="13" t="s">
        <v>8313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customFormat="1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95"/>
        <v>122</v>
      </c>
      <c r="P1249">
        <f t="shared" si="96"/>
        <v>85.5</v>
      </c>
      <c r="Q1249" s="13" t="s">
        <v>8312</v>
      </c>
      <c r="R1249" s="13" t="s">
        <v>8313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customFormat="1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95"/>
        <v>152</v>
      </c>
      <c r="P1250">
        <f t="shared" si="96"/>
        <v>64.25</v>
      </c>
      <c r="Q1250" s="13" t="s">
        <v>8312</v>
      </c>
      <c r="R1250" s="13" t="s">
        <v>8313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customFormat="1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95"/>
        <v>104</v>
      </c>
      <c r="P1251">
        <f t="shared" si="96"/>
        <v>64.47</v>
      </c>
      <c r="Q1251" s="13" t="s">
        <v>8312</v>
      </c>
      <c r="R1251" s="13" t="s">
        <v>8313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customFormat="1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95"/>
        <v>200</v>
      </c>
      <c r="P1252">
        <f t="shared" si="96"/>
        <v>118.2</v>
      </c>
      <c r="Q1252" s="13" t="s">
        <v>8312</v>
      </c>
      <c r="R1252" s="13" t="s">
        <v>8313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customFormat="1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95"/>
        <v>102</v>
      </c>
      <c r="P1253">
        <f t="shared" si="96"/>
        <v>82.54</v>
      </c>
      <c r="Q1253" s="13" t="s">
        <v>8312</v>
      </c>
      <c r="R1253" s="13" t="s">
        <v>8313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customFormat="1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95"/>
        <v>138</v>
      </c>
      <c r="P1254">
        <f t="shared" si="96"/>
        <v>34.17</v>
      </c>
      <c r="Q1254" s="13" t="s">
        <v>8312</v>
      </c>
      <c r="R1254" s="13" t="s">
        <v>8313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customFormat="1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95"/>
        <v>303833</v>
      </c>
      <c r="P1255">
        <f t="shared" si="96"/>
        <v>42.73</v>
      </c>
      <c r="Q1255" s="13" t="s">
        <v>8312</v>
      </c>
      <c r="R1255" s="13" t="s">
        <v>8313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customFormat="1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95"/>
        <v>199</v>
      </c>
      <c r="P1256">
        <f t="shared" si="96"/>
        <v>94.49</v>
      </c>
      <c r="Q1256" s="13" t="s">
        <v>8312</v>
      </c>
      <c r="R1256" s="13" t="s">
        <v>8313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customFormat="1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95"/>
        <v>202</v>
      </c>
      <c r="P1257">
        <f t="shared" si="96"/>
        <v>55.7</v>
      </c>
      <c r="Q1257" s="13" t="s">
        <v>8312</v>
      </c>
      <c r="R1257" s="13" t="s">
        <v>8313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customFormat="1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95"/>
        <v>118</v>
      </c>
      <c r="P1258">
        <f t="shared" si="96"/>
        <v>98.03</v>
      </c>
      <c r="Q1258" s="13" t="s">
        <v>8312</v>
      </c>
      <c r="R1258" s="13" t="s">
        <v>8313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customFormat="1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95"/>
        <v>295</v>
      </c>
      <c r="P1259">
        <f t="shared" si="96"/>
        <v>92.1</v>
      </c>
      <c r="Q1259" s="13" t="s">
        <v>8312</v>
      </c>
      <c r="R1259" s="13" t="s">
        <v>8313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customFormat="1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95"/>
        <v>213</v>
      </c>
      <c r="P1260">
        <f t="shared" si="96"/>
        <v>38.18</v>
      </c>
      <c r="Q1260" s="13" t="s">
        <v>8312</v>
      </c>
      <c r="R1260" s="13" t="s">
        <v>8313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customFormat="1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95"/>
        <v>104</v>
      </c>
      <c r="P1261">
        <f t="shared" si="96"/>
        <v>27.15</v>
      </c>
      <c r="Q1261" s="13" t="s">
        <v>8312</v>
      </c>
      <c r="R1261" s="13" t="s">
        <v>8313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customFormat="1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95"/>
        <v>114</v>
      </c>
      <c r="P1262">
        <f t="shared" si="96"/>
        <v>50.69</v>
      </c>
      <c r="Q1262" s="13" t="s">
        <v>8312</v>
      </c>
      <c r="R1262" s="13" t="s">
        <v>8313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customFormat="1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95"/>
        <v>101</v>
      </c>
      <c r="P1263">
        <f t="shared" si="96"/>
        <v>38.94</v>
      </c>
      <c r="Q1263" s="13" t="s">
        <v>8312</v>
      </c>
      <c r="R1263" s="13" t="s">
        <v>8313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customFormat="1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95"/>
        <v>125</v>
      </c>
      <c r="P1264">
        <f t="shared" si="96"/>
        <v>77.64</v>
      </c>
      <c r="Q1264" s="13" t="s">
        <v>8312</v>
      </c>
      <c r="R1264" s="13" t="s">
        <v>8313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customFormat="1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95"/>
        <v>119</v>
      </c>
      <c r="P1265">
        <f t="shared" si="96"/>
        <v>43.54</v>
      </c>
      <c r="Q1265" s="13" t="s">
        <v>8312</v>
      </c>
      <c r="R1265" s="13" t="s">
        <v>8313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customFormat="1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95"/>
        <v>166</v>
      </c>
      <c r="P1266">
        <f t="shared" si="96"/>
        <v>31.82</v>
      </c>
      <c r="Q1266" s="13" t="s">
        <v>8312</v>
      </c>
      <c r="R1266" s="13" t="s">
        <v>8313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customFormat="1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95"/>
        <v>119</v>
      </c>
      <c r="P1267">
        <f t="shared" si="96"/>
        <v>63.18</v>
      </c>
      <c r="Q1267" s="13" t="s">
        <v>8312</v>
      </c>
      <c r="R1267" s="13" t="s">
        <v>8313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customFormat="1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95"/>
        <v>100</v>
      </c>
      <c r="P1268">
        <f t="shared" si="96"/>
        <v>190.9</v>
      </c>
      <c r="Q1268" s="13" t="s">
        <v>8312</v>
      </c>
      <c r="R1268" s="13" t="s">
        <v>8313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customFormat="1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95"/>
        <v>102</v>
      </c>
      <c r="P1269">
        <f t="shared" si="96"/>
        <v>140.86000000000001</v>
      </c>
      <c r="Q1269" s="13" t="s">
        <v>8312</v>
      </c>
      <c r="R1269" s="13" t="s">
        <v>8313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customFormat="1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95"/>
        <v>117</v>
      </c>
      <c r="P1270">
        <f t="shared" si="96"/>
        <v>76.92</v>
      </c>
      <c r="Q1270" s="13" t="s">
        <v>8312</v>
      </c>
      <c r="R1270" s="13" t="s">
        <v>8313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customFormat="1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95"/>
        <v>109</v>
      </c>
      <c r="P1271">
        <f t="shared" si="96"/>
        <v>99.16</v>
      </c>
      <c r="Q1271" s="13" t="s">
        <v>8312</v>
      </c>
      <c r="R1271" s="13" t="s">
        <v>8313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customFormat="1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95"/>
        <v>115</v>
      </c>
      <c r="P1272">
        <f t="shared" si="96"/>
        <v>67.88</v>
      </c>
      <c r="Q1272" s="13" t="s">
        <v>8312</v>
      </c>
      <c r="R1272" s="13" t="s">
        <v>8313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customFormat="1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95"/>
        <v>102</v>
      </c>
      <c r="P1273">
        <f t="shared" si="96"/>
        <v>246.29</v>
      </c>
      <c r="Q1273" s="13" t="s">
        <v>8312</v>
      </c>
      <c r="R1273" s="13" t="s">
        <v>8313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customFormat="1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95"/>
        <v>106</v>
      </c>
      <c r="P1274">
        <f t="shared" si="96"/>
        <v>189.29</v>
      </c>
      <c r="Q1274" s="13" t="s">
        <v>8312</v>
      </c>
      <c r="R1274" s="13" t="s">
        <v>8313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customFormat="1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95"/>
        <v>104</v>
      </c>
      <c r="P1275">
        <f t="shared" si="96"/>
        <v>76.67</v>
      </c>
      <c r="Q1275" s="13" t="s">
        <v>8312</v>
      </c>
      <c r="R1275" s="13" t="s">
        <v>8313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customFormat="1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95"/>
        <v>155</v>
      </c>
      <c r="P1276">
        <f t="shared" si="96"/>
        <v>82.96</v>
      </c>
      <c r="Q1276" s="13" t="s">
        <v>8312</v>
      </c>
      <c r="R1276" s="13" t="s">
        <v>8313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customFormat="1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95"/>
        <v>162</v>
      </c>
      <c r="P1277">
        <f t="shared" si="96"/>
        <v>62.52</v>
      </c>
      <c r="Q1277" s="13" t="s">
        <v>8312</v>
      </c>
      <c r="R1277" s="13" t="s">
        <v>8313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customFormat="1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95"/>
        <v>104</v>
      </c>
      <c r="P1278">
        <f t="shared" si="96"/>
        <v>46.07</v>
      </c>
      <c r="Q1278" s="13" t="s">
        <v>8312</v>
      </c>
      <c r="R1278" s="13" t="s">
        <v>8313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customFormat="1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95"/>
        <v>106</v>
      </c>
      <c r="P1279">
        <f t="shared" si="96"/>
        <v>38.54</v>
      </c>
      <c r="Q1279" s="13" t="s">
        <v>8312</v>
      </c>
      <c r="R1279" s="13" t="s">
        <v>8313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customFormat="1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95"/>
        <v>155</v>
      </c>
      <c r="P1280">
        <f t="shared" si="96"/>
        <v>53.01</v>
      </c>
      <c r="Q1280" s="13" t="s">
        <v>8312</v>
      </c>
      <c r="R1280" s="13" t="s">
        <v>8313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2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95"/>
        <v>111</v>
      </c>
      <c r="P1281">
        <f t="shared" si="96"/>
        <v>73.36</v>
      </c>
      <c r="Q1281" s="13" t="s">
        <v>8312</v>
      </c>
      <c r="R1281" s="13" t="s">
        <v>8313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  <c r="V1281"/>
    </row>
    <row r="1282" spans="1:22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ref="O1282:O1345" si="100">ROUND(E1282/D1282*100,0)</f>
        <v>111</v>
      </c>
      <c r="P1282">
        <f t="shared" ref="P1282:P1345" si="101">IFERROR(ROUND(E1282/L1282,2),0)</f>
        <v>127.98</v>
      </c>
      <c r="Q1282" s="13" t="s">
        <v>8312</v>
      </c>
      <c r="R1282" s="13" t="s">
        <v>8313</v>
      </c>
      <c r="S1282" s="16">
        <f t="shared" ref="S1282:S1345" si="102">(((J1282/60)/60)/24)+DATE(1970,1,1)</f>
        <v>40513.757569444446</v>
      </c>
      <c r="T1282" s="16">
        <f t="shared" ref="T1282:T1345" si="103">(((I1282/60)/60)/24)+DATE(1970,1,1)</f>
        <v>40603.757569444446</v>
      </c>
      <c r="U1282">
        <f t="shared" ref="U1282:U1345" si="104">+YEAR(S1282)</f>
        <v>2010</v>
      </c>
      <c r="V1282"/>
    </row>
    <row r="1283" spans="1:22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si="100"/>
        <v>111</v>
      </c>
      <c r="P1283">
        <f t="shared" si="101"/>
        <v>104.73</v>
      </c>
      <c r="Q1283" s="13" t="s">
        <v>8312</v>
      </c>
      <c r="R1283" s="13" t="s">
        <v>8313</v>
      </c>
      <c r="S1283" s="16">
        <f t="shared" si="102"/>
        <v>41463.743472222224</v>
      </c>
      <c r="T1283" s="16">
        <f t="shared" si="103"/>
        <v>41483.743472222224</v>
      </c>
      <c r="U1283">
        <f t="shared" si="104"/>
        <v>2013</v>
      </c>
      <c r="V1283"/>
    </row>
    <row r="1284" spans="1:22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100"/>
        <v>124</v>
      </c>
      <c r="P1284">
        <f t="shared" si="101"/>
        <v>67.67</v>
      </c>
      <c r="Q1284" s="13" t="s">
        <v>8312</v>
      </c>
      <c r="R1284" s="13" t="s">
        <v>8313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  <c r="V1284"/>
    </row>
    <row r="1285" spans="1:22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100"/>
        <v>211</v>
      </c>
      <c r="P1285">
        <f t="shared" si="101"/>
        <v>95.93</v>
      </c>
      <c r="Q1285" s="13" t="s">
        <v>8312</v>
      </c>
      <c r="R1285" s="13" t="s">
        <v>8313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  <c r="V1285"/>
    </row>
    <row r="1286" spans="1:22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100"/>
        <v>101</v>
      </c>
      <c r="P1286">
        <f t="shared" si="101"/>
        <v>65.16</v>
      </c>
      <c r="Q1286" s="13" t="s">
        <v>8315</v>
      </c>
      <c r="R1286" s="13" t="s">
        <v>8316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2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100"/>
        <v>102</v>
      </c>
      <c r="P1287">
        <f t="shared" si="101"/>
        <v>32.270000000000003</v>
      </c>
      <c r="Q1287" s="13" t="s">
        <v>8315</v>
      </c>
      <c r="R1287" s="13" t="s">
        <v>8316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2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100"/>
        <v>108</v>
      </c>
      <c r="P1288">
        <f t="shared" si="101"/>
        <v>81.25</v>
      </c>
      <c r="Q1288" s="13" t="s">
        <v>8315</v>
      </c>
      <c r="R1288" s="13" t="s">
        <v>8316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2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100"/>
        <v>242</v>
      </c>
      <c r="P1289">
        <f t="shared" si="101"/>
        <v>24.2</v>
      </c>
      <c r="Q1289" s="13" t="s">
        <v>8315</v>
      </c>
      <c r="R1289" s="13" t="s">
        <v>8316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2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100"/>
        <v>100</v>
      </c>
      <c r="P1290">
        <f t="shared" si="101"/>
        <v>65.87</v>
      </c>
      <c r="Q1290" s="13" t="s">
        <v>8315</v>
      </c>
      <c r="R1290" s="13" t="s">
        <v>8316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2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100"/>
        <v>125</v>
      </c>
      <c r="P1291">
        <f t="shared" si="101"/>
        <v>36.08</v>
      </c>
      <c r="Q1291" s="13" t="s">
        <v>8315</v>
      </c>
      <c r="R1291" s="13" t="s">
        <v>8316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2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100"/>
        <v>109</v>
      </c>
      <c r="P1292">
        <f t="shared" si="101"/>
        <v>44.19</v>
      </c>
      <c r="Q1292" s="13" t="s">
        <v>8315</v>
      </c>
      <c r="R1292" s="13" t="s">
        <v>8316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2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100"/>
        <v>146</v>
      </c>
      <c r="P1293">
        <f t="shared" si="101"/>
        <v>104.07</v>
      </c>
      <c r="Q1293" s="13" t="s">
        <v>8315</v>
      </c>
      <c r="R1293" s="13" t="s">
        <v>8316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2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100"/>
        <v>110</v>
      </c>
      <c r="P1294">
        <f t="shared" si="101"/>
        <v>35.96</v>
      </c>
      <c r="Q1294" s="13" t="s">
        <v>8315</v>
      </c>
      <c r="R1294" s="13" t="s">
        <v>8316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2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100"/>
        <v>102</v>
      </c>
      <c r="P1295">
        <f t="shared" si="101"/>
        <v>127.79</v>
      </c>
      <c r="Q1295" s="13" t="s">
        <v>8315</v>
      </c>
      <c r="R1295" s="13" t="s">
        <v>8316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2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100"/>
        <v>122</v>
      </c>
      <c r="P1296">
        <f t="shared" si="101"/>
        <v>27.73</v>
      </c>
      <c r="Q1296" s="13" t="s">
        <v>8315</v>
      </c>
      <c r="R1296" s="13" t="s">
        <v>8316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2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100"/>
        <v>102</v>
      </c>
      <c r="P1297">
        <f t="shared" si="101"/>
        <v>39.83</v>
      </c>
      <c r="Q1297" s="13" t="s">
        <v>8315</v>
      </c>
      <c r="R1297" s="13" t="s">
        <v>8316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2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100"/>
        <v>141</v>
      </c>
      <c r="P1298">
        <f t="shared" si="101"/>
        <v>52.17</v>
      </c>
      <c r="Q1298" s="13" t="s">
        <v>8315</v>
      </c>
      <c r="R1298" s="13" t="s">
        <v>8316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2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100"/>
        <v>110</v>
      </c>
      <c r="P1299">
        <f t="shared" si="101"/>
        <v>92.04</v>
      </c>
      <c r="Q1299" s="13" t="s">
        <v>8315</v>
      </c>
      <c r="R1299" s="13" t="s">
        <v>8316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2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100"/>
        <v>105</v>
      </c>
      <c r="P1300">
        <f t="shared" si="101"/>
        <v>63.42</v>
      </c>
      <c r="Q1300" s="13" t="s">
        <v>8315</v>
      </c>
      <c r="R1300" s="13" t="s">
        <v>8316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2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100"/>
        <v>124</v>
      </c>
      <c r="P1301">
        <f t="shared" si="101"/>
        <v>135.63</v>
      </c>
      <c r="Q1301" s="13" t="s">
        <v>8315</v>
      </c>
      <c r="R1301" s="13" t="s">
        <v>8316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2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100"/>
        <v>135</v>
      </c>
      <c r="P1302">
        <f t="shared" si="101"/>
        <v>168.75</v>
      </c>
      <c r="Q1302" s="13" t="s">
        <v>8315</v>
      </c>
      <c r="R1302" s="13" t="s">
        <v>8316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2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100"/>
        <v>103</v>
      </c>
      <c r="P1303">
        <f t="shared" si="101"/>
        <v>70.86</v>
      </c>
      <c r="Q1303" s="13" t="s">
        <v>8315</v>
      </c>
      <c r="R1303" s="13" t="s">
        <v>8316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2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100"/>
        <v>100</v>
      </c>
      <c r="P1304">
        <f t="shared" si="101"/>
        <v>50</v>
      </c>
      <c r="Q1304" s="13" t="s">
        <v>8315</v>
      </c>
      <c r="R1304" s="13" t="s">
        <v>8316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2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100"/>
        <v>130</v>
      </c>
      <c r="P1305">
        <f t="shared" si="101"/>
        <v>42.21</v>
      </c>
      <c r="Q1305" s="13" t="s">
        <v>8315</v>
      </c>
      <c r="R1305" s="13" t="s">
        <v>8316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2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100"/>
        <v>40</v>
      </c>
      <c r="P1306">
        <f t="shared" si="101"/>
        <v>152.41</v>
      </c>
      <c r="Q1306" s="13" t="s">
        <v>8308</v>
      </c>
      <c r="R1306" s="13" t="s">
        <v>8314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  <c r="V1306"/>
    </row>
    <row r="1307" spans="1:22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100"/>
        <v>26</v>
      </c>
      <c r="P1307">
        <f t="shared" si="101"/>
        <v>90.62</v>
      </c>
      <c r="Q1307" s="13" t="s">
        <v>8308</v>
      </c>
      <c r="R1307" s="13" t="s">
        <v>8314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  <c r="V1307"/>
    </row>
    <row r="1308" spans="1:22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100"/>
        <v>65</v>
      </c>
      <c r="P1308">
        <f t="shared" si="101"/>
        <v>201.6</v>
      </c>
      <c r="Q1308" s="13" t="s">
        <v>8308</v>
      </c>
      <c r="R1308" s="13" t="s">
        <v>8314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  <c r="V1308"/>
    </row>
    <row r="1309" spans="1:22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100"/>
        <v>12</v>
      </c>
      <c r="P1309">
        <f t="shared" si="101"/>
        <v>127.93</v>
      </c>
      <c r="Q1309" s="13" t="s">
        <v>8308</v>
      </c>
      <c r="R1309" s="13" t="s">
        <v>8314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  <c r="V1309"/>
    </row>
    <row r="1310" spans="1:22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100"/>
        <v>11</v>
      </c>
      <c r="P1310">
        <f t="shared" si="101"/>
        <v>29.89</v>
      </c>
      <c r="Q1310" s="13" t="s">
        <v>8308</v>
      </c>
      <c r="R1310" s="13" t="s">
        <v>8314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  <c r="V1310"/>
    </row>
    <row r="1311" spans="1:22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100"/>
        <v>112</v>
      </c>
      <c r="P1311">
        <f t="shared" si="101"/>
        <v>367.97</v>
      </c>
      <c r="Q1311" s="13" t="s">
        <v>8308</v>
      </c>
      <c r="R1311" s="13" t="s">
        <v>8314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  <c r="V1311"/>
    </row>
    <row r="1312" spans="1:22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100"/>
        <v>16</v>
      </c>
      <c r="P1312">
        <f t="shared" si="101"/>
        <v>129.16999999999999</v>
      </c>
      <c r="Q1312" s="13" t="s">
        <v>8308</v>
      </c>
      <c r="R1312" s="13" t="s">
        <v>8314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  <c r="V1312"/>
    </row>
    <row r="1313" spans="1:21" customFormat="1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100"/>
        <v>32</v>
      </c>
      <c r="P1313">
        <f t="shared" si="101"/>
        <v>800.7</v>
      </c>
      <c r="Q1313" s="13" t="s">
        <v>8308</v>
      </c>
      <c r="R1313" s="13" t="s">
        <v>8314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customFormat="1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100"/>
        <v>1</v>
      </c>
      <c r="P1314">
        <f t="shared" si="101"/>
        <v>28</v>
      </c>
      <c r="Q1314" s="13" t="s">
        <v>8308</v>
      </c>
      <c r="R1314" s="13" t="s">
        <v>8314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customFormat="1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100"/>
        <v>31</v>
      </c>
      <c r="P1315">
        <f t="shared" si="101"/>
        <v>102.02</v>
      </c>
      <c r="Q1315" s="13" t="s">
        <v>8308</v>
      </c>
      <c r="R1315" s="13" t="s">
        <v>8314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customFormat="1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100"/>
        <v>1</v>
      </c>
      <c r="P1316">
        <f t="shared" si="101"/>
        <v>184.36</v>
      </c>
      <c r="Q1316" s="13" t="s">
        <v>8308</v>
      </c>
      <c r="R1316" s="13" t="s">
        <v>8314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customFormat="1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100"/>
        <v>40</v>
      </c>
      <c r="P1317">
        <f t="shared" si="101"/>
        <v>162.91999999999999</v>
      </c>
      <c r="Q1317" s="13" t="s">
        <v>8308</v>
      </c>
      <c r="R1317" s="13" t="s">
        <v>8314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customFormat="1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100"/>
        <v>0</v>
      </c>
      <c r="P1318">
        <f t="shared" si="101"/>
        <v>1</v>
      </c>
      <c r="Q1318" s="13" t="s">
        <v>8308</v>
      </c>
      <c r="R1318" s="13" t="s">
        <v>8314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customFormat="1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100"/>
        <v>6</v>
      </c>
      <c r="P1319">
        <f t="shared" si="101"/>
        <v>603.53</v>
      </c>
      <c r="Q1319" s="13" t="s">
        <v>8308</v>
      </c>
      <c r="R1319" s="13" t="s">
        <v>8314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customFormat="1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100"/>
        <v>15</v>
      </c>
      <c r="P1320">
        <f t="shared" si="101"/>
        <v>45.41</v>
      </c>
      <c r="Q1320" s="13" t="s">
        <v>8308</v>
      </c>
      <c r="R1320" s="13" t="s">
        <v>8314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customFormat="1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100"/>
        <v>15</v>
      </c>
      <c r="P1321">
        <f t="shared" si="101"/>
        <v>97.33</v>
      </c>
      <c r="Q1321" s="13" t="s">
        <v>8308</v>
      </c>
      <c r="R1321" s="13" t="s">
        <v>8314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customFormat="1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100"/>
        <v>1</v>
      </c>
      <c r="P1322">
        <f t="shared" si="101"/>
        <v>167.67</v>
      </c>
      <c r="Q1322" s="13" t="s">
        <v>8308</v>
      </c>
      <c r="R1322" s="13" t="s">
        <v>8314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customFormat="1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100"/>
        <v>1</v>
      </c>
      <c r="P1323">
        <f t="shared" si="101"/>
        <v>859.86</v>
      </c>
      <c r="Q1323" s="13" t="s">
        <v>8308</v>
      </c>
      <c r="R1323" s="13" t="s">
        <v>8314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customFormat="1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100"/>
        <v>0</v>
      </c>
      <c r="P1324">
        <f t="shared" si="101"/>
        <v>26.5</v>
      </c>
      <c r="Q1324" s="13" t="s">
        <v>8308</v>
      </c>
      <c r="R1324" s="13" t="s">
        <v>8314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customFormat="1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100"/>
        <v>9</v>
      </c>
      <c r="P1325">
        <f t="shared" si="101"/>
        <v>30.27</v>
      </c>
      <c r="Q1325" s="13" t="s">
        <v>8308</v>
      </c>
      <c r="R1325" s="13" t="s">
        <v>8314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customFormat="1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100"/>
        <v>10</v>
      </c>
      <c r="P1326">
        <f t="shared" si="101"/>
        <v>54.67</v>
      </c>
      <c r="Q1326" s="13" t="s">
        <v>8308</v>
      </c>
      <c r="R1326" s="13" t="s">
        <v>8314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customFormat="1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100"/>
        <v>2</v>
      </c>
      <c r="P1327">
        <f t="shared" si="101"/>
        <v>60.75</v>
      </c>
      <c r="Q1327" s="13" t="s">
        <v>8308</v>
      </c>
      <c r="R1327" s="13" t="s">
        <v>8314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customFormat="1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100"/>
        <v>1</v>
      </c>
      <c r="P1328">
        <f t="shared" si="101"/>
        <v>102.73</v>
      </c>
      <c r="Q1328" s="13" t="s">
        <v>8308</v>
      </c>
      <c r="R1328" s="13" t="s">
        <v>8314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customFormat="1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100"/>
        <v>4</v>
      </c>
      <c r="P1329">
        <f t="shared" si="101"/>
        <v>41.59</v>
      </c>
      <c r="Q1329" s="13" t="s">
        <v>8308</v>
      </c>
      <c r="R1329" s="13" t="s">
        <v>8314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customFormat="1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100"/>
        <v>2</v>
      </c>
      <c r="P1330">
        <f t="shared" si="101"/>
        <v>116.53</v>
      </c>
      <c r="Q1330" s="13" t="s">
        <v>8308</v>
      </c>
      <c r="R1330" s="13" t="s">
        <v>8314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customFormat="1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100"/>
        <v>1</v>
      </c>
      <c r="P1331">
        <f t="shared" si="101"/>
        <v>45.33</v>
      </c>
      <c r="Q1331" s="13" t="s">
        <v>8308</v>
      </c>
      <c r="R1331" s="13" t="s">
        <v>8314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customFormat="1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100"/>
        <v>22</v>
      </c>
      <c r="P1332">
        <f t="shared" si="101"/>
        <v>157.46</v>
      </c>
      <c r="Q1332" s="13" t="s">
        <v>8308</v>
      </c>
      <c r="R1332" s="13" t="s">
        <v>8314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customFormat="1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100"/>
        <v>1</v>
      </c>
      <c r="P1333">
        <f t="shared" si="101"/>
        <v>100.5</v>
      </c>
      <c r="Q1333" s="13" t="s">
        <v>8308</v>
      </c>
      <c r="R1333" s="13" t="s">
        <v>8314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customFormat="1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100"/>
        <v>0</v>
      </c>
      <c r="P1334">
        <f t="shared" si="101"/>
        <v>0</v>
      </c>
      <c r="Q1334" s="13" t="s">
        <v>8308</v>
      </c>
      <c r="R1334" s="13" t="s">
        <v>8314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customFormat="1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100"/>
        <v>0</v>
      </c>
      <c r="P1335">
        <f t="shared" si="101"/>
        <v>0</v>
      </c>
      <c r="Q1335" s="13" t="s">
        <v>8308</v>
      </c>
      <c r="R1335" s="13" t="s">
        <v>8314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customFormat="1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100"/>
        <v>11</v>
      </c>
      <c r="P1336">
        <f t="shared" si="101"/>
        <v>51.82</v>
      </c>
      <c r="Q1336" s="13" t="s">
        <v>8308</v>
      </c>
      <c r="R1336" s="13" t="s">
        <v>8314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customFormat="1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100"/>
        <v>20</v>
      </c>
      <c r="P1337">
        <f t="shared" si="101"/>
        <v>308.75</v>
      </c>
      <c r="Q1337" s="13" t="s">
        <v>8308</v>
      </c>
      <c r="R1337" s="13" t="s">
        <v>8314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customFormat="1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100"/>
        <v>85</v>
      </c>
      <c r="P1338">
        <f t="shared" si="101"/>
        <v>379.23</v>
      </c>
      <c r="Q1338" s="13" t="s">
        <v>8308</v>
      </c>
      <c r="R1338" s="13" t="s">
        <v>8314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customFormat="1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100"/>
        <v>49</v>
      </c>
      <c r="P1339">
        <f t="shared" si="101"/>
        <v>176.36</v>
      </c>
      <c r="Q1339" s="13" t="s">
        <v>8308</v>
      </c>
      <c r="R1339" s="13" t="s">
        <v>8314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customFormat="1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100"/>
        <v>3</v>
      </c>
      <c r="P1340">
        <f t="shared" si="101"/>
        <v>66.069999999999993</v>
      </c>
      <c r="Q1340" s="13" t="s">
        <v>8308</v>
      </c>
      <c r="R1340" s="13" t="s">
        <v>8314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customFormat="1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100"/>
        <v>7</v>
      </c>
      <c r="P1341">
        <f t="shared" si="101"/>
        <v>89.65</v>
      </c>
      <c r="Q1341" s="13" t="s">
        <v>8308</v>
      </c>
      <c r="R1341" s="13" t="s">
        <v>8314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customFormat="1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100"/>
        <v>0</v>
      </c>
      <c r="P1342">
        <f t="shared" si="101"/>
        <v>0</v>
      </c>
      <c r="Q1342" s="13" t="s">
        <v>8308</v>
      </c>
      <c r="R1342" s="13" t="s">
        <v>8314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customFormat="1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100"/>
        <v>70</v>
      </c>
      <c r="P1343">
        <f t="shared" si="101"/>
        <v>382.39</v>
      </c>
      <c r="Q1343" s="13" t="s">
        <v>8308</v>
      </c>
      <c r="R1343" s="13" t="s">
        <v>8314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customFormat="1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100"/>
        <v>0</v>
      </c>
      <c r="P1344">
        <f t="shared" si="101"/>
        <v>100</v>
      </c>
      <c r="Q1344" s="13" t="s">
        <v>8308</v>
      </c>
      <c r="R1344" s="13" t="s">
        <v>8314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customFormat="1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100"/>
        <v>102</v>
      </c>
      <c r="P1345">
        <f t="shared" si="101"/>
        <v>158.36000000000001</v>
      </c>
      <c r="Q1345" s="13" t="s">
        <v>8308</v>
      </c>
      <c r="R1345" s="13" t="s">
        <v>8314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customFormat="1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ref="O1346:O1409" si="105">ROUND(E1346/D1346*100,0)</f>
        <v>378</v>
      </c>
      <c r="P1346">
        <f t="shared" ref="P1346:P1409" si="106">IFERROR(ROUND(E1346/L1346,2),0)</f>
        <v>40.76</v>
      </c>
      <c r="Q1346" s="13" t="s">
        <v>8321</v>
      </c>
      <c r="R1346" s="13" t="s">
        <v>8331</v>
      </c>
      <c r="S1346" s="16">
        <f t="shared" ref="S1346:S1409" si="107">(((J1346/60)/60)/24)+DATE(1970,1,1)</f>
        <v>42522.789803240739</v>
      </c>
      <c r="T1346" s="16">
        <f t="shared" ref="T1346:T1409" si="108">(((I1346/60)/60)/24)+DATE(1970,1,1)</f>
        <v>42551.789803240739</v>
      </c>
      <c r="U1346">
        <f t="shared" ref="U1346:U1409" si="109">+YEAR(S1346)</f>
        <v>2016</v>
      </c>
    </row>
    <row r="1347" spans="1:21" customFormat="1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si="105"/>
        <v>125</v>
      </c>
      <c r="P1347">
        <f t="shared" si="106"/>
        <v>53.57</v>
      </c>
      <c r="Q1347" s="13" t="s">
        <v>8321</v>
      </c>
      <c r="R1347" s="13" t="s">
        <v>8331</v>
      </c>
      <c r="S1347" s="16">
        <f t="shared" si="107"/>
        <v>41799.814340277779</v>
      </c>
      <c r="T1347" s="16">
        <f t="shared" si="108"/>
        <v>41834.814340277779</v>
      </c>
      <c r="U1347">
        <f t="shared" si="109"/>
        <v>2014</v>
      </c>
    </row>
    <row r="1348" spans="1:21" customFormat="1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105"/>
        <v>147</v>
      </c>
      <c r="P1348">
        <f t="shared" si="106"/>
        <v>48.45</v>
      </c>
      <c r="Q1348" s="13" t="s">
        <v>8321</v>
      </c>
      <c r="R1348" s="13" t="s">
        <v>8331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customFormat="1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105"/>
        <v>102</v>
      </c>
      <c r="P1349">
        <f t="shared" si="106"/>
        <v>82.42</v>
      </c>
      <c r="Q1349" s="13" t="s">
        <v>8321</v>
      </c>
      <c r="R1349" s="13" t="s">
        <v>8331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customFormat="1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105"/>
        <v>102</v>
      </c>
      <c r="P1350">
        <f t="shared" si="106"/>
        <v>230.19</v>
      </c>
      <c r="Q1350" s="13" t="s">
        <v>8321</v>
      </c>
      <c r="R1350" s="13" t="s">
        <v>8331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customFormat="1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105"/>
        <v>204</v>
      </c>
      <c r="P1351">
        <f t="shared" si="106"/>
        <v>59.36</v>
      </c>
      <c r="Q1351" s="13" t="s">
        <v>8321</v>
      </c>
      <c r="R1351" s="13" t="s">
        <v>8331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customFormat="1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105"/>
        <v>104</v>
      </c>
      <c r="P1352">
        <f t="shared" si="106"/>
        <v>66.7</v>
      </c>
      <c r="Q1352" s="13" t="s">
        <v>8321</v>
      </c>
      <c r="R1352" s="13" t="s">
        <v>8331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customFormat="1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105"/>
        <v>101</v>
      </c>
      <c r="P1353">
        <f t="shared" si="106"/>
        <v>168.78</v>
      </c>
      <c r="Q1353" s="13" t="s">
        <v>8321</v>
      </c>
      <c r="R1353" s="13" t="s">
        <v>8331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customFormat="1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105"/>
        <v>136</v>
      </c>
      <c r="P1354">
        <f t="shared" si="106"/>
        <v>59.97</v>
      </c>
      <c r="Q1354" s="13" t="s">
        <v>8321</v>
      </c>
      <c r="R1354" s="13" t="s">
        <v>8331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customFormat="1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105"/>
        <v>134</v>
      </c>
      <c r="P1355">
        <f t="shared" si="106"/>
        <v>31.81</v>
      </c>
      <c r="Q1355" s="13" t="s">
        <v>8321</v>
      </c>
      <c r="R1355" s="13" t="s">
        <v>8331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customFormat="1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105"/>
        <v>130</v>
      </c>
      <c r="P1356">
        <f t="shared" si="106"/>
        <v>24.42</v>
      </c>
      <c r="Q1356" s="13" t="s">
        <v>8321</v>
      </c>
      <c r="R1356" s="13" t="s">
        <v>8331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customFormat="1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105"/>
        <v>123</v>
      </c>
      <c r="P1357">
        <f t="shared" si="106"/>
        <v>25.35</v>
      </c>
      <c r="Q1357" s="13" t="s">
        <v>8321</v>
      </c>
      <c r="R1357" s="13" t="s">
        <v>8331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customFormat="1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105"/>
        <v>183</v>
      </c>
      <c r="P1358">
        <f t="shared" si="106"/>
        <v>71.44</v>
      </c>
      <c r="Q1358" s="13" t="s">
        <v>8321</v>
      </c>
      <c r="R1358" s="13" t="s">
        <v>8331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customFormat="1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105"/>
        <v>125</v>
      </c>
      <c r="P1359">
        <f t="shared" si="106"/>
        <v>38.549999999999997</v>
      </c>
      <c r="Q1359" s="13" t="s">
        <v>8321</v>
      </c>
      <c r="R1359" s="13" t="s">
        <v>8331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customFormat="1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105"/>
        <v>112</v>
      </c>
      <c r="P1360">
        <f t="shared" si="106"/>
        <v>68.37</v>
      </c>
      <c r="Q1360" s="13" t="s">
        <v>8321</v>
      </c>
      <c r="R1360" s="13" t="s">
        <v>8331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customFormat="1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105"/>
        <v>116</v>
      </c>
      <c r="P1361">
        <f t="shared" si="106"/>
        <v>40.21</v>
      </c>
      <c r="Q1361" s="13" t="s">
        <v>8321</v>
      </c>
      <c r="R1361" s="13" t="s">
        <v>8331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customFormat="1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105"/>
        <v>173</v>
      </c>
      <c r="P1362">
        <f t="shared" si="106"/>
        <v>32.07</v>
      </c>
      <c r="Q1362" s="13" t="s">
        <v>8321</v>
      </c>
      <c r="R1362" s="13" t="s">
        <v>8331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customFormat="1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105"/>
        <v>126</v>
      </c>
      <c r="P1363">
        <f t="shared" si="106"/>
        <v>28.63</v>
      </c>
      <c r="Q1363" s="13" t="s">
        <v>8321</v>
      </c>
      <c r="R1363" s="13" t="s">
        <v>8331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customFormat="1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105"/>
        <v>109</v>
      </c>
      <c r="P1364">
        <f t="shared" si="106"/>
        <v>43.64</v>
      </c>
      <c r="Q1364" s="13" t="s">
        <v>8321</v>
      </c>
      <c r="R1364" s="13" t="s">
        <v>8331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customFormat="1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105"/>
        <v>100</v>
      </c>
      <c r="P1365">
        <f t="shared" si="106"/>
        <v>40</v>
      </c>
      <c r="Q1365" s="13" t="s">
        <v>8321</v>
      </c>
      <c r="R1365" s="13" t="s">
        <v>8331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customFormat="1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105"/>
        <v>119</v>
      </c>
      <c r="P1366">
        <f t="shared" si="106"/>
        <v>346.04</v>
      </c>
      <c r="Q1366" s="13" t="s">
        <v>8312</v>
      </c>
      <c r="R1366" s="13" t="s">
        <v>8313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customFormat="1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105"/>
        <v>100</v>
      </c>
      <c r="P1367">
        <f t="shared" si="106"/>
        <v>81.739999999999995</v>
      </c>
      <c r="Q1367" s="13" t="s">
        <v>8312</v>
      </c>
      <c r="R1367" s="13" t="s">
        <v>8313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customFormat="1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105"/>
        <v>126</v>
      </c>
      <c r="P1368">
        <f t="shared" si="106"/>
        <v>64.540000000000006</v>
      </c>
      <c r="Q1368" s="13" t="s">
        <v>8312</v>
      </c>
      <c r="R1368" s="13" t="s">
        <v>8313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customFormat="1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105"/>
        <v>114</v>
      </c>
      <c r="P1369">
        <f t="shared" si="106"/>
        <v>63.48</v>
      </c>
      <c r="Q1369" s="13" t="s">
        <v>8312</v>
      </c>
      <c r="R1369" s="13" t="s">
        <v>8313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customFormat="1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105"/>
        <v>111</v>
      </c>
      <c r="P1370">
        <f t="shared" si="106"/>
        <v>63.62</v>
      </c>
      <c r="Q1370" s="13" t="s">
        <v>8312</v>
      </c>
      <c r="R1370" s="13" t="s">
        <v>8313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customFormat="1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105"/>
        <v>105</v>
      </c>
      <c r="P1371">
        <f t="shared" si="106"/>
        <v>83.97</v>
      </c>
      <c r="Q1371" s="13" t="s">
        <v>8312</v>
      </c>
      <c r="R1371" s="13" t="s">
        <v>8313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customFormat="1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105"/>
        <v>104</v>
      </c>
      <c r="P1372">
        <f t="shared" si="106"/>
        <v>77.75</v>
      </c>
      <c r="Q1372" s="13" t="s">
        <v>8312</v>
      </c>
      <c r="R1372" s="13" t="s">
        <v>8313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customFormat="1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105"/>
        <v>107</v>
      </c>
      <c r="P1373">
        <f t="shared" si="106"/>
        <v>107.07</v>
      </c>
      <c r="Q1373" s="13" t="s">
        <v>8312</v>
      </c>
      <c r="R1373" s="13" t="s">
        <v>8313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customFormat="1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105"/>
        <v>124</v>
      </c>
      <c r="P1374">
        <f t="shared" si="106"/>
        <v>38.75</v>
      </c>
      <c r="Q1374" s="13" t="s">
        <v>8312</v>
      </c>
      <c r="R1374" s="13" t="s">
        <v>8313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customFormat="1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105"/>
        <v>105</v>
      </c>
      <c r="P1375">
        <f t="shared" si="106"/>
        <v>201.94</v>
      </c>
      <c r="Q1375" s="13" t="s">
        <v>8312</v>
      </c>
      <c r="R1375" s="13" t="s">
        <v>8313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customFormat="1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105"/>
        <v>189</v>
      </c>
      <c r="P1376">
        <f t="shared" si="106"/>
        <v>43.06</v>
      </c>
      <c r="Q1376" s="13" t="s">
        <v>8312</v>
      </c>
      <c r="R1376" s="13" t="s">
        <v>8313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customFormat="1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105"/>
        <v>171</v>
      </c>
      <c r="P1377">
        <f t="shared" si="106"/>
        <v>62.87</v>
      </c>
      <c r="Q1377" s="13" t="s">
        <v>8312</v>
      </c>
      <c r="R1377" s="13" t="s">
        <v>8313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customFormat="1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105"/>
        <v>252</v>
      </c>
      <c r="P1378">
        <f t="shared" si="106"/>
        <v>55.61</v>
      </c>
      <c r="Q1378" s="13" t="s">
        <v>8312</v>
      </c>
      <c r="R1378" s="13" t="s">
        <v>8313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customFormat="1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105"/>
        <v>116</v>
      </c>
      <c r="P1379">
        <f t="shared" si="106"/>
        <v>48.71</v>
      </c>
      <c r="Q1379" s="13" t="s">
        <v>8312</v>
      </c>
      <c r="R1379" s="13" t="s">
        <v>8313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customFormat="1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105"/>
        <v>203</v>
      </c>
      <c r="P1380">
        <f t="shared" si="106"/>
        <v>30.58</v>
      </c>
      <c r="Q1380" s="13" t="s">
        <v>8312</v>
      </c>
      <c r="R1380" s="13" t="s">
        <v>8313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customFormat="1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105"/>
        <v>112</v>
      </c>
      <c r="P1381">
        <f t="shared" si="106"/>
        <v>73.91</v>
      </c>
      <c r="Q1381" s="13" t="s">
        <v>8312</v>
      </c>
      <c r="R1381" s="13" t="s">
        <v>8313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customFormat="1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105"/>
        <v>424</v>
      </c>
      <c r="P1382">
        <f t="shared" si="106"/>
        <v>21.2</v>
      </c>
      <c r="Q1382" s="13" t="s">
        <v>8312</v>
      </c>
      <c r="R1382" s="13" t="s">
        <v>8313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customFormat="1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105"/>
        <v>107</v>
      </c>
      <c r="P1383">
        <f t="shared" si="106"/>
        <v>73.36</v>
      </c>
      <c r="Q1383" s="13" t="s">
        <v>8312</v>
      </c>
      <c r="R1383" s="13" t="s">
        <v>8313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customFormat="1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105"/>
        <v>104</v>
      </c>
      <c r="P1384">
        <f t="shared" si="106"/>
        <v>56.41</v>
      </c>
      <c r="Q1384" s="13" t="s">
        <v>8312</v>
      </c>
      <c r="R1384" s="13" t="s">
        <v>8313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customFormat="1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105"/>
        <v>212</v>
      </c>
      <c r="P1385">
        <f t="shared" si="106"/>
        <v>50.25</v>
      </c>
      <c r="Q1385" s="13" t="s">
        <v>8312</v>
      </c>
      <c r="R1385" s="13" t="s">
        <v>8313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customFormat="1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105"/>
        <v>124</v>
      </c>
      <c r="P1386">
        <f t="shared" si="106"/>
        <v>68.94</v>
      </c>
      <c r="Q1386" s="13" t="s">
        <v>8312</v>
      </c>
      <c r="R1386" s="13" t="s">
        <v>8313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customFormat="1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105"/>
        <v>110</v>
      </c>
      <c r="P1387">
        <f t="shared" si="106"/>
        <v>65.91</v>
      </c>
      <c r="Q1387" s="13" t="s">
        <v>8312</v>
      </c>
      <c r="R1387" s="13" t="s">
        <v>8313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customFormat="1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105"/>
        <v>219</v>
      </c>
      <c r="P1388">
        <f t="shared" si="106"/>
        <v>62.5</v>
      </c>
      <c r="Q1388" s="13" t="s">
        <v>8312</v>
      </c>
      <c r="R1388" s="13" t="s">
        <v>8313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customFormat="1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105"/>
        <v>137</v>
      </c>
      <c r="P1389">
        <f t="shared" si="106"/>
        <v>70.06</v>
      </c>
      <c r="Q1389" s="13" t="s">
        <v>8312</v>
      </c>
      <c r="R1389" s="13" t="s">
        <v>8313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customFormat="1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105"/>
        <v>135</v>
      </c>
      <c r="P1390">
        <f t="shared" si="106"/>
        <v>60.18</v>
      </c>
      <c r="Q1390" s="13" t="s">
        <v>8312</v>
      </c>
      <c r="R1390" s="13" t="s">
        <v>8313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customFormat="1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105"/>
        <v>145</v>
      </c>
      <c r="P1391">
        <f t="shared" si="106"/>
        <v>21.38</v>
      </c>
      <c r="Q1391" s="13" t="s">
        <v>8312</v>
      </c>
      <c r="R1391" s="13" t="s">
        <v>8313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customFormat="1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105"/>
        <v>109</v>
      </c>
      <c r="P1392">
        <f t="shared" si="106"/>
        <v>160.79</v>
      </c>
      <c r="Q1392" s="13" t="s">
        <v>8312</v>
      </c>
      <c r="R1392" s="13" t="s">
        <v>8313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customFormat="1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105"/>
        <v>110</v>
      </c>
      <c r="P1393">
        <f t="shared" si="106"/>
        <v>42.38</v>
      </c>
      <c r="Q1393" s="13" t="s">
        <v>8312</v>
      </c>
      <c r="R1393" s="13" t="s">
        <v>8313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customFormat="1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105"/>
        <v>114</v>
      </c>
      <c r="P1394">
        <f t="shared" si="106"/>
        <v>27.32</v>
      </c>
      <c r="Q1394" s="13" t="s">
        <v>8312</v>
      </c>
      <c r="R1394" s="13" t="s">
        <v>8313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customFormat="1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105"/>
        <v>102</v>
      </c>
      <c r="P1395">
        <f t="shared" si="106"/>
        <v>196.83</v>
      </c>
      <c r="Q1395" s="13" t="s">
        <v>8312</v>
      </c>
      <c r="R1395" s="13" t="s">
        <v>8313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customFormat="1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105"/>
        <v>122</v>
      </c>
      <c r="P1396">
        <f t="shared" si="106"/>
        <v>53.88</v>
      </c>
      <c r="Q1396" s="13" t="s">
        <v>8312</v>
      </c>
      <c r="R1396" s="13" t="s">
        <v>8313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customFormat="1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105"/>
        <v>112</v>
      </c>
      <c r="P1397">
        <f t="shared" si="106"/>
        <v>47.76</v>
      </c>
      <c r="Q1397" s="13" t="s">
        <v>8312</v>
      </c>
      <c r="R1397" s="13" t="s">
        <v>8313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customFormat="1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105"/>
        <v>107</v>
      </c>
      <c r="P1398">
        <f t="shared" si="106"/>
        <v>88.19</v>
      </c>
      <c r="Q1398" s="13" t="s">
        <v>8312</v>
      </c>
      <c r="R1398" s="13" t="s">
        <v>8313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customFormat="1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105"/>
        <v>114</v>
      </c>
      <c r="P1399">
        <f t="shared" si="106"/>
        <v>72.06</v>
      </c>
      <c r="Q1399" s="13" t="s">
        <v>8312</v>
      </c>
      <c r="R1399" s="13" t="s">
        <v>8313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customFormat="1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105"/>
        <v>110</v>
      </c>
      <c r="P1400">
        <f t="shared" si="106"/>
        <v>74.25</v>
      </c>
      <c r="Q1400" s="13" t="s">
        <v>8312</v>
      </c>
      <c r="R1400" s="13" t="s">
        <v>8313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customFormat="1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105"/>
        <v>126</v>
      </c>
      <c r="P1401">
        <f t="shared" si="106"/>
        <v>61.7</v>
      </c>
      <c r="Q1401" s="13" t="s">
        <v>8312</v>
      </c>
      <c r="R1401" s="13" t="s">
        <v>8313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customFormat="1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105"/>
        <v>167</v>
      </c>
      <c r="P1402">
        <f t="shared" si="106"/>
        <v>17.239999999999998</v>
      </c>
      <c r="Q1402" s="13" t="s">
        <v>8312</v>
      </c>
      <c r="R1402" s="13" t="s">
        <v>8313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customFormat="1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105"/>
        <v>497</v>
      </c>
      <c r="P1403">
        <f t="shared" si="106"/>
        <v>51.72</v>
      </c>
      <c r="Q1403" s="13" t="s">
        <v>8312</v>
      </c>
      <c r="R1403" s="13" t="s">
        <v>8313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customFormat="1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105"/>
        <v>109</v>
      </c>
      <c r="P1404">
        <f t="shared" si="106"/>
        <v>24.15</v>
      </c>
      <c r="Q1404" s="13" t="s">
        <v>8312</v>
      </c>
      <c r="R1404" s="13" t="s">
        <v>8313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customFormat="1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105"/>
        <v>103</v>
      </c>
      <c r="P1405">
        <f t="shared" si="106"/>
        <v>62.17</v>
      </c>
      <c r="Q1405" s="13" t="s">
        <v>8312</v>
      </c>
      <c r="R1405" s="13" t="s">
        <v>8313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customFormat="1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105"/>
        <v>2</v>
      </c>
      <c r="P1406">
        <f t="shared" si="106"/>
        <v>48.2</v>
      </c>
      <c r="Q1406" s="13" t="s">
        <v>8321</v>
      </c>
      <c r="R1406" s="13" t="s">
        <v>8356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customFormat="1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105"/>
        <v>0</v>
      </c>
      <c r="P1407">
        <f t="shared" si="106"/>
        <v>6.18</v>
      </c>
      <c r="Q1407" s="13" t="s">
        <v>8321</v>
      </c>
      <c r="R1407" s="13" t="s">
        <v>8356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customFormat="1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105"/>
        <v>0</v>
      </c>
      <c r="P1408">
        <f t="shared" si="106"/>
        <v>5</v>
      </c>
      <c r="Q1408" s="13" t="s">
        <v>8321</v>
      </c>
      <c r="R1408" s="13" t="s">
        <v>8356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customFormat="1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105"/>
        <v>1</v>
      </c>
      <c r="P1409">
        <f t="shared" si="106"/>
        <v>7.5</v>
      </c>
      <c r="Q1409" s="13" t="s">
        <v>8321</v>
      </c>
      <c r="R1409" s="13" t="s">
        <v>8356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customFormat="1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ref="O1410:O1473" si="110">ROUND(E1410/D1410*100,0)</f>
        <v>7</v>
      </c>
      <c r="P1410">
        <f t="shared" ref="P1410:P1473" si="111">IFERROR(ROUND(E1410/L1410,2),0)</f>
        <v>12</v>
      </c>
      <c r="Q1410" s="13" t="s">
        <v>8321</v>
      </c>
      <c r="R1410" s="13" t="s">
        <v>8356</v>
      </c>
      <c r="S1410" s="16">
        <f t="shared" ref="S1410:S1473" si="112">(((J1410/60)/60)/24)+DATE(1970,1,1)</f>
        <v>42291.872175925921</v>
      </c>
      <c r="T1410" s="16">
        <f t="shared" ref="T1410:T1473" si="113">(((I1410/60)/60)/24)+DATE(1970,1,1)</f>
        <v>42321.913842592592</v>
      </c>
      <c r="U1410">
        <f t="shared" ref="U1410:U1473" si="114">+YEAR(S1410)</f>
        <v>2015</v>
      </c>
    </row>
    <row r="1411" spans="1:21" customFormat="1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si="110"/>
        <v>0</v>
      </c>
      <c r="P1411">
        <f t="shared" si="111"/>
        <v>0</v>
      </c>
      <c r="Q1411" s="13" t="s">
        <v>8321</v>
      </c>
      <c r="R1411" s="13" t="s">
        <v>8356</v>
      </c>
      <c r="S1411" s="16">
        <f t="shared" si="112"/>
        <v>41945.133506944447</v>
      </c>
      <c r="T1411" s="16">
        <f t="shared" si="113"/>
        <v>42005.175173611111</v>
      </c>
      <c r="U1411">
        <f t="shared" si="114"/>
        <v>2014</v>
      </c>
    </row>
    <row r="1412" spans="1:21" customFormat="1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110"/>
        <v>0</v>
      </c>
      <c r="P1412">
        <f t="shared" si="111"/>
        <v>1</v>
      </c>
      <c r="Q1412" s="13" t="s">
        <v>8321</v>
      </c>
      <c r="R1412" s="13" t="s">
        <v>8356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customFormat="1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110"/>
        <v>0</v>
      </c>
      <c r="P1413">
        <f t="shared" si="111"/>
        <v>2.33</v>
      </c>
      <c r="Q1413" s="13" t="s">
        <v>8321</v>
      </c>
      <c r="R1413" s="13" t="s">
        <v>8356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customFormat="1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110"/>
        <v>5</v>
      </c>
      <c r="P1414">
        <f t="shared" si="111"/>
        <v>24.62</v>
      </c>
      <c r="Q1414" s="13" t="s">
        <v>8321</v>
      </c>
      <c r="R1414" s="13" t="s">
        <v>8356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customFormat="1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110"/>
        <v>5</v>
      </c>
      <c r="P1415">
        <f t="shared" si="111"/>
        <v>100</v>
      </c>
      <c r="Q1415" s="13" t="s">
        <v>8321</v>
      </c>
      <c r="R1415" s="13" t="s">
        <v>8356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customFormat="1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110"/>
        <v>0</v>
      </c>
      <c r="P1416">
        <f t="shared" si="111"/>
        <v>1</v>
      </c>
      <c r="Q1416" s="13" t="s">
        <v>8321</v>
      </c>
      <c r="R1416" s="13" t="s">
        <v>8356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customFormat="1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110"/>
        <v>18</v>
      </c>
      <c r="P1417">
        <f t="shared" si="111"/>
        <v>88.89</v>
      </c>
      <c r="Q1417" s="13" t="s">
        <v>8321</v>
      </c>
      <c r="R1417" s="13" t="s">
        <v>8356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customFormat="1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110"/>
        <v>0</v>
      </c>
      <c r="P1418">
        <f t="shared" si="111"/>
        <v>0</v>
      </c>
      <c r="Q1418" s="13" t="s">
        <v>8321</v>
      </c>
      <c r="R1418" s="13" t="s">
        <v>8356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customFormat="1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110"/>
        <v>1</v>
      </c>
      <c r="P1419">
        <f t="shared" si="111"/>
        <v>27.5</v>
      </c>
      <c r="Q1419" s="13" t="s">
        <v>8321</v>
      </c>
      <c r="R1419" s="13" t="s">
        <v>8356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customFormat="1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110"/>
        <v>0</v>
      </c>
      <c r="P1420">
        <f t="shared" si="111"/>
        <v>6</v>
      </c>
      <c r="Q1420" s="13" t="s">
        <v>8321</v>
      </c>
      <c r="R1420" s="13" t="s">
        <v>8356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customFormat="1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110"/>
        <v>7</v>
      </c>
      <c r="P1421">
        <f t="shared" si="111"/>
        <v>44.5</v>
      </c>
      <c r="Q1421" s="13" t="s">
        <v>8321</v>
      </c>
      <c r="R1421" s="13" t="s">
        <v>8356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customFormat="1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110"/>
        <v>3</v>
      </c>
      <c r="P1422">
        <f t="shared" si="111"/>
        <v>1</v>
      </c>
      <c r="Q1422" s="13" t="s">
        <v>8321</v>
      </c>
      <c r="R1422" s="13" t="s">
        <v>8356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customFormat="1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110"/>
        <v>0</v>
      </c>
      <c r="P1423">
        <f t="shared" si="111"/>
        <v>100</v>
      </c>
      <c r="Q1423" s="13" t="s">
        <v>8321</v>
      </c>
      <c r="R1423" s="13" t="s">
        <v>8356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customFormat="1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110"/>
        <v>0</v>
      </c>
      <c r="P1424">
        <f t="shared" si="111"/>
        <v>13</v>
      </c>
      <c r="Q1424" s="13" t="s">
        <v>8321</v>
      </c>
      <c r="R1424" s="13" t="s">
        <v>8356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customFormat="1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110"/>
        <v>0</v>
      </c>
      <c r="P1425">
        <f t="shared" si="111"/>
        <v>100</v>
      </c>
      <c r="Q1425" s="13" t="s">
        <v>8321</v>
      </c>
      <c r="R1425" s="13" t="s">
        <v>8356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customFormat="1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110"/>
        <v>20</v>
      </c>
      <c r="P1426">
        <f t="shared" si="111"/>
        <v>109.07</v>
      </c>
      <c r="Q1426" s="13" t="s">
        <v>8321</v>
      </c>
      <c r="R1426" s="13" t="s">
        <v>8356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customFormat="1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110"/>
        <v>0</v>
      </c>
      <c r="P1427">
        <f t="shared" si="111"/>
        <v>0</v>
      </c>
      <c r="Q1427" s="13" t="s">
        <v>8321</v>
      </c>
      <c r="R1427" s="13" t="s">
        <v>8356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customFormat="1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110"/>
        <v>0</v>
      </c>
      <c r="P1428">
        <f t="shared" si="111"/>
        <v>0</v>
      </c>
      <c r="Q1428" s="13" t="s">
        <v>8321</v>
      </c>
      <c r="R1428" s="13" t="s">
        <v>8356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customFormat="1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110"/>
        <v>8</v>
      </c>
      <c r="P1429">
        <f t="shared" si="111"/>
        <v>104.75</v>
      </c>
      <c r="Q1429" s="13" t="s">
        <v>8321</v>
      </c>
      <c r="R1429" s="13" t="s">
        <v>8356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customFormat="1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110"/>
        <v>5</v>
      </c>
      <c r="P1430">
        <f t="shared" si="111"/>
        <v>15</v>
      </c>
      <c r="Q1430" s="13" t="s">
        <v>8321</v>
      </c>
      <c r="R1430" s="13" t="s">
        <v>8356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customFormat="1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110"/>
        <v>0</v>
      </c>
      <c r="P1431">
        <f t="shared" si="111"/>
        <v>0</v>
      </c>
      <c r="Q1431" s="13" t="s">
        <v>8321</v>
      </c>
      <c r="R1431" s="13" t="s">
        <v>8356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customFormat="1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110"/>
        <v>8</v>
      </c>
      <c r="P1432">
        <f t="shared" si="111"/>
        <v>80.599999999999994</v>
      </c>
      <c r="Q1432" s="13" t="s">
        <v>8321</v>
      </c>
      <c r="R1432" s="13" t="s">
        <v>8356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customFormat="1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110"/>
        <v>32</v>
      </c>
      <c r="P1433">
        <f t="shared" si="111"/>
        <v>115.55</v>
      </c>
      <c r="Q1433" s="13" t="s">
        <v>8321</v>
      </c>
      <c r="R1433" s="13" t="s">
        <v>8356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customFormat="1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110"/>
        <v>0</v>
      </c>
      <c r="P1434">
        <f t="shared" si="111"/>
        <v>0</v>
      </c>
      <c r="Q1434" s="13" t="s">
        <v>8321</v>
      </c>
      <c r="R1434" s="13" t="s">
        <v>8356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customFormat="1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110"/>
        <v>7</v>
      </c>
      <c r="P1435">
        <f t="shared" si="111"/>
        <v>80.5</v>
      </c>
      <c r="Q1435" s="13" t="s">
        <v>8321</v>
      </c>
      <c r="R1435" s="13" t="s">
        <v>8356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customFormat="1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110"/>
        <v>10</v>
      </c>
      <c r="P1436">
        <f t="shared" si="111"/>
        <v>744.55</v>
      </c>
      <c r="Q1436" s="13" t="s">
        <v>8321</v>
      </c>
      <c r="R1436" s="13" t="s">
        <v>8356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customFormat="1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110"/>
        <v>0</v>
      </c>
      <c r="P1437">
        <f t="shared" si="111"/>
        <v>7.5</v>
      </c>
      <c r="Q1437" s="13" t="s">
        <v>8321</v>
      </c>
      <c r="R1437" s="13" t="s">
        <v>8356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customFormat="1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110"/>
        <v>1</v>
      </c>
      <c r="P1438">
        <f t="shared" si="111"/>
        <v>38.5</v>
      </c>
      <c r="Q1438" s="13" t="s">
        <v>8321</v>
      </c>
      <c r="R1438" s="13" t="s">
        <v>8356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customFormat="1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110"/>
        <v>27</v>
      </c>
      <c r="P1439">
        <f t="shared" si="111"/>
        <v>36.68</v>
      </c>
      <c r="Q1439" s="13" t="s">
        <v>8321</v>
      </c>
      <c r="R1439" s="13" t="s">
        <v>8356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customFormat="1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110"/>
        <v>3</v>
      </c>
      <c r="P1440">
        <f t="shared" si="111"/>
        <v>75</v>
      </c>
      <c r="Q1440" s="13" t="s">
        <v>8321</v>
      </c>
      <c r="R1440" s="13" t="s">
        <v>8356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customFormat="1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110"/>
        <v>7</v>
      </c>
      <c r="P1441">
        <f t="shared" si="111"/>
        <v>30</v>
      </c>
      <c r="Q1441" s="13" t="s">
        <v>8321</v>
      </c>
      <c r="R1441" s="13" t="s">
        <v>8356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customFormat="1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110"/>
        <v>0</v>
      </c>
      <c r="P1442">
        <f t="shared" si="111"/>
        <v>1</v>
      </c>
      <c r="Q1442" s="13" t="s">
        <v>8321</v>
      </c>
      <c r="R1442" s="13" t="s">
        <v>8356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customFormat="1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110"/>
        <v>1</v>
      </c>
      <c r="P1443">
        <f t="shared" si="111"/>
        <v>673.33</v>
      </c>
      <c r="Q1443" s="13" t="s">
        <v>8321</v>
      </c>
      <c r="R1443" s="13" t="s">
        <v>8356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customFormat="1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110"/>
        <v>0</v>
      </c>
      <c r="P1444">
        <f t="shared" si="111"/>
        <v>0</v>
      </c>
      <c r="Q1444" s="13" t="s">
        <v>8321</v>
      </c>
      <c r="R1444" s="13" t="s">
        <v>8356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customFormat="1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110"/>
        <v>0</v>
      </c>
      <c r="P1445">
        <f t="shared" si="111"/>
        <v>0</v>
      </c>
      <c r="Q1445" s="13" t="s">
        <v>8321</v>
      </c>
      <c r="R1445" s="13" t="s">
        <v>8356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customFormat="1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110"/>
        <v>0</v>
      </c>
      <c r="P1446">
        <f t="shared" si="111"/>
        <v>0</v>
      </c>
      <c r="Q1446" s="13" t="s">
        <v>8321</v>
      </c>
      <c r="R1446" s="13" t="s">
        <v>8356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customFormat="1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110"/>
        <v>0</v>
      </c>
      <c r="P1447">
        <f t="shared" si="111"/>
        <v>0</v>
      </c>
      <c r="Q1447" s="13" t="s">
        <v>8321</v>
      </c>
      <c r="R1447" s="13" t="s">
        <v>8356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customFormat="1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110"/>
        <v>0</v>
      </c>
      <c r="P1448">
        <f t="shared" si="111"/>
        <v>0</v>
      </c>
      <c r="Q1448" s="13" t="s">
        <v>8321</v>
      </c>
      <c r="R1448" s="13" t="s">
        <v>8356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customFormat="1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110"/>
        <v>0</v>
      </c>
      <c r="P1449">
        <f t="shared" si="111"/>
        <v>25</v>
      </c>
      <c r="Q1449" s="13" t="s">
        <v>8321</v>
      </c>
      <c r="R1449" s="13" t="s">
        <v>8356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customFormat="1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110"/>
        <v>0</v>
      </c>
      <c r="P1450">
        <f t="shared" si="111"/>
        <v>0</v>
      </c>
      <c r="Q1450" s="13" t="s">
        <v>8321</v>
      </c>
      <c r="R1450" s="13" t="s">
        <v>8356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customFormat="1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110"/>
        <v>0</v>
      </c>
      <c r="P1451">
        <f t="shared" si="111"/>
        <v>0</v>
      </c>
      <c r="Q1451" s="13" t="s">
        <v>8321</v>
      </c>
      <c r="R1451" s="13" t="s">
        <v>8356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customFormat="1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110"/>
        <v>0</v>
      </c>
      <c r="P1452">
        <f t="shared" si="111"/>
        <v>1</v>
      </c>
      <c r="Q1452" s="13" t="s">
        <v>8321</v>
      </c>
      <c r="R1452" s="13" t="s">
        <v>8356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customFormat="1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110"/>
        <v>0</v>
      </c>
      <c r="P1453">
        <f t="shared" si="111"/>
        <v>1</v>
      </c>
      <c r="Q1453" s="13" t="s">
        <v>8321</v>
      </c>
      <c r="R1453" s="13" t="s">
        <v>8356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customFormat="1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110"/>
        <v>0</v>
      </c>
      <c r="P1454">
        <f t="shared" si="111"/>
        <v>0</v>
      </c>
      <c r="Q1454" s="13" t="s">
        <v>8321</v>
      </c>
      <c r="R1454" s="13" t="s">
        <v>8356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customFormat="1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110"/>
        <v>0</v>
      </c>
      <c r="P1455">
        <f t="shared" si="111"/>
        <v>0</v>
      </c>
      <c r="Q1455" s="13" t="s">
        <v>8321</v>
      </c>
      <c r="R1455" s="13" t="s">
        <v>8356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customFormat="1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110"/>
        <v>1</v>
      </c>
      <c r="P1456">
        <f t="shared" si="111"/>
        <v>15</v>
      </c>
      <c r="Q1456" s="13" t="s">
        <v>8321</v>
      </c>
      <c r="R1456" s="13" t="s">
        <v>8356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customFormat="1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110"/>
        <v>11</v>
      </c>
      <c r="P1457">
        <f t="shared" si="111"/>
        <v>225</v>
      </c>
      <c r="Q1457" s="13" t="s">
        <v>8321</v>
      </c>
      <c r="R1457" s="13" t="s">
        <v>8356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customFormat="1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110"/>
        <v>3</v>
      </c>
      <c r="P1458">
        <f t="shared" si="111"/>
        <v>48.33</v>
      </c>
      <c r="Q1458" s="13" t="s">
        <v>8321</v>
      </c>
      <c r="R1458" s="13" t="s">
        <v>8356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customFormat="1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110"/>
        <v>0</v>
      </c>
      <c r="P1459">
        <f t="shared" si="111"/>
        <v>0</v>
      </c>
      <c r="Q1459" s="13" t="s">
        <v>8321</v>
      </c>
      <c r="R1459" s="13" t="s">
        <v>8356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customFormat="1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110"/>
        <v>0</v>
      </c>
      <c r="P1460">
        <f t="shared" si="111"/>
        <v>0</v>
      </c>
      <c r="Q1460" s="13" t="s">
        <v>8321</v>
      </c>
      <c r="R1460" s="13" t="s">
        <v>8356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customFormat="1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110"/>
        <v>0</v>
      </c>
      <c r="P1461">
        <f t="shared" si="111"/>
        <v>0</v>
      </c>
      <c r="Q1461" s="13" t="s">
        <v>8321</v>
      </c>
      <c r="R1461" s="13" t="s">
        <v>8356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customFormat="1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110"/>
        <v>0</v>
      </c>
      <c r="P1462">
        <f t="shared" si="111"/>
        <v>0</v>
      </c>
      <c r="Q1462" s="13" t="s">
        <v>8321</v>
      </c>
      <c r="R1462" s="13" t="s">
        <v>8356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customFormat="1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110"/>
        <v>101</v>
      </c>
      <c r="P1463">
        <f t="shared" si="111"/>
        <v>44.67</v>
      </c>
      <c r="Q1463" s="13" t="s">
        <v>8321</v>
      </c>
      <c r="R1463" s="13" t="s">
        <v>8322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customFormat="1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110"/>
        <v>109</v>
      </c>
      <c r="P1464">
        <f t="shared" si="111"/>
        <v>28.94</v>
      </c>
      <c r="Q1464" s="13" t="s">
        <v>8321</v>
      </c>
      <c r="R1464" s="13" t="s">
        <v>8322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customFormat="1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110"/>
        <v>148</v>
      </c>
      <c r="P1465">
        <f t="shared" si="111"/>
        <v>35.44</v>
      </c>
      <c r="Q1465" s="13" t="s">
        <v>8321</v>
      </c>
      <c r="R1465" s="13" t="s">
        <v>8322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customFormat="1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110"/>
        <v>163</v>
      </c>
      <c r="P1466">
        <f t="shared" si="111"/>
        <v>34.869999999999997</v>
      </c>
      <c r="Q1466" s="13" t="s">
        <v>8321</v>
      </c>
      <c r="R1466" s="13" t="s">
        <v>8322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customFormat="1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110"/>
        <v>456</v>
      </c>
      <c r="P1467">
        <f t="shared" si="111"/>
        <v>52.62</v>
      </c>
      <c r="Q1467" s="13" t="s">
        <v>8321</v>
      </c>
      <c r="R1467" s="13" t="s">
        <v>8322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customFormat="1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110"/>
        <v>108</v>
      </c>
      <c r="P1468">
        <f t="shared" si="111"/>
        <v>69.599999999999994</v>
      </c>
      <c r="Q1468" s="13" t="s">
        <v>8321</v>
      </c>
      <c r="R1468" s="13" t="s">
        <v>8322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customFormat="1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110"/>
        <v>115</v>
      </c>
      <c r="P1469">
        <f t="shared" si="111"/>
        <v>76.72</v>
      </c>
      <c r="Q1469" s="13" t="s">
        <v>8321</v>
      </c>
      <c r="R1469" s="13" t="s">
        <v>8322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customFormat="1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110"/>
        <v>102</v>
      </c>
      <c r="P1470">
        <f t="shared" si="111"/>
        <v>33.19</v>
      </c>
      <c r="Q1470" s="13" t="s">
        <v>8321</v>
      </c>
      <c r="R1470" s="13" t="s">
        <v>8322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customFormat="1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110"/>
        <v>108</v>
      </c>
      <c r="P1471">
        <f t="shared" si="111"/>
        <v>149.46</v>
      </c>
      <c r="Q1471" s="13" t="s">
        <v>8321</v>
      </c>
      <c r="R1471" s="13" t="s">
        <v>8322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customFormat="1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110"/>
        <v>125</v>
      </c>
      <c r="P1472">
        <f t="shared" si="111"/>
        <v>23.17</v>
      </c>
      <c r="Q1472" s="13" t="s">
        <v>8321</v>
      </c>
      <c r="R1472" s="13" t="s">
        <v>8322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customFormat="1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110"/>
        <v>104</v>
      </c>
      <c r="P1473">
        <f t="shared" si="111"/>
        <v>96.88</v>
      </c>
      <c r="Q1473" s="13" t="s">
        <v>8321</v>
      </c>
      <c r="R1473" s="13" t="s">
        <v>8322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customFormat="1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ref="O1474:O1537" si="115">ROUND(E1474/D1474*100,0)</f>
        <v>139</v>
      </c>
      <c r="P1474">
        <f t="shared" ref="P1474:P1537" si="116">IFERROR(ROUND(E1474/L1474,2),0)</f>
        <v>103.2</v>
      </c>
      <c r="Q1474" s="13" t="s">
        <v>8321</v>
      </c>
      <c r="R1474" s="13" t="s">
        <v>8322</v>
      </c>
      <c r="S1474" s="16">
        <f t="shared" ref="S1474:S1537" si="117">(((J1474/60)/60)/24)+DATE(1970,1,1)</f>
        <v>41533.542858796296</v>
      </c>
      <c r="T1474" s="16">
        <f t="shared" ref="T1474:T1537" si="118">(((I1474/60)/60)/24)+DATE(1970,1,1)</f>
        <v>41563.542858796296</v>
      </c>
      <c r="U1474">
        <f t="shared" ref="U1474:U1537" si="119">+YEAR(S1474)</f>
        <v>2013</v>
      </c>
    </row>
    <row r="1475" spans="1:21" customFormat="1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si="115"/>
        <v>121</v>
      </c>
      <c r="P1475">
        <f t="shared" si="116"/>
        <v>38.46</v>
      </c>
      <c r="Q1475" s="13" t="s">
        <v>8321</v>
      </c>
      <c r="R1475" s="13" t="s">
        <v>8322</v>
      </c>
      <c r="S1475" s="16">
        <f t="shared" si="117"/>
        <v>40939.979618055557</v>
      </c>
      <c r="T1475" s="16">
        <f t="shared" si="118"/>
        <v>40969.979618055557</v>
      </c>
      <c r="U1475">
        <f t="shared" si="119"/>
        <v>2012</v>
      </c>
    </row>
    <row r="1476" spans="1:21" customFormat="1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115"/>
        <v>112</v>
      </c>
      <c r="P1476">
        <f t="shared" si="116"/>
        <v>44.32</v>
      </c>
      <c r="Q1476" s="13" t="s">
        <v>8321</v>
      </c>
      <c r="R1476" s="13" t="s">
        <v>8322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customFormat="1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115"/>
        <v>189</v>
      </c>
      <c r="P1477">
        <f t="shared" si="116"/>
        <v>64.17</v>
      </c>
      <c r="Q1477" s="13" t="s">
        <v>8321</v>
      </c>
      <c r="R1477" s="13" t="s">
        <v>8322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customFormat="1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115"/>
        <v>662</v>
      </c>
      <c r="P1478">
        <f t="shared" si="116"/>
        <v>43.33</v>
      </c>
      <c r="Q1478" s="13" t="s">
        <v>8321</v>
      </c>
      <c r="R1478" s="13" t="s">
        <v>8322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customFormat="1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115"/>
        <v>111</v>
      </c>
      <c r="P1479">
        <f t="shared" si="116"/>
        <v>90.5</v>
      </c>
      <c r="Q1479" s="13" t="s">
        <v>8321</v>
      </c>
      <c r="R1479" s="13" t="s">
        <v>8322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customFormat="1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115"/>
        <v>1182</v>
      </c>
      <c r="P1480">
        <f t="shared" si="116"/>
        <v>29.19</v>
      </c>
      <c r="Q1480" s="13" t="s">
        <v>8321</v>
      </c>
      <c r="R1480" s="13" t="s">
        <v>8322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customFormat="1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115"/>
        <v>137</v>
      </c>
      <c r="P1481">
        <f t="shared" si="116"/>
        <v>30.96</v>
      </c>
      <c r="Q1481" s="13" t="s">
        <v>8321</v>
      </c>
      <c r="R1481" s="13" t="s">
        <v>8322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customFormat="1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115"/>
        <v>117</v>
      </c>
      <c r="P1482">
        <f t="shared" si="116"/>
        <v>92.16</v>
      </c>
      <c r="Q1482" s="13" t="s">
        <v>8321</v>
      </c>
      <c r="R1482" s="13" t="s">
        <v>8322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customFormat="1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115"/>
        <v>2</v>
      </c>
      <c r="P1483">
        <f t="shared" si="116"/>
        <v>17.5</v>
      </c>
      <c r="Q1483" s="13" t="s">
        <v>8321</v>
      </c>
      <c r="R1483" s="13" t="s">
        <v>8343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customFormat="1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115"/>
        <v>0</v>
      </c>
      <c r="P1484">
        <f t="shared" si="116"/>
        <v>5</v>
      </c>
      <c r="Q1484" s="13" t="s">
        <v>8321</v>
      </c>
      <c r="R1484" s="13" t="s">
        <v>8343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customFormat="1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115"/>
        <v>1</v>
      </c>
      <c r="P1485">
        <f t="shared" si="116"/>
        <v>25</v>
      </c>
      <c r="Q1485" s="13" t="s">
        <v>8321</v>
      </c>
      <c r="R1485" s="13" t="s">
        <v>8343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customFormat="1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115"/>
        <v>0</v>
      </c>
      <c r="P1486">
        <f t="shared" si="116"/>
        <v>0</v>
      </c>
      <c r="Q1486" s="13" t="s">
        <v>8321</v>
      </c>
      <c r="R1486" s="13" t="s">
        <v>8343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customFormat="1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115"/>
        <v>2</v>
      </c>
      <c r="P1487">
        <f t="shared" si="116"/>
        <v>50</v>
      </c>
      <c r="Q1487" s="13" t="s">
        <v>8321</v>
      </c>
      <c r="R1487" s="13" t="s">
        <v>8343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customFormat="1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115"/>
        <v>0</v>
      </c>
      <c r="P1488">
        <f t="shared" si="116"/>
        <v>16</v>
      </c>
      <c r="Q1488" s="13" t="s">
        <v>8321</v>
      </c>
      <c r="R1488" s="13" t="s">
        <v>8343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customFormat="1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115"/>
        <v>0</v>
      </c>
      <c r="P1489">
        <f t="shared" si="116"/>
        <v>0</v>
      </c>
      <c r="Q1489" s="13" t="s">
        <v>8321</v>
      </c>
      <c r="R1489" s="13" t="s">
        <v>8343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customFormat="1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115"/>
        <v>2</v>
      </c>
      <c r="P1490">
        <f t="shared" si="116"/>
        <v>60</v>
      </c>
      <c r="Q1490" s="13" t="s">
        <v>8321</v>
      </c>
      <c r="R1490" s="13" t="s">
        <v>8343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customFormat="1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115"/>
        <v>0</v>
      </c>
      <c r="P1491">
        <f t="shared" si="116"/>
        <v>0</v>
      </c>
      <c r="Q1491" s="13" t="s">
        <v>8321</v>
      </c>
      <c r="R1491" s="13" t="s">
        <v>8343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customFormat="1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115"/>
        <v>31</v>
      </c>
      <c r="P1492">
        <f t="shared" si="116"/>
        <v>47.11</v>
      </c>
      <c r="Q1492" s="13" t="s">
        <v>8321</v>
      </c>
      <c r="R1492" s="13" t="s">
        <v>8343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customFormat="1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115"/>
        <v>8</v>
      </c>
      <c r="P1493">
        <f t="shared" si="116"/>
        <v>100</v>
      </c>
      <c r="Q1493" s="13" t="s">
        <v>8321</v>
      </c>
      <c r="R1493" s="13" t="s">
        <v>8343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customFormat="1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115"/>
        <v>1</v>
      </c>
      <c r="P1494">
        <f t="shared" si="116"/>
        <v>15</v>
      </c>
      <c r="Q1494" s="13" t="s">
        <v>8321</v>
      </c>
      <c r="R1494" s="13" t="s">
        <v>8343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customFormat="1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115"/>
        <v>0</v>
      </c>
      <c r="P1495">
        <f t="shared" si="116"/>
        <v>0</v>
      </c>
      <c r="Q1495" s="13" t="s">
        <v>8321</v>
      </c>
      <c r="R1495" s="13" t="s">
        <v>8343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customFormat="1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115"/>
        <v>9</v>
      </c>
      <c r="P1496">
        <f t="shared" si="116"/>
        <v>40.450000000000003</v>
      </c>
      <c r="Q1496" s="13" t="s">
        <v>8321</v>
      </c>
      <c r="R1496" s="13" t="s">
        <v>8343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customFormat="1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115"/>
        <v>0</v>
      </c>
      <c r="P1497">
        <f t="shared" si="116"/>
        <v>0</v>
      </c>
      <c r="Q1497" s="13" t="s">
        <v>8321</v>
      </c>
      <c r="R1497" s="13" t="s">
        <v>8343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customFormat="1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115"/>
        <v>0</v>
      </c>
      <c r="P1498">
        <f t="shared" si="116"/>
        <v>0</v>
      </c>
      <c r="Q1498" s="13" t="s">
        <v>8321</v>
      </c>
      <c r="R1498" s="13" t="s">
        <v>8343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customFormat="1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115"/>
        <v>0</v>
      </c>
      <c r="P1499">
        <f t="shared" si="116"/>
        <v>1</v>
      </c>
      <c r="Q1499" s="13" t="s">
        <v>8321</v>
      </c>
      <c r="R1499" s="13" t="s">
        <v>8343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customFormat="1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115"/>
        <v>2</v>
      </c>
      <c r="P1500">
        <f t="shared" si="116"/>
        <v>19</v>
      </c>
      <c r="Q1500" s="13" t="s">
        <v>8321</v>
      </c>
      <c r="R1500" s="13" t="s">
        <v>8343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customFormat="1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115"/>
        <v>0</v>
      </c>
      <c r="P1501">
        <f t="shared" si="116"/>
        <v>5</v>
      </c>
      <c r="Q1501" s="13" t="s">
        <v>8321</v>
      </c>
      <c r="R1501" s="13" t="s">
        <v>8343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customFormat="1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115"/>
        <v>25</v>
      </c>
      <c r="P1502">
        <f t="shared" si="116"/>
        <v>46.73</v>
      </c>
      <c r="Q1502" s="13" t="s">
        <v>8321</v>
      </c>
      <c r="R1502" s="13" t="s">
        <v>8343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customFormat="1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115"/>
        <v>166</v>
      </c>
      <c r="P1503">
        <f t="shared" si="116"/>
        <v>97.73</v>
      </c>
      <c r="Q1503" s="13" t="s">
        <v>8323</v>
      </c>
      <c r="R1503" s="13" t="s">
        <v>8324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customFormat="1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115"/>
        <v>101</v>
      </c>
      <c r="P1504">
        <f t="shared" si="116"/>
        <v>67.84</v>
      </c>
      <c r="Q1504" s="13" t="s">
        <v>8323</v>
      </c>
      <c r="R1504" s="13" t="s">
        <v>8324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customFormat="1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115"/>
        <v>108</v>
      </c>
      <c r="P1505">
        <f t="shared" si="116"/>
        <v>56.98</v>
      </c>
      <c r="Q1505" s="13" t="s">
        <v>8323</v>
      </c>
      <c r="R1505" s="13" t="s">
        <v>8324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customFormat="1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115"/>
        <v>278</v>
      </c>
      <c r="P1506">
        <f t="shared" si="116"/>
        <v>67.16</v>
      </c>
      <c r="Q1506" s="13" t="s">
        <v>8323</v>
      </c>
      <c r="R1506" s="13" t="s">
        <v>8324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customFormat="1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115"/>
        <v>104</v>
      </c>
      <c r="P1507">
        <f t="shared" si="116"/>
        <v>48.04</v>
      </c>
      <c r="Q1507" s="13" t="s">
        <v>8323</v>
      </c>
      <c r="R1507" s="13" t="s">
        <v>8324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customFormat="1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115"/>
        <v>111</v>
      </c>
      <c r="P1508">
        <f t="shared" si="116"/>
        <v>38.86</v>
      </c>
      <c r="Q1508" s="13" t="s">
        <v>8323</v>
      </c>
      <c r="R1508" s="13" t="s">
        <v>8324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customFormat="1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115"/>
        <v>215</v>
      </c>
      <c r="P1509">
        <f t="shared" si="116"/>
        <v>78.180000000000007</v>
      </c>
      <c r="Q1509" s="13" t="s">
        <v>8323</v>
      </c>
      <c r="R1509" s="13" t="s">
        <v>8324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customFormat="1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115"/>
        <v>111</v>
      </c>
      <c r="P1510">
        <f t="shared" si="116"/>
        <v>97.11</v>
      </c>
      <c r="Q1510" s="13" t="s">
        <v>8323</v>
      </c>
      <c r="R1510" s="13" t="s">
        <v>8324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customFormat="1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115"/>
        <v>124</v>
      </c>
      <c r="P1511">
        <f t="shared" si="116"/>
        <v>110.39</v>
      </c>
      <c r="Q1511" s="13" t="s">
        <v>8323</v>
      </c>
      <c r="R1511" s="13" t="s">
        <v>8324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customFormat="1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115"/>
        <v>101</v>
      </c>
      <c r="P1512">
        <f t="shared" si="116"/>
        <v>39.92</v>
      </c>
      <c r="Q1512" s="13" t="s">
        <v>8323</v>
      </c>
      <c r="R1512" s="13" t="s">
        <v>8324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customFormat="1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115"/>
        <v>112</v>
      </c>
      <c r="P1513">
        <f t="shared" si="116"/>
        <v>75.98</v>
      </c>
      <c r="Q1513" s="13" t="s">
        <v>8323</v>
      </c>
      <c r="R1513" s="13" t="s">
        <v>8324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customFormat="1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115"/>
        <v>559</v>
      </c>
      <c r="P1514">
        <f t="shared" si="116"/>
        <v>58.38</v>
      </c>
      <c r="Q1514" s="13" t="s">
        <v>8323</v>
      </c>
      <c r="R1514" s="13" t="s">
        <v>8324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customFormat="1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115"/>
        <v>150</v>
      </c>
      <c r="P1515">
        <f t="shared" si="116"/>
        <v>55.82</v>
      </c>
      <c r="Q1515" s="13" t="s">
        <v>8323</v>
      </c>
      <c r="R1515" s="13" t="s">
        <v>8324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customFormat="1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115"/>
        <v>106</v>
      </c>
      <c r="P1516">
        <f t="shared" si="116"/>
        <v>151.24</v>
      </c>
      <c r="Q1516" s="13" t="s">
        <v>8323</v>
      </c>
      <c r="R1516" s="13" t="s">
        <v>8324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customFormat="1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115"/>
        <v>157</v>
      </c>
      <c r="P1517">
        <f t="shared" si="116"/>
        <v>849.67</v>
      </c>
      <c r="Q1517" s="13" t="s">
        <v>8323</v>
      </c>
      <c r="R1517" s="13" t="s">
        <v>8324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customFormat="1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115"/>
        <v>109</v>
      </c>
      <c r="P1518">
        <f t="shared" si="116"/>
        <v>159.24</v>
      </c>
      <c r="Q1518" s="13" t="s">
        <v>8323</v>
      </c>
      <c r="R1518" s="13" t="s">
        <v>8324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customFormat="1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115"/>
        <v>162</v>
      </c>
      <c r="P1519">
        <f t="shared" si="116"/>
        <v>39.51</v>
      </c>
      <c r="Q1519" s="13" t="s">
        <v>8323</v>
      </c>
      <c r="R1519" s="13" t="s">
        <v>8324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customFormat="1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115"/>
        <v>205</v>
      </c>
      <c r="P1520">
        <f t="shared" si="116"/>
        <v>130.53</v>
      </c>
      <c r="Q1520" s="13" t="s">
        <v>8323</v>
      </c>
      <c r="R1520" s="13" t="s">
        <v>8324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customFormat="1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115"/>
        <v>103</v>
      </c>
      <c r="P1521">
        <f t="shared" si="116"/>
        <v>64.16</v>
      </c>
      <c r="Q1521" s="13" t="s">
        <v>8323</v>
      </c>
      <c r="R1521" s="13" t="s">
        <v>8324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customFormat="1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115"/>
        <v>103</v>
      </c>
      <c r="P1522">
        <f t="shared" si="116"/>
        <v>111.53</v>
      </c>
      <c r="Q1522" s="13" t="s">
        <v>8323</v>
      </c>
      <c r="R1522" s="13" t="s">
        <v>8324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customFormat="1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115"/>
        <v>107</v>
      </c>
      <c r="P1523">
        <f t="shared" si="116"/>
        <v>170.45</v>
      </c>
      <c r="Q1523" s="13" t="s">
        <v>8323</v>
      </c>
      <c r="R1523" s="13" t="s">
        <v>8324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customFormat="1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115"/>
        <v>139</v>
      </c>
      <c r="P1524">
        <f t="shared" si="116"/>
        <v>133.74</v>
      </c>
      <c r="Q1524" s="13" t="s">
        <v>8323</v>
      </c>
      <c r="R1524" s="13" t="s">
        <v>8324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customFormat="1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115"/>
        <v>125</v>
      </c>
      <c r="P1525">
        <f t="shared" si="116"/>
        <v>95.83</v>
      </c>
      <c r="Q1525" s="13" t="s">
        <v>8323</v>
      </c>
      <c r="R1525" s="13" t="s">
        <v>8324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customFormat="1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115"/>
        <v>207</v>
      </c>
      <c r="P1526">
        <f t="shared" si="116"/>
        <v>221.79</v>
      </c>
      <c r="Q1526" s="13" t="s">
        <v>8323</v>
      </c>
      <c r="R1526" s="13" t="s">
        <v>8324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customFormat="1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115"/>
        <v>174</v>
      </c>
      <c r="P1527">
        <f t="shared" si="116"/>
        <v>32.32</v>
      </c>
      <c r="Q1527" s="13" t="s">
        <v>8323</v>
      </c>
      <c r="R1527" s="13" t="s">
        <v>8324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customFormat="1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115"/>
        <v>120</v>
      </c>
      <c r="P1528">
        <f t="shared" si="116"/>
        <v>98.84</v>
      </c>
      <c r="Q1528" s="13" t="s">
        <v>8323</v>
      </c>
      <c r="R1528" s="13" t="s">
        <v>8324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customFormat="1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115"/>
        <v>110</v>
      </c>
      <c r="P1529">
        <f t="shared" si="116"/>
        <v>55.22</v>
      </c>
      <c r="Q1529" s="13" t="s">
        <v>8323</v>
      </c>
      <c r="R1529" s="13" t="s">
        <v>8324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customFormat="1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115"/>
        <v>282</v>
      </c>
      <c r="P1530">
        <f t="shared" si="116"/>
        <v>52.79</v>
      </c>
      <c r="Q1530" s="13" t="s">
        <v>8323</v>
      </c>
      <c r="R1530" s="13" t="s">
        <v>8324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customFormat="1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115"/>
        <v>101</v>
      </c>
      <c r="P1531">
        <f t="shared" si="116"/>
        <v>135.66999999999999</v>
      </c>
      <c r="Q1531" s="13" t="s">
        <v>8323</v>
      </c>
      <c r="R1531" s="13" t="s">
        <v>8324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customFormat="1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115"/>
        <v>135</v>
      </c>
      <c r="P1532">
        <f t="shared" si="116"/>
        <v>53.99</v>
      </c>
      <c r="Q1532" s="13" t="s">
        <v>8323</v>
      </c>
      <c r="R1532" s="13" t="s">
        <v>8324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customFormat="1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115"/>
        <v>176</v>
      </c>
      <c r="P1533">
        <f t="shared" si="116"/>
        <v>56.64</v>
      </c>
      <c r="Q1533" s="13" t="s">
        <v>8323</v>
      </c>
      <c r="R1533" s="13" t="s">
        <v>8324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customFormat="1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115"/>
        <v>484</v>
      </c>
      <c r="P1534">
        <f t="shared" si="116"/>
        <v>82.32</v>
      </c>
      <c r="Q1534" s="13" t="s">
        <v>8323</v>
      </c>
      <c r="R1534" s="13" t="s">
        <v>8324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customFormat="1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115"/>
        <v>145</v>
      </c>
      <c r="P1535">
        <f t="shared" si="116"/>
        <v>88.26</v>
      </c>
      <c r="Q1535" s="13" t="s">
        <v>8323</v>
      </c>
      <c r="R1535" s="13" t="s">
        <v>8324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customFormat="1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115"/>
        <v>418</v>
      </c>
      <c r="P1536">
        <f t="shared" si="116"/>
        <v>84.91</v>
      </c>
      <c r="Q1536" s="13" t="s">
        <v>8323</v>
      </c>
      <c r="R1536" s="13" t="s">
        <v>8324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customFormat="1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115"/>
        <v>132</v>
      </c>
      <c r="P1537">
        <f t="shared" si="116"/>
        <v>48.15</v>
      </c>
      <c r="Q1537" s="13" t="s">
        <v>8323</v>
      </c>
      <c r="R1537" s="13" t="s">
        <v>8324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customFormat="1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ref="O1538:O1601" si="120">ROUND(E1538/D1538*100,0)</f>
        <v>250</v>
      </c>
      <c r="P1538">
        <f t="shared" ref="P1538:P1601" si="121">IFERROR(ROUND(E1538/L1538,2),0)</f>
        <v>66.02</v>
      </c>
      <c r="Q1538" s="13" t="s">
        <v>8323</v>
      </c>
      <c r="R1538" s="13" t="s">
        <v>8324</v>
      </c>
      <c r="S1538" s="16">
        <f t="shared" ref="S1538:S1601" si="122">(((J1538/60)/60)/24)+DATE(1970,1,1)</f>
        <v>42213.802199074074</v>
      </c>
      <c r="T1538" s="16">
        <f t="shared" ref="T1538:T1601" si="123">(((I1538/60)/60)/24)+DATE(1970,1,1)</f>
        <v>42243.802199074074</v>
      </c>
      <c r="U1538">
        <f t="shared" ref="U1538:U1601" si="124">+YEAR(S1538)</f>
        <v>2015</v>
      </c>
    </row>
    <row r="1539" spans="1:21" customFormat="1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si="120"/>
        <v>180</v>
      </c>
      <c r="P1539">
        <f t="shared" si="121"/>
        <v>96.38</v>
      </c>
      <c r="Q1539" s="13" t="s">
        <v>8323</v>
      </c>
      <c r="R1539" s="13" t="s">
        <v>8324</v>
      </c>
      <c r="S1539" s="16">
        <f t="shared" si="122"/>
        <v>42552.315127314811</v>
      </c>
      <c r="T1539" s="16">
        <f t="shared" si="123"/>
        <v>42588.75</v>
      </c>
      <c r="U1539">
        <f t="shared" si="124"/>
        <v>2016</v>
      </c>
    </row>
    <row r="1540" spans="1:21" customFormat="1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120"/>
        <v>103</v>
      </c>
      <c r="P1540">
        <f t="shared" si="121"/>
        <v>156.16999999999999</v>
      </c>
      <c r="Q1540" s="13" t="s">
        <v>8323</v>
      </c>
      <c r="R1540" s="13" t="s">
        <v>8324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customFormat="1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120"/>
        <v>136</v>
      </c>
      <c r="P1541">
        <f t="shared" si="121"/>
        <v>95.76</v>
      </c>
      <c r="Q1541" s="13" t="s">
        <v>8323</v>
      </c>
      <c r="R1541" s="13" t="s">
        <v>8324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customFormat="1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120"/>
        <v>118</v>
      </c>
      <c r="P1542">
        <f t="shared" si="121"/>
        <v>180.41</v>
      </c>
      <c r="Q1542" s="13" t="s">
        <v>8323</v>
      </c>
      <c r="R1542" s="13" t="s">
        <v>8324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customFormat="1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120"/>
        <v>0</v>
      </c>
      <c r="P1543">
        <f t="shared" si="121"/>
        <v>3</v>
      </c>
      <c r="Q1543" s="13" t="s">
        <v>8323</v>
      </c>
      <c r="R1543" s="13" t="s">
        <v>8351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customFormat="1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120"/>
        <v>4</v>
      </c>
      <c r="P1544">
        <f t="shared" si="121"/>
        <v>20</v>
      </c>
      <c r="Q1544" s="13" t="s">
        <v>8323</v>
      </c>
      <c r="R1544" s="13" t="s">
        <v>8351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customFormat="1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120"/>
        <v>0</v>
      </c>
      <c r="P1545">
        <f t="shared" si="121"/>
        <v>10</v>
      </c>
      <c r="Q1545" s="13" t="s">
        <v>8323</v>
      </c>
      <c r="R1545" s="13" t="s">
        <v>8351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customFormat="1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120"/>
        <v>0</v>
      </c>
      <c r="P1546">
        <f t="shared" si="121"/>
        <v>0</v>
      </c>
      <c r="Q1546" s="13" t="s">
        <v>8323</v>
      </c>
      <c r="R1546" s="13" t="s">
        <v>8351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customFormat="1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120"/>
        <v>0</v>
      </c>
      <c r="P1547">
        <f t="shared" si="121"/>
        <v>1</v>
      </c>
      <c r="Q1547" s="13" t="s">
        <v>8323</v>
      </c>
      <c r="R1547" s="13" t="s">
        <v>8351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customFormat="1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120"/>
        <v>29</v>
      </c>
      <c r="P1548">
        <f t="shared" si="121"/>
        <v>26.27</v>
      </c>
      <c r="Q1548" s="13" t="s">
        <v>8323</v>
      </c>
      <c r="R1548" s="13" t="s">
        <v>8351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customFormat="1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120"/>
        <v>0</v>
      </c>
      <c r="P1549">
        <f t="shared" si="121"/>
        <v>0</v>
      </c>
      <c r="Q1549" s="13" t="s">
        <v>8323</v>
      </c>
      <c r="R1549" s="13" t="s">
        <v>8351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customFormat="1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120"/>
        <v>9</v>
      </c>
      <c r="P1550">
        <f t="shared" si="121"/>
        <v>60</v>
      </c>
      <c r="Q1550" s="13" t="s">
        <v>8323</v>
      </c>
      <c r="R1550" s="13" t="s">
        <v>8351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customFormat="1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120"/>
        <v>34</v>
      </c>
      <c r="P1551">
        <f t="shared" si="121"/>
        <v>28.33</v>
      </c>
      <c r="Q1551" s="13" t="s">
        <v>8323</v>
      </c>
      <c r="R1551" s="13" t="s">
        <v>8351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customFormat="1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120"/>
        <v>13</v>
      </c>
      <c r="P1552">
        <f t="shared" si="121"/>
        <v>14.43</v>
      </c>
      <c r="Q1552" s="13" t="s">
        <v>8323</v>
      </c>
      <c r="R1552" s="13" t="s">
        <v>8351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customFormat="1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120"/>
        <v>0</v>
      </c>
      <c r="P1553">
        <f t="shared" si="121"/>
        <v>0</v>
      </c>
      <c r="Q1553" s="13" t="s">
        <v>8323</v>
      </c>
      <c r="R1553" s="13" t="s">
        <v>8351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customFormat="1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120"/>
        <v>49</v>
      </c>
      <c r="P1554">
        <f t="shared" si="121"/>
        <v>132.19</v>
      </c>
      <c r="Q1554" s="13" t="s">
        <v>8323</v>
      </c>
      <c r="R1554" s="13" t="s">
        <v>8351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customFormat="1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120"/>
        <v>0</v>
      </c>
      <c r="P1555">
        <f t="shared" si="121"/>
        <v>0</v>
      </c>
      <c r="Q1555" s="13" t="s">
        <v>8323</v>
      </c>
      <c r="R1555" s="13" t="s">
        <v>8351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customFormat="1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120"/>
        <v>0</v>
      </c>
      <c r="P1556">
        <f t="shared" si="121"/>
        <v>0</v>
      </c>
      <c r="Q1556" s="13" t="s">
        <v>8323</v>
      </c>
      <c r="R1556" s="13" t="s">
        <v>8351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customFormat="1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120"/>
        <v>0</v>
      </c>
      <c r="P1557">
        <f t="shared" si="121"/>
        <v>0</v>
      </c>
      <c r="Q1557" s="13" t="s">
        <v>8323</v>
      </c>
      <c r="R1557" s="13" t="s">
        <v>8351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customFormat="1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120"/>
        <v>45</v>
      </c>
      <c r="P1558">
        <f t="shared" si="121"/>
        <v>56.42</v>
      </c>
      <c r="Q1558" s="13" t="s">
        <v>8323</v>
      </c>
      <c r="R1558" s="13" t="s">
        <v>8351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customFormat="1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120"/>
        <v>4</v>
      </c>
      <c r="P1559">
        <f t="shared" si="121"/>
        <v>100</v>
      </c>
      <c r="Q1559" s="13" t="s">
        <v>8323</v>
      </c>
      <c r="R1559" s="13" t="s">
        <v>8351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customFormat="1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120"/>
        <v>5</v>
      </c>
      <c r="P1560">
        <f t="shared" si="121"/>
        <v>11.67</v>
      </c>
      <c r="Q1560" s="13" t="s">
        <v>8323</v>
      </c>
      <c r="R1560" s="13" t="s">
        <v>8351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customFormat="1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120"/>
        <v>0</v>
      </c>
      <c r="P1561">
        <f t="shared" si="121"/>
        <v>50</v>
      </c>
      <c r="Q1561" s="13" t="s">
        <v>8323</v>
      </c>
      <c r="R1561" s="13" t="s">
        <v>8351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customFormat="1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120"/>
        <v>4</v>
      </c>
      <c r="P1562">
        <f t="shared" si="121"/>
        <v>23.5</v>
      </c>
      <c r="Q1562" s="13" t="s">
        <v>8323</v>
      </c>
      <c r="R1562" s="13" t="s">
        <v>8351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customFormat="1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120"/>
        <v>1</v>
      </c>
      <c r="P1563">
        <f t="shared" si="121"/>
        <v>67</v>
      </c>
      <c r="Q1563" s="13" t="s">
        <v>8321</v>
      </c>
      <c r="R1563" s="13" t="s">
        <v>8353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customFormat="1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120"/>
        <v>0</v>
      </c>
      <c r="P1564">
        <f t="shared" si="121"/>
        <v>0</v>
      </c>
      <c r="Q1564" s="13" t="s">
        <v>8321</v>
      </c>
      <c r="R1564" s="13" t="s">
        <v>8353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customFormat="1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120"/>
        <v>1</v>
      </c>
      <c r="P1565">
        <f t="shared" si="121"/>
        <v>42.5</v>
      </c>
      <c r="Q1565" s="13" t="s">
        <v>8321</v>
      </c>
      <c r="R1565" s="13" t="s">
        <v>8353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customFormat="1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120"/>
        <v>0</v>
      </c>
      <c r="P1566">
        <f t="shared" si="121"/>
        <v>10</v>
      </c>
      <c r="Q1566" s="13" t="s">
        <v>8321</v>
      </c>
      <c r="R1566" s="13" t="s">
        <v>8353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customFormat="1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120"/>
        <v>3</v>
      </c>
      <c r="P1567">
        <f t="shared" si="121"/>
        <v>100</v>
      </c>
      <c r="Q1567" s="13" t="s">
        <v>8321</v>
      </c>
      <c r="R1567" s="13" t="s">
        <v>8353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customFormat="1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120"/>
        <v>21</v>
      </c>
      <c r="P1568">
        <f t="shared" si="121"/>
        <v>108.05</v>
      </c>
      <c r="Q1568" s="13" t="s">
        <v>8321</v>
      </c>
      <c r="R1568" s="13" t="s">
        <v>8353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customFormat="1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120"/>
        <v>4</v>
      </c>
      <c r="P1569">
        <f t="shared" si="121"/>
        <v>26.92</v>
      </c>
      <c r="Q1569" s="13" t="s">
        <v>8321</v>
      </c>
      <c r="R1569" s="13" t="s">
        <v>8353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customFormat="1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120"/>
        <v>14</v>
      </c>
      <c r="P1570">
        <f t="shared" si="121"/>
        <v>155</v>
      </c>
      <c r="Q1570" s="13" t="s">
        <v>8321</v>
      </c>
      <c r="R1570" s="13" t="s">
        <v>8353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customFormat="1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120"/>
        <v>0</v>
      </c>
      <c r="P1571">
        <f t="shared" si="121"/>
        <v>0</v>
      </c>
      <c r="Q1571" s="13" t="s">
        <v>8321</v>
      </c>
      <c r="R1571" s="13" t="s">
        <v>8353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customFormat="1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120"/>
        <v>41</v>
      </c>
      <c r="P1572">
        <f t="shared" si="121"/>
        <v>47.77</v>
      </c>
      <c r="Q1572" s="13" t="s">
        <v>8321</v>
      </c>
      <c r="R1572" s="13" t="s">
        <v>8353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customFormat="1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120"/>
        <v>1</v>
      </c>
      <c r="P1573">
        <f t="shared" si="121"/>
        <v>20</v>
      </c>
      <c r="Q1573" s="13" t="s">
        <v>8321</v>
      </c>
      <c r="R1573" s="13" t="s">
        <v>8353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customFormat="1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120"/>
        <v>5</v>
      </c>
      <c r="P1574">
        <f t="shared" si="121"/>
        <v>41.67</v>
      </c>
      <c r="Q1574" s="13" t="s">
        <v>8321</v>
      </c>
      <c r="R1574" s="13" t="s">
        <v>8353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customFormat="1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120"/>
        <v>2</v>
      </c>
      <c r="P1575">
        <f t="shared" si="121"/>
        <v>74.33</v>
      </c>
      <c r="Q1575" s="13" t="s">
        <v>8321</v>
      </c>
      <c r="R1575" s="13" t="s">
        <v>8353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customFormat="1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120"/>
        <v>5</v>
      </c>
      <c r="P1576">
        <f t="shared" si="121"/>
        <v>84.33</v>
      </c>
      <c r="Q1576" s="13" t="s">
        <v>8321</v>
      </c>
      <c r="R1576" s="13" t="s">
        <v>8353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customFormat="1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120"/>
        <v>23</v>
      </c>
      <c r="P1577">
        <f t="shared" si="121"/>
        <v>65.459999999999994</v>
      </c>
      <c r="Q1577" s="13" t="s">
        <v>8321</v>
      </c>
      <c r="R1577" s="13" t="s">
        <v>8353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customFormat="1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120"/>
        <v>13</v>
      </c>
      <c r="P1578">
        <f t="shared" si="121"/>
        <v>65</v>
      </c>
      <c r="Q1578" s="13" t="s">
        <v>8321</v>
      </c>
      <c r="R1578" s="13" t="s">
        <v>8353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customFormat="1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120"/>
        <v>1</v>
      </c>
      <c r="P1579">
        <f t="shared" si="121"/>
        <v>27.5</v>
      </c>
      <c r="Q1579" s="13" t="s">
        <v>8321</v>
      </c>
      <c r="R1579" s="13" t="s">
        <v>8353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customFormat="1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120"/>
        <v>11</v>
      </c>
      <c r="P1580">
        <f t="shared" si="121"/>
        <v>51.25</v>
      </c>
      <c r="Q1580" s="13" t="s">
        <v>8321</v>
      </c>
      <c r="R1580" s="13" t="s">
        <v>8353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customFormat="1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120"/>
        <v>1</v>
      </c>
      <c r="P1581">
        <f t="shared" si="121"/>
        <v>14</v>
      </c>
      <c r="Q1581" s="13" t="s">
        <v>8321</v>
      </c>
      <c r="R1581" s="13" t="s">
        <v>8353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customFormat="1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120"/>
        <v>0</v>
      </c>
      <c r="P1582">
        <f t="shared" si="121"/>
        <v>0</v>
      </c>
      <c r="Q1582" s="13" t="s">
        <v>8321</v>
      </c>
      <c r="R1582" s="13" t="s">
        <v>8353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customFormat="1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120"/>
        <v>1</v>
      </c>
      <c r="P1583">
        <f t="shared" si="121"/>
        <v>5</v>
      </c>
      <c r="Q1583" s="13" t="s">
        <v>8323</v>
      </c>
      <c r="R1583" s="13" t="s">
        <v>8341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customFormat="1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120"/>
        <v>9</v>
      </c>
      <c r="P1584">
        <f t="shared" si="121"/>
        <v>31</v>
      </c>
      <c r="Q1584" s="13" t="s">
        <v>8323</v>
      </c>
      <c r="R1584" s="13" t="s">
        <v>8341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customFormat="1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120"/>
        <v>0</v>
      </c>
      <c r="P1585">
        <f t="shared" si="121"/>
        <v>15</v>
      </c>
      <c r="Q1585" s="13" t="s">
        <v>8323</v>
      </c>
      <c r="R1585" s="13" t="s">
        <v>8341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customFormat="1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120"/>
        <v>0</v>
      </c>
      <c r="P1586">
        <f t="shared" si="121"/>
        <v>0</v>
      </c>
      <c r="Q1586" s="13" t="s">
        <v>8323</v>
      </c>
      <c r="R1586" s="13" t="s">
        <v>8341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customFormat="1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120"/>
        <v>79</v>
      </c>
      <c r="P1587">
        <f t="shared" si="121"/>
        <v>131.66999999999999</v>
      </c>
      <c r="Q1587" s="13" t="s">
        <v>8323</v>
      </c>
      <c r="R1587" s="13" t="s">
        <v>8341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customFormat="1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120"/>
        <v>0</v>
      </c>
      <c r="P1588">
        <f t="shared" si="121"/>
        <v>0</v>
      </c>
      <c r="Q1588" s="13" t="s">
        <v>8323</v>
      </c>
      <c r="R1588" s="13" t="s">
        <v>8341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customFormat="1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120"/>
        <v>0</v>
      </c>
      <c r="P1589">
        <f t="shared" si="121"/>
        <v>1</v>
      </c>
      <c r="Q1589" s="13" t="s">
        <v>8323</v>
      </c>
      <c r="R1589" s="13" t="s">
        <v>8341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customFormat="1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120"/>
        <v>0</v>
      </c>
      <c r="P1590">
        <f t="shared" si="121"/>
        <v>0</v>
      </c>
      <c r="Q1590" s="13" t="s">
        <v>8323</v>
      </c>
      <c r="R1590" s="13" t="s">
        <v>8341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customFormat="1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120"/>
        <v>0</v>
      </c>
      <c r="P1591">
        <f t="shared" si="121"/>
        <v>0</v>
      </c>
      <c r="Q1591" s="13" t="s">
        <v>8323</v>
      </c>
      <c r="R1591" s="13" t="s">
        <v>8341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customFormat="1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120"/>
        <v>2</v>
      </c>
      <c r="P1592">
        <f t="shared" si="121"/>
        <v>510</v>
      </c>
      <c r="Q1592" s="13" t="s">
        <v>8323</v>
      </c>
      <c r="R1592" s="13" t="s">
        <v>8341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customFormat="1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120"/>
        <v>29</v>
      </c>
      <c r="P1593">
        <f t="shared" si="121"/>
        <v>44.48</v>
      </c>
      <c r="Q1593" s="13" t="s">
        <v>8323</v>
      </c>
      <c r="R1593" s="13" t="s">
        <v>8341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customFormat="1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120"/>
        <v>0</v>
      </c>
      <c r="P1594">
        <f t="shared" si="121"/>
        <v>0</v>
      </c>
      <c r="Q1594" s="13" t="s">
        <v>8323</v>
      </c>
      <c r="R1594" s="13" t="s">
        <v>8341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customFormat="1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120"/>
        <v>0</v>
      </c>
      <c r="P1595">
        <f t="shared" si="121"/>
        <v>1</v>
      </c>
      <c r="Q1595" s="13" t="s">
        <v>8323</v>
      </c>
      <c r="R1595" s="13" t="s">
        <v>8341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customFormat="1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120"/>
        <v>21</v>
      </c>
      <c r="P1596">
        <f t="shared" si="121"/>
        <v>20.5</v>
      </c>
      <c r="Q1596" s="13" t="s">
        <v>8323</v>
      </c>
      <c r="R1596" s="13" t="s">
        <v>8341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customFormat="1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120"/>
        <v>0</v>
      </c>
      <c r="P1597">
        <f t="shared" si="121"/>
        <v>40</v>
      </c>
      <c r="Q1597" s="13" t="s">
        <v>8323</v>
      </c>
      <c r="R1597" s="13" t="s">
        <v>8341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customFormat="1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120"/>
        <v>2</v>
      </c>
      <c r="P1598">
        <f t="shared" si="121"/>
        <v>25</v>
      </c>
      <c r="Q1598" s="13" t="s">
        <v>8323</v>
      </c>
      <c r="R1598" s="13" t="s">
        <v>8341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customFormat="1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120"/>
        <v>0</v>
      </c>
      <c r="P1599">
        <f t="shared" si="121"/>
        <v>0</v>
      </c>
      <c r="Q1599" s="13" t="s">
        <v>8323</v>
      </c>
      <c r="R1599" s="13" t="s">
        <v>8341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customFormat="1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120"/>
        <v>0</v>
      </c>
      <c r="P1600">
        <f t="shared" si="121"/>
        <v>1</v>
      </c>
      <c r="Q1600" s="13" t="s">
        <v>8323</v>
      </c>
      <c r="R1600" s="13" t="s">
        <v>8341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customFormat="1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120"/>
        <v>0</v>
      </c>
      <c r="P1601">
        <f t="shared" si="121"/>
        <v>0</v>
      </c>
      <c r="Q1601" s="13" t="s">
        <v>8323</v>
      </c>
      <c r="R1601" s="13" t="s">
        <v>8341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customFormat="1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ref="O1602:O1665" si="125">ROUND(E1602/D1602*100,0)</f>
        <v>7</v>
      </c>
      <c r="P1602">
        <f t="shared" ref="P1602:P1665" si="126">IFERROR(ROUND(E1602/L1602,2),0)</f>
        <v>40.78</v>
      </c>
      <c r="Q1602" s="13" t="s">
        <v>8323</v>
      </c>
      <c r="R1602" s="13" t="s">
        <v>8341</v>
      </c>
      <c r="S1602" s="16">
        <f t="shared" ref="S1602:S1665" si="127">(((J1602/60)/60)/24)+DATE(1970,1,1)</f>
        <v>41791.057314814818</v>
      </c>
      <c r="T1602" s="16">
        <f t="shared" ref="T1602:T1665" si="128">(((I1602/60)/60)/24)+DATE(1970,1,1)</f>
        <v>41835.21597222222</v>
      </c>
      <c r="U1602">
        <f t="shared" ref="U1602:U1665" si="129">+YEAR(S1602)</f>
        <v>2014</v>
      </c>
    </row>
    <row r="1603" spans="1:21" customFormat="1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si="125"/>
        <v>108</v>
      </c>
      <c r="P1603">
        <f t="shared" si="126"/>
        <v>48.33</v>
      </c>
      <c r="Q1603" s="13" t="s">
        <v>8312</v>
      </c>
      <c r="R1603" s="13" t="s">
        <v>8313</v>
      </c>
      <c r="S1603" s="16">
        <f t="shared" si="127"/>
        <v>40638.092974537038</v>
      </c>
      <c r="T1603" s="16">
        <f t="shared" si="128"/>
        <v>40668.092974537038</v>
      </c>
      <c r="U1603">
        <f t="shared" si="129"/>
        <v>2011</v>
      </c>
    </row>
    <row r="1604" spans="1:21" customFormat="1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25"/>
        <v>100</v>
      </c>
      <c r="P1604">
        <f t="shared" si="126"/>
        <v>46.95</v>
      </c>
      <c r="Q1604" s="13" t="s">
        <v>8312</v>
      </c>
      <c r="R1604" s="13" t="s">
        <v>8313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customFormat="1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25"/>
        <v>100</v>
      </c>
      <c r="P1605">
        <f t="shared" si="126"/>
        <v>66.69</v>
      </c>
      <c r="Q1605" s="13" t="s">
        <v>8312</v>
      </c>
      <c r="R1605" s="13" t="s">
        <v>8313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customFormat="1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25"/>
        <v>122</v>
      </c>
      <c r="P1606">
        <f t="shared" si="126"/>
        <v>48.84</v>
      </c>
      <c r="Q1606" s="13" t="s">
        <v>8312</v>
      </c>
      <c r="R1606" s="13" t="s">
        <v>8313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customFormat="1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25"/>
        <v>101</v>
      </c>
      <c r="P1607">
        <f t="shared" si="126"/>
        <v>137.31</v>
      </c>
      <c r="Q1607" s="13" t="s">
        <v>8312</v>
      </c>
      <c r="R1607" s="13" t="s">
        <v>8313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customFormat="1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25"/>
        <v>101</v>
      </c>
      <c r="P1608">
        <f t="shared" si="126"/>
        <v>87.83</v>
      </c>
      <c r="Q1608" s="13" t="s">
        <v>8312</v>
      </c>
      <c r="R1608" s="13" t="s">
        <v>8313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customFormat="1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25"/>
        <v>145</v>
      </c>
      <c r="P1609">
        <f t="shared" si="126"/>
        <v>70.790000000000006</v>
      </c>
      <c r="Q1609" s="13" t="s">
        <v>8312</v>
      </c>
      <c r="R1609" s="13" t="s">
        <v>8313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customFormat="1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25"/>
        <v>101</v>
      </c>
      <c r="P1610">
        <f t="shared" si="126"/>
        <v>52.83</v>
      </c>
      <c r="Q1610" s="13" t="s">
        <v>8312</v>
      </c>
      <c r="R1610" s="13" t="s">
        <v>8313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customFormat="1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25"/>
        <v>118</v>
      </c>
      <c r="P1611">
        <f t="shared" si="126"/>
        <v>443.75</v>
      </c>
      <c r="Q1611" s="13" t="s">
        <v>8312</v>
      </c>
      <c r="R1611" s="13" t="s">
        <v>8313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customFormat="1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25"/>
        <v>272</v>
      </c>
      <c r="P1612">
        <f t="shared" si="126"/>
        <v>48.54</v>
      </c>
      <c r="Q1612" s="13" t="s">
        <v>8312</v>
      </c>
      <c r="R1612" s="13" t="s">
        <v>8313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customFormat="1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25"/>
        <v>125</v>
      </c>
      <c r="P1613">
        <f t="shared" si="126"/>
        <v>37.07</v>
      </c>
      <c r="Q1613" s="13" t="s">
        <v>8312</v>
      </c>
      <c r="R1613" s="13" t="s">
        <v>8313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customFormat="1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25"/>
        <v>110</v>
      </c>
      <c r="P1614">
        <f t="shared" si="126"/>
        <v>50</v>
      </c>
      <c r="Q1614" s="13" t="s">
        <v>8312</v>
      </c>
      <c r="R1614" s="13" t="s">
        <v>8313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customFormat="1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25"/>
        <v>102</v>
      </c>
      <c r="P1615">
        <f t="shared" si="126"/>
        <v>39.04</v>
      </c>
      <c r="Q1615" s="13" t="s">
        <v>8312</v>
      </c>
      <c r="R1615" s="13" t="s">
        <v>8313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customFormat="1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25"/>
        <v>103</v>
      </c>
      <c r="P1616">
        <f t="shared" si="126"/>
        <v>66.69</v>
      </c>
      <c r="Q1616" s="13" t="s">
        <v>8312</v>
      </c>
      <c r="R1616" s="13" t="s">
        <v>8313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customFormat="1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25"/>
        <v>114</v>
      </c>
      <c r="P1617">
        <f t="shared" si="126"/>
        <v>67.13</v>
      </c>
      <c r="Q1617" s="13" t="s">
        <v>8312</v>
      </c>
      <c r="R1617" s="13" t="s">
        <v>8313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customFormat="1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25"/>
        <v>104</v>
      </c>
      <c r="P1618">
        <f t="shared" si="126"/>
        <v>66.37</v>
      </c>
      <c r="Q1618" s="13" t="s">
        <v>8312</v>
      </c>
      <c r="R1618" s="13" t="s">
        <v>8313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customFormat="1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25"/>
        <v>146</v>
      </c>
      <c r="P1619">
        <f t="shared" si="126"/>
        <v>64.62</v>
      </c>
      <c r="Q1619" s="13" t="s">
        <v>8312</v>
      </c>
      <c r="R1619" s="13" t="s">
        <v>8313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customFormat="1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25"/>
        <v>105</v>
      </c>
      <c r="P1620">
        <f t="shared" si="126"/>
        <v>58.37</v>
      </c>
      <c r="Q1620" s="13" t="s">
        <v>8312</v>
      </c>
      <c r="R1620" s="13" t="s">
        <v>8313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customFormat="1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25"/>
        <v>133</v>
      </c>
      <c r="P1621">
        <f t="shared" si="126"/>
        <v>86.96</v>
      </c>
      <c r="Q1621" s="13" t="s">
        <v>8312</v>
      </c>
      <c r="R1621" s="13" t="s">
        <v>8313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customFormat="1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25"/>
        <v>113</v>
      </c>
      <c r="P1622">
        <f t="shared" si="126"/>
        <v>66.47</v>
      </c>
      <c r="Q1622" s="13" t="s">
        <v>8312</v>
      </c>
      <c r="R1622" s="13" t="s">
        <v>8313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customFormat="1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25"/>
        <v>121</v>
      </c>
      <c r="P1623">
        <f t="shared" si="126"/>
        <v>163.78</v>
      </c>
      <c r="Q1623" s="13" t="s">
        <v>8312</v>
      </c>
      <c r="R1623" s="13" t="s">
        <v>8313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customFormat="1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25"/>
        <v>102</v>
      </c>
      <c r="P1624">
        <f t="shared" si="126"/>
        <v>107.98</v>
      </c>
      <c r="Q1624" s="13" t="s">
        <v>8312</v>
      </c>
      <c r="R1624" s="13" t="s">
        <v>8313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customFormat="1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25"/>
        <v>101</v>
      </c>
      <c r="P1625">
        <f t="shared" si="126"/>
        <v>42.11</v>
      </c>
      <c r="Q1625" s="13" t="s">
        <v>8312</v>
      </c>
      <c r="R1625" s="13" t="s">
        <v>8313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customFormat="1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25"/>
        <v>118</v>
      </c>
      <c r="P1626">
        <f t="shared" si="126"/>
        <v>47.2</v>
      </c>
      <c r="Q1626" s="13" t="s">
        <v>8312</v>
      </c>
      <c r="R1626" s="13" t="s">
        <v>8313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customFormat="1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25"/>
        <v>155</v>
      </c>
      <c r="P1627">
        <f t="shared" si="126"/>
        <v>112.02</v>
      </c>
      <c r="Q1627" s="13" t="s">
        <v>8312</v>
      </c>
      <c r="R1627" s="13" t="s">
        <v>8313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customFormat="1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25"/>
        <v>101</v>
      </c>
      <c r="P1628">
        <f t="shared" si="126"/>
        <v>74.95</v>
      </c>
      <c r="Q1628" s="13" t="s">
        <v>8312</v>
      </c>
      <c r="R1628" s="13" t="s">
        <v>8313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customFormat="1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25"/>
        <v>117</v>
      </c>
      <c r="P1629">
        <f t="shared" si="126"/>
        <v>61.58</v>
      </c>
      <c r="Q1629" s="13" t="s">
        <v>8312</v>
      </c>
      <c r="R1629" s="13" t="s">
        <v>8313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customFormat="1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25"/>
        <v>101</v>
      </c>
      <c r="P1630">
        <f t="shared" si="126"/>
        <v>45.88</v>
      </c>
      <c r="Q1630" s="13" t="s">
        <v>8312</v>
      </c>
      <c r="R1630" s="13" t="s">
        <v>8313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customFormat="1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25"/>
        <v>104</v>
      </c>
      <c r="P1631">
        <f t="shared" si="126"/>
        <v>75.849999999999994</v>
      </c>
      <c r="Q1631" s="13" t="s">
        <v>8312</v>
      </c>
      <c r="R1631" s="13" t="s">
        <v>8313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customFormat="1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25"/>
        <v>265</v>
      </c>
      <c r="P1632">
        <f t="shared" si="126"/>
        <v>84.21</v>
      </c>
      <c r="Q1632" s="13" t="s">
        <v>8312</v>
      </c>
      <c r="R1632" s="13" t="s">
        <v>8313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customFormat="1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25"/>
        <v>156</v>
      </c>
      <c r="P1633">
        <f t="shared" si="126"/>
        <v>117.23</v>
      </c>
      <c r="Q1633" s="13" t="s">
        <v>8312</v>
      </c>
      <c r="R1633" s="13" t="s">
        <v>8313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customFormat="1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25"/>
        <v>102</v>
      </c>
      <c r="P1634">
        <f t="shared" si="126"/>
        <v>86.49</v>
      </c>
      <c r="Q1634" s="13" t="s">
        <v>8312</v>
      </c>
      <c r="R1634" s="13" t="s">
        <v>8313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customFormat="1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25"/>
        <v>100</v>
      </c>
      <c r="P1635">
        <f t="shared" si="126"/>
        <v>172.41</v>
      </c>
      <c r="Q1635" s="13" t="s">
        <v>8312</v>
      </c>
      <c r="R1635" s="13" t="s">
        <v>8313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customFormat="1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25"/>
        <v>101</v>
      </c>
      <c r="P1636">
        <f t="shared" si="126"/>
        <v>62.81</v>
      </c>
      <c r="Q1636" s="13" t="s">
        <v>8312</v>
      </c>
      <c r="R1636" s="13" t="s">
        <v>8313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customFormat="1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25"/>
        <v>125</v>
      </c>
      <c r="P1637">
        <f t="shared" si="126"/>
        <v>67.73</v>
      </c>
      <c r="Q1637" s="13" t="s">
        <v>8312</v>
      </c>
      <c r="R1637" s="13" t="s">
        <v>8313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customFormat="1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25"/>
        <v>104</v>
      </c>
      <c r="P1638">
        <f t="shared" si="126"/>
        <v>53.56</v>
      </c>
      <c r="Q1638" s="13" t="s">
        <v>8312</v>
      </c>
      <c r="R1638" s="13" t="s">
        <v>8313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customFormat="1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25"/>
        <v>104</v>
      </c>
      <c r="P1639">
        <f t="shared" si="126"/>
        <v>34.6</v>
      </c>
      <c r="Q1639" s="13" t="s">
        <v>8312</v>
      </c>
      <c r="R1639" s="13" t="s">
        <v>8313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customFormat="1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25"/>
        <v>105</v>
      </c>
      <c r="P1640">
        <f t="shared" si="126"/>
        <v>38.89</v>
      </c>
      <c r="Q1640" s="13" t="s">
        <v>8312</v>
      </c>
      <c r="R1640" s="13" t="s">
        <v>8313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customFormat="1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25"/>
        <v>100</v>
      </c>
      <c r="P1641">
        <f t="shared" si="126"/>
        <v>94.74</v>
      </c>
      <c r="Q1641" s="13" t="s">
        <v>8312</v>
      </c>
      <c r="R1641" s="13" t="s">
        <v>8313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customFormat="1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25"/>
        <v>170</v>
      </c>
      <c r="P1642">
        <f t="shared" si="126"/>
        <v>39.97</v>
      </c>
      <c r="Q1642" s="13" t="s">
        <v>8312</v>
      </c>
      <c r="R1642" s="13" t="s">
        <v>8313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customFormat="1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25"/>
        <v>101</v>
      </c>
      <c r="P1643">
        <f t="shared" si="126"/>
        <v>97.5</v>
      </c>
      <c r="Q1643" s="13" t="s">
        <v>8312</v>
      </c>
      <c r="R1643" s="13" t="s">
        <v>8320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customFormat="1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25"/>
        <v>100</v>
      </c>
      <c r="P1644">
        <f t="shared" si="126"/>
        <v>42.86</v>
      </c>
      <c r="Q1644" s="13" t="s">
        <v>8312</v>
      </c>
      <c r="R1644" s="13" t="s">
        <v>8320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customFormat="1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25"/>
        <v>125</v>
      </c>
      <c r="P1645">
        <f t="shared" si="126"/>
        <v>168.51</v>
      </c>
      <c r="Q1645" s="13" t="s">
        <v>8312</v>
      </c>
      <c r="R1645" s="13" t="s">
        <v>8320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customFormat="1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25"/>
        <v>110</v>
      </c>
      <c r="P1646">
        <f t="shared" si="126"/>
        <v>85.55</v>
      </c>
      <c r="Q1646" s="13" t="s">
        <v>8312</v>
      </c>
      <c r="R1646" s="13" t="s">
        <v>8320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customFormat="1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25"/>
        <v>111</v>
      </c>
      <c r="P1647">
        <f t="shared" si="126"/>
        <v>554</v>
      </c>
      <c r="Q1647" s="13" t="s">
        <v>8312</v>
      </c>
      <c r="R1647" s="13" t="s">
        <v>8320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customFormat="1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25"/>
        <v>110</v>
      </c>
      <c r="P1648">
        <f t="shared" si="126"/>
        <v>26.55</v>
      </c>
      <c r="Q1648" s="13" t="s">
        <v>8312</v>
      </c>
      <c r="R1648" s="13" t="s">
        <v>8320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customFormat="1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25"/>
        <v>105</v>
      </c>
      <c r="P1649">
        <f t="shared" si="126"/>
        <v>113.83</v>
      </c>
      <c r="Q1649" s="13" t="s">
        <v>8312</v>
      </c>
      <c r="R1649" s="13" t="s">
        <v>8320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customFormat="1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25"/>
        <v>125</v>
      </c>
      <c r="P1650">
        <f t="shared" si="126"/>
        <v>32.01</v>
      </c>
      <c r="Q1650" s="13" t="s">
        <v>8312</v>
      </c>
      <c r="R1650" s="13" t="s">
        <v>8320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customFormat="1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25"/>
        <v>101</v>
      </c>
      <c r="P1651">
        <f t="shared" si="126"/>
        <v>47.19</v>
      </c>
      <c r="Q1651" s="13" t="s">
        <v>8312</v>
      </c>
      <c r="R1651" s="13" t="s">
        <v>8320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customFormat="1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25"/>
        <v>142</v>
      </c>
      <c r="P1652">
        <f t="shared" si="126"/>
        <v>88.47</v>
      </c>
      <c r="Q1652" s="13" t="s">
        <v>8312</v>
      </c>
      <c r="R1652" s="13" t="s">
        <v>8320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customFormat="1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25"/>
        <v>101</v>
      </c>
      <c r="P1653">
        <f t="shared" si="126"/>
        <v>100.75</v>
      </c>
      <c r="Q1653" s="13" t="s">
        <v>8312</v>
      </c>
      <c r="R1653" s="13" t="s">
        <v>8320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customFormat="1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25"/>
        <v>101</v>
      </c>
      <c r="P1654">
        <f t="shared" si="126"/>
        <v>64.709999999999994</v>
      </c>
      <c r="Q1654" s="13" t="s">
        <v>8312</v>
      </c>
      <c r="R1654" s="13" t="s">
        <v>8320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customFormat="1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25"/>
        <v>174</v>
      </c>
      <c r="P1655">
        <f t="shared" si="126"/>
        <v>51.85</v>
      </c>
      <c r="Q1655" s="13" t="s">
        <v>8312</v>
      </c>
      <c r="R1655" s="13" t="s">
        <v>8320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customFormat="1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25"/>
        <v>120</v>
      </c>
      <c r="P1656">
        <f t="shared" si="126"/>
        <v>38.79</v>
      </c>
      <c r="Q1656" s="13" t="s">
        <v>8312</v>
      </c>
      <c r="R1656" s="13" t="s">
        <v>8320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customFormat="1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25"/>
        <v>143</v>
      </c>
      <c r="P1657">
        <f t="shared" si="126"/>
        <v>44.65</v>
      </c>
      <c r="Q1657" s="13" t="s">
        <v>8312</v>
      </c>
      <c r="R1657" s="13" t="s">
        <v>8320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customFormat="1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25"/>
        <v>100</v>
      </c>
      <c r="P1658">
        <f t="shared" si="126"/>
        <v>156.77000000000001</v>
      </c>
      <c r="Q1658" s="13" t="s">
        <v>8312</v>
      </c>
      <c r="R1658" s="13" t="s">
        <v>8320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customFormat="1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25"/>
        <v>105</v>
      </c>
      <c r="P1659">
        <f t="shared" si="126"/>
        <v>118.7</v>
      </c>
      <c r="Q1659" s="13" t="s">
        <v>8312</v>
      </c>
      <c r="R1659" s="13" t="s">
        <v>8320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customFormat="1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25"/>
        <v>132</v>
      </c>
      <c r="P1660">
        <f t="shared" si="126"/>
        <v>74.150000000000006</v>
      </c>
      <c r="Q1660" s="13" t="s">
        <v>8312</v>
      </c>
      <c r="R1660" s="13" t="s">
        <v>8320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customFormat="1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25"/>
        <v>113</v>
      </c>
      <c r="P1661">
        <f t="shared" si="126"/>
        <v>12.53</v>
      </c>
      <c r="Q1661" s="13" t="s">
        <v>8312</v>
      </c>
      <c r="R1661" s="13" t="s">
        <v>8320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customFormat="1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25"/>
        <v>1254</v>
      </c>
      <c r="P1662">
        <f t="shared" si="126"/>
        <v>27.86</v>
      </c>
      <c r="Q1662" s="13" t="s">
        <v>8312</v>
      </c>
      <c r="R1662" s="13" t="s">
        <v>8320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customFormat="1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25"/>
        <v>103</v>
      </c>
      <c r="P1663">
        <f t="shared" si="126"/>
        <v>80.180000000000007</v>
      </c>
      <c r="Q1663" s="13" t="s">
        <v>8312</v>
      </c>
      <c r="R1663" s="13" t="s">
        <v>8320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customFormat="1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25"/>
        <v>103</v>
      </c>
      <c r="P1664">
        <f t="shared" si="126"/>
        <v>132.44</v>
      </c>
      <c r="Q1664" s="13" t="s">
        <v>8312</v>
      </c>
      <c r="R1664" s="13" t="s">
        <v>8320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customFormat="1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25"/>
        <v>108</v>
      </c>
      <c r="P1665">
        <f t="shared" si="126"/>
        <v>33.75</v>
      </c>
      <c r="Q1665" s="13" t="s">
        <v>8312</v>
      </c>
      <c r="R1665" s="13" t="s">
        <v>8320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customFormat="1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ref="O1666:O1729" si="130">ROUND(E1666/D1666*100,0)</f>
        <v>122</v>
      </c>
      <c r="P1666">
        <f t="shared" ref="P1666:P1729" si="131">IFERROR(ROUND(E1666/L1666,2),0)</f>
        <v>34.380000000000003</v>
      </c>
      <c r="Q1666" s="13" t="s">
        <v>8312</v>
      </c>
      <c r="R1666" s="13" t="s">
        <v>8320</v>
      </c>
      <c r="S1666" s="16">
        <f t="shared" ref="S1666:S1729" si="132">(((J1666/60)/60)/24)+DATE(1970,1,1)</f>
        <v>40939.761782407404</v>
      </c>
      <c r="T1666" s="16">
        <f t="shared" ref="T1666:T1729" si="133">(((I1666/60)/60)/24)+DATE(1970,1,1)</f>
        <v>40984.165972222225</v>
      </c>
      <c r="U1666">
        <f t="shared" ref="U1666:U1729" si="134">+YEAR(S1666)</f>
        <v>2012</v>
      </c>
    </row>
    <row r="1667" spans="1:21" customFormat="1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si="130"/>
        <v>119</v>
      </c>
      <c r="P1667">
        <f t="shared" si="131"/>
        <v>44.96</v>
      </c>
      <c r="Q1667" s="13" t="s">
        <v>8312</v>
      </c>
      <c r="R1667" s="13" t="s">
        <v>8320</v>
      </c>
      <c r="S1667" s="16">
        <f t="shared" si="132"/>
        <v>40564.649456018517</v>
      </c>
      <c r="T1667" s="16">
        <f t="shared" si="133"/>
        <v>40596.125</v>
      </c>
      <c r="U1667">
        <f t="shared" si="134"/>
        <v>2011</v>
      </c>
    </row>
    <row r="1668" spans="1:21" customFormat="1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30"/>
        <v>161</v>
      </c>
      <c r="P1668">
        <f t="shared" si="131"/>
        <v>41.04</v>
      </c>
      <c r="Q1668" s="13" t="s">
        <v>8312</v>
      </c>
      <c r="R1668" s="13" t="s">
        <v>8320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customFormat="1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30"/>
        <v>127</v>
      </c>
      <c r="P1669">
        <f t="shared" si="131"/>
        <v>52.6</v>
      </c>
      <c r="Q1669" s="13" t="s">
        <v>8312</v>
      </c>
      <c r="R1669" s="13" t="s">
        <v>8320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customFormat="1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30"/>
        <v>103</v>
      </c>
      <c r="P1670">
        <f t="shared" si="131"/>
        <v>70.78</v>
      </c>
      <c r="Q1670" s="13" t="s">
        <v>8312</v>
      </c>
      <c r="R1670" s="13" t="s">
        <v>8320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customFormat="1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30"/>
        <v>140</v>
      </c>
      <c r="P1671">
        <f t="shared" si="131"/>
        <v>53.75</v>
      </c>
      <c r="Q1671" s="13" t="s">
        <v>8312</v>
      </c>
      <c r="R1671" s="13" t="s">
        <v>8320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customFormat="1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30"/>
        <v>103</v>
      </c>
      <c r="P1672">
        <f t="shared" si="131"/>
        <v>44.61</v>
      </c>
      <c r="Q1672" s="13" t="s">
        <v>8312</v>
      </c>
      <c r="R1672" s="13" t="s">
        <v>8320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customFormat="1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30"/>
        <v>101</v>
      </c>
      <c r="P1673">
        <f t="shared" si="131"/>
        <v>26.15</v>
      </c>
      <c r="Q1673" s="13" t="s">
        <v>8312</v>
      </c>
      <c r="R1673" s="13" t="s">
        <v>8320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customFormat="1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30"/>
        <v>113</v>
      </c>
      <c r="P1674">
        <f t="shared" si="131"/>
        <v>39.18</v>
      </c>
      <c r="Q1674" s="13" t="s">
        <v>8312</v>
      </c>
      <c r="R1674" s="13" t="s">
        <v>8320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customFormat="1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30"/>
        <v>128</v>
      </c>
      <c r="P1675">
        <f t="shared" si="131"/>
        <v>45.59</v>
      </c>
      <c r="Q1675" s="13" t="s">
        <v>8312</v>
      </c>
      <c r="R1675" s="13" t="s">
        <v>8320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customFormat="1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30"/>
        <v>202</v>
      </c>
      <c r="P1676">
        <f t="shared" si="131"/>
        <v>89.25</v>
      </c>
      <c r="Q1676" s="13" t="s">
        <v>8312</v>
      </c>
      <c r="R1676" s="13" t="s">
        <v>8320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customFormat="1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30"/>
        <v>137</v>
      </c>
      <c r="P1677">
        <f t="shared" si="131"/>
        <v>40.42</v>
      </c>
      <c r="Q1677" s="13" t="s">
        <v>8312</v>
      </c>
      <c r="R1677" s="13" t="s">
        <v>8320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customFormat="1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30"/>
        <v>115</v>
      </c>
      <c r="P1678">
        <f t="shared" si="131"/>
        <v>82.38</v>
      </c>
      <c r="Q1678" s="13" t="s">
        <v>8312</v>
      </c>
      <c r="R1678" s="13" t="s">
        <v>8320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customFormat="1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30"/>
        <v>112</v>
      </c>
      <c r="P1679">
        <f t="shared" si="131"/>
        <v>159.52000000000001</v>
      </c>
      <c r="Q1679" s="13" t="s">
        <v>8312</v>
      </c>
      <c r="R1679" s="13" t="s">
        <v>8320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customFormat="1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30"/>
        <v>118</v>
      </c>
      <c r="P1680">
        <f t="shared" si="131"/>
        <v>36.24</v>
      </c>
      <c r="Q1680" s="13" t="s">
        <v>8312</v>
      </c>
      <c r="R1680" s="13" t="s">
        <v>8320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customFormat="1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30"/>
        <v>175</v>
      </c>
      <c r="P1681">
        <f t="shared" si="131"/>
        <v>62.5</v>
      </c>
      <c r="Q1681" s="13" t="s">
        <v>8312</v>
      </c>
      <c r="R1681" s="13" t="s">
        <v>8320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customFormat="1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30"/>
        <v>118</v>
      </c>
      <c r="P1682">
        <f t="shared" si="131"/>
        <v>47</v>
      </c>
      <c r="Q1682" s="13" t="s">
        <v>8312</v>
      </c>
      <c r="R1682" s="13" t="s">
        <v>8320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customFormat="1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30"/>
        <v>101</v>
      </c>
      <c r="P1683">
        <f t="shared" si="131"/>
        <v>74.58</v>
      </c>
      <c r="Q1683" s="13" t="s">
        <v>8312</v>
      </c>
      <c r="R1683" s="13" t="s">
        <v>8337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customFormat="1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30"/>
        <v>0</v>
      </c>
      <c r="P1684">
        <f t="shared" si="131"/>
        <v>0</v>
      </c>
      <c r="Q1684" s="13" t="s">
        <v>8312</v>
      </c>
      <c r="R1684" s="13" t="s">
        <v>8337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customFormat="1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30"/>
        <v>22</v>
      </c>
      <c r="P1685">
        <f t="shared" si="131"/>
        <v>76</v>
      </c>
      <c r="Q1685" s="13" t="s">
        <v>8312</v>
      </c>
      <c r="R1685" s="13" t="s">
        <v>8337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customFormat="1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30"/>
        <v>109</v>
      </c>
      <c r="P1686">
        <f t="shared" si="131"/>
        <v>86.44</v>
      </c>
      <c r="Q1686" s="13" t="s">
        <v>8312</v>
      </c>
      <c r="R1686" s="13" t="s">
        <v>8337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customFormat="1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30"/>
        <v>103</v>
      </c>
      <c r="P1687">
        <f t="shared" si="131"/>
        <v>24</v>
      </c>
      <c r="Q1687" s="13" t="s">
        <v>8312</v>
      </c>
      <c r="R1687" s="13" t="s">
        <v>8337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customFormat="1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30"/>
        <v>0</v>
      </c>
      <c r="P1688">
        <f t="shared" si="131"/>
        <v>18</v>
      </c>
      <c r="Q1688" s="13" t="s">
        <v>8312</v>
      </c>
      <c r="R1688" s="13" t="s">
        <v>8337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customFormat="1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30"/>
        <v>31</v>
      </c>
      <c r="P1689">
        <f t="shared" si="131"/>
        <v>80.13</v>
      </c>
      <c r="Q1689" s="13" t="s">
        <v>8312</v>
      </c>
      <c r="R1689" s="13" t="s">
        <v>8337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customFormat="1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30"/>
        <v>44</v>
      </c>
      <c r="P1690">
        <f t="shared" si="131"/>
        <v>253.14</v>
      </c>
      <c r="Q1690" s="13" t="s">
        <v>8312</v>
      </c>
      <c r="R1690" s="13" t="s">
        <v>8337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customFormat="1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30"/>
        <v>100</v>
      </c>
      <c r="P1691">
        <f t="shared" si="131"/>
        <v>171.43</v>
      </c>
      <c r="Q1691" s="13" t="s">
        <v>8312</v>
      </c>
      <c r="R1691" s="13" t="s">
        <v>8337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customFormat="1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30"/>
        <v>25</v>
      </c>
      <c r="P1692">
        <f t="shared" si="131"/>
        <v>57.73</v>
      </c>
      <c r="Q1692" s="13" t="s">
        <v>8312</v>
      </c>
      <c r="R1692" s="13" t="s">
        <v>8337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customFormat="1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30"/>
        <v>33</v>
      </c>
      <c r="P1693">
        <f t="shared" si="131"/>
        <v>264.26</v>
      </c>
      <c r="Q1693" s="13" t="s">
        <v>8312</v>
      </c>
      <c r="R1693" s="13" t="s">
        <v>8337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customFormat="1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30"/>
        <v>48</v>
      </c>
      <c r="P1694">
        <f t="shared" si="131"/>
        <v>159.33000000000001</v>
      </c>
      <c r="Q1694" s="13" t="s">
        <v>8312</v>
      </c>
      <c r="R1694" s="13" t="s">
        <v>8337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customFormat="1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30"/>
        <v>9</v>
      </c>
      <c r="P1695">
        <f t="shared" si="131"/>
        <v>35</v>
      </c>
      <c r="Q1695" s="13" t="s">
        <v>8312</v>
      </c>
      <c r="R1695" s="13" t="s">
        <v>8337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customFormat="1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30"/>
        <v>0</v>
      </c>
      <c r="P1696">
        <f t="shared" si="131"/>
        <v>5</v>
      </c>
      <c r="Q1696" s="13" t="s">
        <v>8312</v>
      </c>
      <c r="R1696" s="13" t="s">
        <v>8337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customFormat="1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30"/>
        <v>12</v>
      </c>
      <c r="P1697">
        <f t="shared" si="131"/>
        <v>61.09</v>
      </c>
      <c r="Q1697" s="13" t="s">
        <v>8312</v>
      </c>
      <c r="R1697" s="13" t="s">
        <v>8337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customFormat="1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30"/>
        <v>0</v>
      </c>
      <c r="P1698">
        <f t="shared" si="131"/>
        <v>0</v>
      </c>
      <c r="Q1698" s="13" t="s">
        <v>8312</v>
      </c>
      <c r="R1698" s="13" t="s">
        <v>8337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customFormat="1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30"/>
        <v>20</v>
      </c>
      <c r="P1699">
        <f t="shared" si="131"/>
        <v>114.82</v>
      </c>
      <c r="Q1699" s="13" t="s">
        <v>8312</v>
      </c>
      <c r="R1699" s="13" t="s">
        <v>8337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customFormat="1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30"/>
        <v>0</v>
      </c>
      <c r="P1700">
        <f t="shared" si="131"/>
        <v>0</v>
      </c>
      <c r="Q1700" s="13" t="s">
        <v>8312</v>
      </c>
      <c r="R1700" s="13" t="s">
        <v>8337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customFormat="1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30"/>
        <v>4</v>
      </c>
      <c r="P1701">
        <f t="shared" si="131"/>
        <v>54</v>
      </c>
      <c r="Q1701" s="13" t="s">
        <v>8312</v>
      </c>
      <c r="R1701" s="13" t="s">
        <v>8337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customFormat="1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30"/>
        <v>26</v>
      </c>
      <c r="P1702">
        <f t="shared" si="131"/>
        <v>65.97</v>
      </c>
      <c r="Q1702" s="13" t="s">
        <v>8312</v>
      </c>
      <c r="R1702" s="13" t="s">
        <v>8337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customFormat="1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30"/>
        <v>0</v>
      </c>
      <c r="P1703">
        <f t="shared" si="131"/>
        <v>5</v>
      </c>
      <c r="Q1703" s="13" t="s">
        <v>8312</v>
      </c>
      <c r="R1703" s="13" t="s">
        <v>8337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customFormat="1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30"/>
        <v>0</v>
      </c>
      <c r="P1704">
        <f t="shared" si="131"/>
        <v>1</v>
      </c>
      <c r="Q1704" s="13" t="s">
        <v>8312</v>
      </c>
      <c r="R1704" s="13" t="s">
        <v>8337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customFormat="1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30"/>
        <v>1</v>
      </c>
      <c r="P1705">
        <f t="shared" si="131"/>
        <v>25.5</v>
      </c>
      <c r="Q1705" s="13" t="s">
        <v>8312</v>
      </c>
      <c r="R1705" s="13" t="s">
        <v>8337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customFormat="1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30"/>
        <v>65</v>
      </c>
      <c r="P1706">
        <f t="shared" si="131"/>
        <v>118.36</v>
      </c>
      <c r="Q1706" s="13" t="s">
        <v>8312</v>
      </c>
      <c r="R1706" s="13" t="s">
        <v>8337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customFormat="1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30"/>
        <v>0</v>
      </c>
      <c r="P1707">
        <f t="shared" si="131"/>
        <v>0</v>
      </c>
      <c r="Q1707" s="13" t="s">
        <v>8312</v>
      </c>
      <c r="R1707" s="13" t="s">
        <v>8337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customFormat="1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30"/>
        <v>0</v>
      </c>
      <c r="P1708">
        <f t="shared" si="131"/>
        <v>0</v>
      </c>
      <c r="Q1708" s="13" t="s">
        <v>8312</v>
      </c>
      <c r="R1708" s="13" t="s">
        <v>8337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customFormat="1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30"/>
        <v>10</v>
      </c>
      <c r="P1709">
        <f t="shared" si="131"/>
        <v>54.11</v>
      </c>
      <c r="Q1709" s="13" t="s">
        <v>8312</v>
      </c>
      <c r="R1709" s="13" t="s">
        <v>8337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customFormat="1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30"/>
        <v>0</v>
      </c>
      <c r="P1710">
        <f t="shared" si="131"/>
        <v>0</v>
      </c>
      <c r="Q1710" s="13" t="s">
        <v>8312</v>
      </c>
      <c r="R1710" s="13" t="s">
        <v>8337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customFormat="1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30"/>
        <v>5</v>
      </c>
      <c r="P1711">
        <f t="shared" si="131"/>
        <v>21.25</v>
      </c>
      <c r="Q1711" s="13" t="s">
        <v>8312</v>
      </c>
      <c r="R1711" s="13" t="s">
        <v>8337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customFormat="1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30"/>
        <v>1</v>
      </c>
      <c r="P1712">
        <f t="shared" si="131"/>
        <v>34</v>
      </c>
      <c r="Q1712" s="13" t="s">
        <v>8312</v>
      </c>
      <c r="R1712" s="13" t="s">
        <v>8337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customFormat="1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30"/>
        <v>11</v>
      </c>
      <c r="P1713">
        <f t="shared" si="131"/>
        <v>525</v>
      </c>
      <c r="Q1713" s="13" t="s">
        <v>8312</v>
      </c>
      <c r="R1713" s="13" t="s">
        <v>8337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customFormat="1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30"/>
        <v>0</v>
      </c>
      <c r="P1714">
        <f t="shared" si="131"/>
        <v>0</v>
      </c>
      <c r="Q1714" s="13" t="s">
        <v>8312</v>
      </c>
      <c r="R1714" s="13" t="s">
        <v>8337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customFormat="1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30"/>
        <v>2</v>
      </c>
      <c r="P1715">
        <f t="shared" si="131"/>
        <v>50</v>
      </c>
      <c r="Q1715" s="13" t="s">
        <v>8312</v>
      </c>
      <c r="R1715" s="13" t="s">
        <v>8337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customFormat="1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30"/>
        <v>8</v>
      </c>
      <c r="P1716">
        <f t="shared" si="131"/>
        <v>115.71</v>
      </c>
      <c r="Q1716" s="13" t="s">
        <v>8312</v>
      </c>
      <c r="R1716" s="13" t="s">
        <v>8337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customFormat="1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30"/>
        <v>0</v>
      </c>
      <c r="P1717">
        <f t="shared" si="131"/>
        <v>5.5</v>
      </c>
      <c r="Q1717" s="13" t="s">
        <v>8312</v>
      </c>
      <c r="R1717" s="13" t="s">
        <v>8337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customFormat="1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30"/>
        <v>8</v>
      </c>
      <c r="P1718">
        <f t="shared" si="131"/>
        <v>50</v>
      </c>
      <c r="Q1718" s="13" t="s">
        <v>8312</v>
      </c>
      <c r="R1718" s="13" t="s">
        <v>8337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customFormat="1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30"/>
        <v>43</v>
      </c>
      <c r="P1719">
        <f t="shared" si="131"/>
        <v>34.020000000000003</v>
      </c>
      <c r="Q1719" s="13" t="s">
        <v>8312</v>
      </c>
      <c r="R1719" s="13" t="s">
        <v>8337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customFormat="1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30"/>
        <v>0</v>
      </c>
      <c r="P1720">
        <f t="shared" si="131"/>
        <v>37.5</v>
      </c>
      <c r="Q1720" s="13" t="s">
        <v>8312</v>
      </c>
      <c r="R1720" s="13" t="s">
        <v>8337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customFormat="1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30"/>
        <v>1</v>
      </c>
      <c r="P1721">
        <f t="shared" si="131"/>
        <v>11.67</v>
      </c>
      <c r="Q1721" s="13" t="s">
        <v>8312</v>
      </c>
      <c r="R1721" s="13" t="s">
        <v>8337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customFormat="1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30"/>
        <v>6</v>
      </c>
      <c r="P1722">
        <f t="shared" si="131"/>
        <v>28.13</v>
      </c>
      <c r="Q1722" s="13" t="s">
        <v>8312</v>
      </c>
      <c r="R1722" s="13" t="s">
        <v>8337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customFormat="1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30"/>
        <v>0</v>
      </c>
      <c r="P1723">
        <f t="shared" si="131"/>
        <v>0</v>
      </c>
      <c r="Q1723" s="13" t="s">
        <v>8312</v>
      </c>
      <c r="R1723" s="13" t="s">
        <v>8337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customFormat="1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30"/>
        <v>0</v>
      </c>
      <c r="P1724">
        <f t="shared" si="131"/>
        <v>1</v>
      </c>
      <c r="Q1724" s="13" t="s">
        <v>8312</v>
      </c>
      <c r="R1724" s="13" t="s">
        <v>8337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customFormat="1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30"/>
        <v>7</v>
      </c>
      <c r="P1725">
        <f t="shared" si="131"/>
        <v>216.67</v>
      </c>
      <c r="Q1725" s="13" t="s">
        <v>8312</v>
      </c>
      <c r="R1725" s="13" t="s">
        <v>8337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customFormat="1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30"/>
        <v>1</v>
      </c>
      <c r="P1726">
        <f t="shared" si="131"/>
        <v>8.75</v>
      </c>
      <c r="Q1726" s="13" t="s">
        <v>8312</v>
      </c>
      <c r="R1726" s="13" t="s">
        <v>8337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customFormat="1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30"/>
        <v>10</v>
      </c>
      <c r="P1727">
        <f t="shared" si="131"/>
        <v>62.22</v>
      </c>
      <c r="Q1727" s="13" t="s">
        <v>8312</v>
      </c>
      <c r="R1727" s="13" t="s">
        <v>8337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customFormat="1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30"/>
        <v>34</v>
      </c>
      <c r="P1728">
        <f t="shared" si="131"/>
        <v>137.25</v>
      </c>
      <c r="Q1728" s="13" t="s">
        <v>8312</v>
      </c>
      <c r="R1728" s="13" t="s">
        <v>8337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customFormat="1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30"/>
        <v>0</v>
      </c>
      <c r="P1729">
        <f t="shared" si="131"/>
        <v>1</v>
      </c>
      <c r="Q1729" s="13" t="s">
        <v>8312</v>
      </c>
      <c r="R1729" s="13" t="s">
        <v>8337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customFormat="1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ref="O1730:O1793" si="135">ROUND(E1730/D1730*100,0)</f>
        <v>68</v>
      </c>
      <c r="P1730">
        <f t="shared" ref="P1730:P1793" si="136">IFERROR(ROUND(E1730/L1730,2),0)</f>
        <v>122.14</v>
      </c>
      <c r="Q1730" s="13" t="s">
        <v>8312</v>
      </c>
      <c r="R1730" s="13" t="s">
        <v>8337</v>
      </c>
      <c r="S1730" s="16">
        <f t="shared" ref="S1730:S1793" si="137">(((J1730/60)/60)/24)+DATE(1970,1,1)</f>
        <v>42268.625856481478</v>
      </c>
      <c r="T1730" s="16">
        <f t="shared" ref="T1730:T1793" si="138">(((I1730/60)/60)/24)+DATE(1970,1,1)</f>
        <v>42298.625856481478</v>
      </c>
      <c r="U1730">
        <f t="shared" ref="U1730:U1793" si="139">+YEAR(S1730)</f>
        <v>2015</v>
      </c>
    </row>
    <row r="1731" spans="1:21" customFormat="1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si="135"/>
        <v>0</v>
      </c>
      <c r="P1731">
        <f t="shared" si="136"/>
        <v>0</v>
      </c>
      <c r="Q1731" s="13" t="s">
        <v>8312</v>
      </c>
      <c r="R1731" s="13" t="s">
        <v>8337</v>
      </c>
      <c r="S1731" s="16">
        <f t="shared" si="137"/>
        <v>42471.052152777775</v>
      </c>
      <c r="T1731" s="16">
        <f t="shared" si="138"/>
        <v>42531.052152777775</v>
      </c>
      <c r="U1731">
        <f t="shared" si="139"/>
        <v>2016</v>
      </c>
    </row>
    <row r="1732" spans="1:21" customFormat="1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35"/>
        <v>0</v>
      </c>
      <c r="P1732">
        <f t="shared" si="136"/>
        <v>0</v>
      </c>
      <c r="Q1732" s="13" t="s">
        <v>8312</v>
      </c>
      <c r="R1732" s="13" t="s">
        <v>8337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customFormat="1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35"/>
        <v>0</v>
      </c>
      <c r="P1733">
        <f t="shared" si="136"/>
        <v>0</v>
      </c>
      <c r="Q1733" s="13" t="s">
        <v>8312</v>
      </c>
      <c r="R1733" s="13" t="s">
        <v>8337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customFormat="1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35"/>
        <v>0</v>
      </c>
      <c r="P1734">
        <f t="shared" si="136"/>
        <v>0</v>
      </c>
      <c r="Q1734" s="13" t="s">
        <v>8312</v>
      </c>
      <c r="R1734" s="13" t="s">
        <v>8337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customFormat="1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35"/>
        <v>0</v>
      </c>
      <c r="P1735">
        <f t="shared" si="136"/>
        <v>0</v>
      </c>
      <c r="Q1735" s="13" t="s">
        <v>8312</v>
      </c>
      <c r="R1735" s="13" t="s">
        <v>8337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customFormat="1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35"/>
        <v>0</v>
      </c>
      <c r="P1736">
        <f t="shared" si="136"/>
        <v>1</v>
      </c>
      <c r="Q1736" s="13" t="s">
        <v>8312</v>
      </c>
      <c r="R1736" s="13" t="s">
        <v>8337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customFormat="1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35"/>
        <v>11</v>
      </c>
      <c r="P1737">
        <f t="shared" si="136"/>
        <v>55</v>
      </c>
      <c r="Q1737" s="13" t="s">
        <v>8312</v>
      </c>
      <c r="R1737" s="13" t="s">
        <v>8337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customFormat="1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35"/>
        <v>1</v>
      </c>
      <c r="P1738">
        <f t="shared" si="136"/>
        <v>22</v>
      </c>
      <c r="Q1738" s="13" t="s">
        <v>8312</v>
      </c>
      <c r="R1738" s="13" t="s">
        <v>8337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customFormat="1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35"/>
        <v>21</v>
      </c>
      <c r="P1739">
        <f t="shared" si="136"/>
        <v>56.67</v>
      </c>
      <c r="Q1739" s="13" t="s">
        <v>8312</v>
      </c>
      <c r="R1739" s="13" t="s">
        <v>8337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customFormat="1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35"/>
        <v>0</v>
      </c>
      <c r="P1740">
        <f t="shared" si="136"/>
        <v>20</v>
      </c>
      <c r="Q1740" s="13" t="s">
        <v>8312</v>
      </c>
      <c r="R1740" s="13" t="s">
        <v>8337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customFormat="1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35"/>
        <v>0</v>
      </c>
      <c r="P1741">
        <f t="shared" si="136"/>
        <v>1</v>
      </c>
      <c r="Q1741" s="13" t="s">
        <v>8312</v>
      </c>
      <c r="R1741" s="13" t="s">
        <v>8337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customFormat="1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35"/>
        <v>0</v>
      </c>
      <c r="P1742">
        <f t="shared" si="136"/>
        <v>0</v>
      </c>
      <c r="Q1742" s="13" t="s">
        <v>8312</v>
      </c>
      <c r="R1742" s="13" t="s">
        <v>8337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customFormat="1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35"/>
        <v>111</v>
      </c>
      <c r="P1743">
        <f t="shared" si="136"/>
        <v>25.58</v>
      </c>
      <c r="Q1743" s="13" t="s">
        <v>8323</v>
      </c>
      <c r="R1743" s="13" t="s">
        <v>8324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customFormat="1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35"/>
        <v>109</v>
      </c>
      <c r="P1744">
        <f t="shared" si="136"/>
        <v>63.97</v>
      </c>
      <c r="Q1744" s="13" t="s">
        <v>8323</v>
      </c>
      <c r="R1744" s="13" t="s">
        <v>8324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customFormat="1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35"/>
        <v>100</v>
      </c>
      <c r="P1745">
        <f t="shared" si="136"/>
        <v>89.93</v>
      </c>
      <c r="Q1745" s="13" t="s">
        <v>8323</v>
      </c>
      <c r="R1745" s="13" t="s">
        <v>8324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customFormat="1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35"/>
        <v>118</v>
      </c>
      <c r="P1746">
        <f t="shared" si="136"/>
        <v>93.07</v>
      </c>
      <c r="Q1746" s="13" t="s">
        <v>8323</v>
      </c>
      <c r="R1746" s="13" t="s">
        <v>8324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customFormat="1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35"/>
        <v>114</v>
      </c>
      <c r="P1747">
        <f t="shared" si="136"/>
        <v>89.67</v>
      </c>
      <c r="Q1747" s="13" t="s">
        <v>8323</v>
      </c>
      <c r="R1747" s="13" t="s">
        <v>8324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customFormat="1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35"/>
        <v>148</v>
      </c>
      <c r="P1748">
        <f t="shared" si="136"/>
        <v>207.62</v>
      </c>
      <c r="Q1748" s="13" t="s">
        <v>8323</v>
      </c>
      <c r="R1748" s="13" t="s">
        <v>8324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customFormat="1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35"/>
        <v>105</v>
      </c>
      <c r="P1749">
        <f t="shared" si="136"/>
        <v>59.41</v>
      </c>
      <c r="Q1749" s="13" t="s">
        <v>8323</v>
      </c>
      <c r="R1749" s="13" t="s">
        <v>8324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customFormat="1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35"/>
        <v>130</v>
      </c>
      <c r="P1750">
        <f t="shared" si="136"/>
        <v>358.97</v>
      </c>
      <c r="Q1750" s="13" t="s">
        <v>8323</v>
      </c>
      <c r="R1750" s="13" t="s">
        <v>8324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customFormat="1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35"/>
        <v>123</v>
      </c>
      <c r="P1751">
        <f t="shared" si="136"/>
        <v>94.74</v>
      </c>
      <c r="Q1751" s="13" t="s">
        <v>8323</v>
      </c>
      <c r="R1751" s="13" t="s">
        <v>8324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customFormat="1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35"/>
        <v>202</v>
      </c>
      <c r="P1752">
        <f t="shared" si="136"/>
        <v>80.650000000000006</v>
      </c>
      <c r="Q1752" s="13" t="s">
        <v>8323</v>
      </c>
      <c r="R1752" s="13" t="s">
        <v>8324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customFormat="1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35"/>
        <v>103</v>
      </c>
      <c r="P1753">
        <f t="shared" si="136"/>
        <v>168.69</v>
      </c>
      <c r="Q1753" s="13" t="s">
        <v>8323</v>
      </c>
      <c r="R1753" s="13" t="s">
        <v>8324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customFormat="1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35"/>
        <v>260</v>
      </c>
      <c r="P1754">
        <f t="shared" si="136"/>
        <v>34.69</v>
      </c>
      <c r="Q1754" s="13" t="s">
        <v>8323</v>
      </c>
      <c r="R1754" s="13" t="s">
        <v>8324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customFormat="1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35"/>
        <v>108</v>
      </c>
      <c r="P1755">
        <f t="shared" si="136"/>
        <v>462.86</v>
      </c>
      <c r="Q1755" s="13" t="s">
        <v>8323</v>
      </c>
      <c r="R1755" s="13" t="s">
        <v>8324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customFormat="1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35"/>
        <v>111</v>
      </c>
      <c r="P1756">
        <f t="shared" si="136"/>
        <v>104.39</v>
      </c>
      <c r="Q1756" s="13" t="s">
        <v>8323</v>
      </c>
      <c r="R1756" s="13" t="s">
        <v>8324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customFormat="1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35"/>
        <v>120</v>
      </c>
      <c r="P1757">
        <f t="shared" si="136"/>
        <v>7.5</v>
      </c>
      <c r="Q1757" s="13" t="s">
        <v>8323</v>
      </c>
      <c r="R1757" s="13" t="s">
        <v>8324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customFormat="1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35"/>
        <v>103</v>
      </c>
      <c r="P1758">
        <f t="shared" si="136"/>
        <v>47.13</v>
      </c>
      <c r="Q1758" s="13" t="s">
        <v>8323</v>
      </c>
      <c r="R1758" s="13" t="s">
        <v>8324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customFormat="1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35"/>
        <v>116</v>
      </c>
      <c r="P1759">
        <f t="shared" si="136"/>
        <v>414.29</v>
      </c>
      <c r="Q1759" s="13" t="s">
        <v>8323</v>
      </c>
      <c r="R1759" s="13" t="s">
        <v>8324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customFormat="1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35"/>
        <v>115</v>
      </c>
      <c r="P1760">
        <f t="shared" si="136"/>
        <v>42.48</v>
      </c>
      <c r="Q1760" s="13" t="s">
        <v>8323</v>
      </c>
      <c r="R1760" s="13" t="s">
        <v>8324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customFormat="1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35"/>
        <v>107</v>
      </c>
      <c r="P1761">
        <f t="shared" si="136"/>
        <v>108.78</v>
      </c>
      <c r="Q1761" s="13" t="s">
        <v>8323</v>
      </c>
      <c r="R1761" s="13" t="s">
        <v>8324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customFormat="1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35"/>
        <v>165</v>
      </c>
      <c r="P1762">
        <f t="shared" si="136"/>
        <v>81.099999999999994</v>
      </c>
      <c r="Q1762" s="13" t="s">
        <v>8323</v>
      </c>
      <c r="R1762" s="13" t="s">
        <v>8324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customFormat="1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35"/>
        <v>155</v>
      </c>
      <c r="P1763">
        <f t="shared" si="136"/>
        <v>51.67</v>
      </c>
      <c r="Q1763" s="13" t="s">
        <v>8323</v>
      </c>
      <c r="R1763" s="13" t="s">
        <v>8324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customFormat="1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35"/>
        <v>885</v>
      </c>
      <c r="P1764">
        <f t="shared" si="136"/>
        <v>35.4</v>
      </c>
      <c r="Q1764" s="13" t="s">
        <v>8323</v>
      </c>
      <c r="R1764" s="13" t="s">
        <v>8324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customFormat="1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35"/>
        <v>102</v>
      </c>
      <c r="P1765">
        <f t="shared" si="136"/>
        <v>103.64</v>
      </c>
      <c r="Q1765" s="13" t="s">
        <v>8323</v>
      </c>
      <c r="R1765" s="13" t="s">
        <v>8324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customFormat="1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35"/>
        <v>20</v>
      </c>
      <c r="P1766">
        <f t="shared" si="136"/>
        <v>55.28</v>
      </c>
      <c r="Q1766" s="13" t="s">
        <v>8323</v>
      </c>
      <c r="R1766" s="13" t="s">
        <v>8324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customFormat="1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35"/>
        <v>59</v>
      </c>
      <c r="P1767">
        <f t="shared" si="136"/>
        <v>72.17</v>
      </c>
      <c r="Q1767" s="13" t="s">
        <v>8323</v>
      </c>
      <c r="R1767" s="13" t="s">
        <v>8324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customFormat="1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35"/>
        <v>0</v>
      </c>
      <c r="P1768">
        <f t="shared" si="136"/>
        <v>0</v>
      </c>
      <c r="Q1768" s="13" t="s">
        <v>8323</v>
      </c>
      <c r="R1768" s="13" t="s">
        <v>8324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customFormat="1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35"/>
        <v>46</v>
      </c>
      <c r="P1769">
        <f t="shared" si="136"/>
        <v>58.62</v>
      </c>
      <c r="Q1769" s="13" t="s">
        <v>8323</v>
      </c>
      <c r="R1769" s="13" t="s">
        <v>8324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customFormat="1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35"/>
        <v>4</v>
      </c>
      <c r="P1770">
        <f t="shared" si="136"/>
        <v>12.47</v>
      </c>
      <c r="Q1770" s="13" t="s">
        <v>8323</v>
      </c>
      <c r="R1770" s="13" t="s">
        <v>8324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customFormat="1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35"/>
        <v>3</v>
      </c>
      <c r="P1771">
        <f t="shared" si="136"/>
        <v>49.14</v>
      </c>
      <c r="Q1771" s="13" t="s">
        <v>8323</v>
      </c>
      <c r="R1771" s="13" t="s">
        <v>8324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customFormat="1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35"/>
        <v>57</v>
      </c>
      <c r="P1772">
        <f t="shared" si="136"/>
        <v>150.5</v>
      </c>
      <c r="Q1772" s="13" t="s">
        <v>8323</v>
      </c>
      <c r="R1772" s="13" t="s">
        <v>8324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customFormat="1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35"/>
        <v>21</v>
      </c>
      <c r="P1773">
        <f t="shared" si="136"/>
        <v>35.799999999999997</v>
      </c>
      <c r="Q1773" s="13" t="s">
        <v>8323</v>
      </c>
      <c r="R1773" s="13" t="s">
        <v>8324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customFormat="1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35"/>
        <v>16</v>
      </c>
      <c r="P1774">
        <f t="shared" si="136"/>
        <v>45.16</v>
      </c>
      <c r="Q1774" s="13" t="s">
        <v>8323</v>
      </c>
      <c r="R1774" s="13" t="s">
        <v>8324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customFormat="1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35"/>
        <v>6</v>
      </c>
      <c r="P1775">
        <f t="shared" si="136"/>
        <v>98.79</v>
      </c>
      <c r="Q1775" s="13" t="s">
        <v>8323</v>
      </c>
      <c r="R1775" s="13" t="s">
        <v>8324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customFormat="1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35"/>
        <v>46</v>
      </c>
      <c r="P1776">
        <f t="shared" si="136"/>
        <v>88.31</v>
      </c>
      <c r="Q1776" s="13" t="s">
        <v>8323</v>
      </c>
      <c r="R1776" s="13" t="s">
        <v>8324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customFormat="1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35"/>
        <v>65</v>
      </c>
      <c r="P1777">
        <f t="shared" si="136"/>
        <v>170.63</v>
      </c>
      <c r="Q1777" s="13" t="s">
        <v>8323</v>
      </c>
      <c r="R1777" s="13" t="s">
        <v>8324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customFormat="1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35"/>
        <v>7</v>
      </c>
      <c r="P1778">
        <f t="shared" si="136"/>
        <v>83.75</v>
      </c>
      <c r="Q1778" s="13" t="s">
        <v>8323</v>
      </c>
      <c r="R1778" s="13" t="s">
        <v>8324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customFormat="1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35"/>
        <v>14</v>
      </c>
      <c r="P1779">
        <f t="shared" si="136"/>
        <v>65.099999999999994</v>
      </c>
      <c r="Q1779" s="13" t="s">
        <v>8323</v>
      </c>
      <c r="R1779" s="13" t="s">
        <v>8324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customFormat="1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35"/>
        <v>2</v>
      </c>
      <c r="P1780">
        <f t="shared" si="136"/>
        <v>66.33</v>
      </c>
      <c r="Q1780" s="13" t="s">
        <v>8323</v>
      </c>
      <c r="R1780" s="13" t="s">
        <v>8324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customFormat="1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35"/>
        <v>36</v>
      </c>
      <c r="P1781">
        <f t="shared" si="136"/>
        <v>104.89</v>
      </c>
      <c r="Q1781" s="13" t="s">
        <v>8323</v>
      </c>
      <c r="R1781" s="13" t="s">
        <v>8324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customFormat="1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35"/>
        <v>40</v>
      </c>
      <c r="P1782">
        <f t="shared" si="136"/>
        <v>78.44</v>
      </c>
      <c r="Q1782" s="13" t="s">
        <v>8323</v>
      </c>
      <c r="R1782" s="13" t="s">
        <v>8324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customFormat="1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35"/>
        <v>26</v>
      </c>
      <c r="P1783">
        <f t="shared" si="136"/>
        <v>59.04</v>
      </c>
      <c r="Q1783" s="13" t="s">
        <v>8323</v>
      </c>
      <c r="R1783" s="13" t="s">
        <v>8324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customFormat="1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35"/>
        <v>15</v>
      </c>
      <c r="P1784">
        <f t="shared" si="136"/>
        <v>71.34</v>
      </c>
      <c r="Q1784" s="13" t="s">
        <v>8323</v>
      </c>
      <c r="R1784" s="13" t="s">
        <v>8324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customFormat="1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35"/>
        <v>24</v>
      </c>
      <c r="P1785">
        <f t="shared" si="136"/>
        <v>51.23</v>
      </c>
      <c r="Q1785" s="13" t="s">
        <v>8323</v>
      </c>
      <c r="R1785" s="13" t="s">
        <v>8324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customFormat="1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35"/>
        <v>40</v>
      </c>
      <c r="P1786">
        <f t="shared" si="136"/>
        <v>60.24</v>
      </c>
      <c r="Q1786" s="13" t="s">
        <v>8323</v>
      </c>
      <c r="R1786" s="13" t="s">
        <v>8324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customFormat="1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35"/>
        <v>20</v>
      </c>
      <c r="P1787">
        <f t="shared" si="136"/>
        <v>44.94</v>
      </c>
      <c r="Q1787" s="13" t="s">
        <v>8323</v>
      </c>
      <c r="R1787" s="13" t="s">
        <v>8324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customFormat="1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35"/>
        <v>48</v>
      </c>
      <c r="P1788">
        <f t="shared" si="136"/>
        <v>31.21</v>
      </c>
      <c r="Q1788" s="13" t="s">
        <v>8323</v>
      </c>
      <c r="R1788" s="13" t="s">
        <v>8324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customFormat="1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35"/>
        <v>15</v>
      </c>
      <c r="P1789">
        <f t="shared" si="136"/>
        <v>63.88</v>
      </c>
      <c r="Q1789" s="13" t="s">
        <v>8323</v>
      </c>
      <c r="R1789" s="13" t="s">
        <v>8324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customFormat="1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35"/>
        <v>1</v>
      </c>
      <c r="P1790">
        <f t="shared" si="136"/>
        <v>19</v>
      </c>
      <c r="Q1790" s="13" t="s">
        <v>8323</v>
      </c>
      <c r="R1790" s="13" t="s">
        <v>8324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customFormat="1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35"/>
        <v>1</v>
      </c>
      <c r="P1791">
        <f t="shared" si="136"/>
        <v>10</v>
      </c>
      <c r="Q1791" s="13" t="s">
        <v>8323</v>
      </c>
      <c r="R1791" s="13" t="s">
        <v>8324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customFormat="1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35"/>
        <v>5</v>
      </c>
      <c r="P1792">
        <f t="shared" si="136"/>
        <v>109.07</v>
      </c>
      <c r="Q1792" s="13" t="s">
        <v>8323</v>
      </c>
      <c r="R1792" s="13" t="s">
        <v>8324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customFormat="1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35"/>
        <v>4</v>
      </c>
      <c r="P1793">
        <f t="shared" si="136"/>
        <v>26.75</v>
      </c>
      <c r="Q1793" s="13" t="s">
        <v>8323</v>
      </c>
      <c r="R1793" s="13" t="s">
        <v>8324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customFormat="1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ref="O1794:O1857" si="140">ROUND(E1794/D1794*100,0)</f>
        <v>61</v>
      </c>
      <c r="P1794">
        <f t="shared" ref="P1794:P1857" si="141">IFERROR(ROUND(E1794/L1794,2),0)</f>
        <v>109.94</v>
      </c>
      <c r="Q1794" s="13" t="s">
        <v>8323</v>
      </c>
      <c r="R1794" s="13" t="s">
        <v>8324</v>
      </c>
      <c r="S1794" s="16">
        <f t="shared" ref="S1794:S1857" si="142">(((J1794/60)/60)/24)+DATE(1970,1,1)</f>
        <v>42189.031041666662</v>
      </c>
      <c r="T1794" s="16">
        <f t="shared" ref="T1794:T1857" si="143">(((I1794/60)/60)/24)+DATE(1970,1,1)</f>
        <v>42226.290972222225</v>
      </c>
      <c r="U1794">
        <f t="shared" ref="U1794:U1857" si="144">+YEAR(S1794)</f>
        <v>2015</v>
      </c>
    </row>
    <row r="1795" spans="1:21" customFormat="1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si="140"/>
        <v>1</v>
      </c>
      <c r="P1795">
        <f t="shared" si="141"/>
        <v>20</v>
      </c>
      <c r="Q1795" s="13" t="s">
        <v>8323</v>
      </c>
      <c r="R1795" s="13" t="s">
        <v>8324</v>
      </c>
      <c r="S1795" s="16">
        <f t="shared" si="142"/>
        <v>41940.89166666667</v>
      </c>
      <c r="T1795" s="16">
        <f t="shared" si="143"/>
        <v>41970.933333333334</v>
      </c>
      <c r="U1795">
        <f t="shared" si="144"/>
        <v>2014</v>
      </c>
    </row>
    <row r="1796" spans="1:21" customFormat="1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40"/>
        <v>11</v>
      </c>
      <c r="P1796">
        <f t="shared" si="141"/>
        <v>55.39</v>
      </c>
      <c r="Q1796" s="13" t="s">
        <v>8323</v>
      </c>
      <c r="R1796" s="13" t="s">
        <v>8324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customFormat="1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40"/>
        <v>39</v>
      </c>
      <c r="P1797">
        <f t="shared" si="141"/>
        <v>133.9</v>
      </c>
      <c r="Q1797" s="13" t="s">
        <v>8323</v>
      </c>
      <c r="R1797" s="13" t="s">
        <v>8324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customFormat="1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40"/>
        <v>22</v>
      </c>
      <c r="P1798">
        <f t="shared" si="141"/>
        <v>48.72</v>
      </c>
      <c r="Q1798" s="13" t="s">
        <v>8323</v>
      </c>
      <c r="R1798" s="13" t="s">
        <v>8324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customFormat="1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40"/>
        <v>68</v>
      </c>
      <c r="P1799">
        <f t="shared" si="141"/>
        <v>48.25</v>
      </c>
      <c r="Q1799" s="13" t="s">
        <v>8323</v>
      </c>
      <c r="R1799" s="13" t="s">
        <v>8324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customFormat="1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40"/>
        <v>14</v>
      </c>
      <c r="P1800">
        <f t="shared" si="141"/>
        <v>58.97</v>
      </c>
      <c r="Q1800" s="13" t="s">
        <v>8323</v>
      </c>
      <c r="R1800" s="13" t="s">
        <v>8324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customFormat="1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40"/>
        <v>2</v>
      </c>
      <c r="P1801">
        <f t="shared" si="141"/>
        <v>11.64</v>
      </c>
      <c r="Q1801" s="13" t="s">
        <v>8323</v>
      </c>
      <c r="R1801" s="13" t="s">
        <v>8324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customFormat="1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40"/>
        <v>20</v>
      </c>
      <c r="P1802">
        <f t="shared" si="141"/>
        <v>83.72</v>
      </c>
      <c r="Q1802" s="13" t="s">
        <v>8323</v>
      </c>
      <c r="R1802" s="13" t="s">
        <v>8324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customFormat="1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40"/>
        <v>14</v>
      </c>
      <c r="P1803">
        <f t="shared" si="141"/>
        <v>63.65</v>
      </c>
      <c r="Q1803" s="13" t="s">
        <v>8323</v>
      </c>
      <c r="R1803" s="13" t="s">
        <v>8324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customFormat="1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40"/>
        <v>48</v>
      </c>
      <c r="P1804">
        <f t="shared" si="141"/>
        <v>94.28</v>
      </c>
      <c r="Q1804" s="13" t="s">
        <v>8323</v>
      </c>
      <c r="R1804" s="13" t="s">
        <v>8324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customFormat="1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40"/>
        <v>31</v>
      </c>
      <c r="P1805">
        <f t="shared" si="141"/>
        <v>71.87</v>
      </c>
      <c r="Q1805" s="13" t="s">
        <v>8323</v>
      </c>
      <c r="R1805" s="13" t="s">
        <v>8324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customFormat="1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40"/>
        <v>35</v>
      </c>
      <c r="P1806">
        <f t="shared" si="141"/>
        <v>104.85</v>
      </c>
      <c r="Q1806" s="13" t="s">
        <v>8323</v>
      </c>
      <c r="R1806" s="13" t="s">
        <v>8324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customFormat="1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40"/>
        <v>36</v>
      </c>
      <c r="P1807">
        <f t="shared" si="141"/>
        <v>67.14</v>
      </c>
      <c r="Q1807" s="13" t="s">
        <v>8323</v>
      </c>
      <c r="R1807" s="13" t="s">
        <v>8324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customFormat="1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40"/>
        <v>3</v>
      </c>
      <c r="P1808">
        <f t="shared" si="141"/>
        <v>73.88</v>
      </c>
      <c r="Q1808" s="13" t="s">
        <v>8323</v>
      </c>
      <c r="R1808" s="13" t="s">
        <v>8324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customFormat="1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40"/>
        <v>11</v>
      </c>
      <c r="P1809">
        <f t="shared" si="141"/>
        <v>69.13</v>
      </c>
      <c r="Q1809" s="13" t="s">
        <v>8323</v>
      </c>
      <c r="R1809" s="13" t="s">
        <v>8324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customFormat="1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40"/>
        <v>41</v>
      </c>
      <c r="P1810">
        <f t="shared" si="141"/>
        <v>120.77</v>
      </c>
      <c r="Q1810" s="13" t="s">
        <v>8323</v>
      </c>
      <c r="R1810" s="13" t="s">
        <v>8324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customFormat="1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40"/>
        <v>11</v>
      </c>
      <c r="P1811">
        <f t="shared" si="141"/>
        <v>42.22</v>
      </c>
      <c r="Q1811" s="13" t="s">
        <v>8323</v>
      </c>
      <c r="R1811" s="13" t="s">
        <v>8324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customFormat="1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40"/>
        <v>3</v>
      </c>
      <c r="P1812">
        <f t="shared" si="141"/>
        <v>7.5</v>
      </c>
      <c r="Q1812" s="13" t="s">
        <v>8323</v>
      </c>
      <c r="R1812" s="13" t="s">
        <v>8324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customFormat="1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40"/>
        <v>0</v>
      </c>
      <c r="P1813">
        <f t="shared" si="141"/>
        <v>1.54</v>
      </c>
      <c r="Q1813" s="13" t="s">
        <v>8323</v>
      </c>
      <c r="R1813" s="13" t="s">
        <v>8324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customFormat="1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40"/>
        <v>13</v>
      </c>
      <c r="P1814">
        <f t="shared" si="141"/>
        <v>37.61</v>
      </c>
      <c r="Q1814" s="13" t="s">
        <v>8323</v>
      </c>
      <c r="R1814" s="13" t="s">
        <v>8324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customFormat="1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40"/>
        <v>0</v>
      </c>
      <c r="P1815">
        <f t="shared" si="141"/>
        <v>0</v>
      </c>
      <c r="Q1815" s="13" t="s">
        <v>8323</v>
      </c>
      <c r="R1815" s="13" t="s">
        <v>8324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customFormat="1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40"/>
        <v>49</v>
      </c>
      <c r="P1816">
        <f t="shared" si="141"/>
        <v>42.16</v>
      </c>
      <c r="Q1816" s="13" t="s">
        <v>8323</v>
      </c>
      <c r="R1816" s="13" t="s">
        <v>8324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customFormat="1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40"/>
        <v>0</v>
      </c>
      <c r="P1817">
        <f t="shared" si="141"/>
        <v>0</v>
      </c>
      <c r="Q1817" s="13" t="s">
        <v>8323</v>
      </c>
      <c r="R1817" s="13" t="s">
        <v>8324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customFormat="1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40"/>
        <v>2</v>
      </c>
      <c r="P1818">
        <f t="shared" si="141"/>
        <v>84.83</v>
      </c>
      <c r="Q1818" s="13" t="s">
        <v>8323</v>
      </c>
      <c r="R1818" s="13" t="s">
        <v>8324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customFormat="1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40"/>
        <v>52</v>
      </c>
      <c r="P1819">
        <f t="shared" si="141"/>
        <v>94.19</v>
      </c>
      <c r="Q1819" s="13" t="s">
        <v>8323</v>
      </c>
      <c r="R1819" s="13" t="s">
        <v>8324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customFormat="1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40"/>
        <v>0</v>
      </c>
      <c r="P1820">
        <f t="shared" si="141"/>
        <v>0</v>
      </c>
      <c r="Q1820" s="13" t="s">
        <v>8323</v>
      </c>
      <c r="R1820" s="13" t="s">
        <v>8324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customFormat="1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40"/>
        <v>2</v>
      </c>
      <c r="P1821">
        <f t="shared" si="141"/>
        <v>6.25</v>
      </c>
      <c r="Q1821" s="13" t="s">
        <v>8323</v>
      </c>
      <c r="R1821" s="13" t="s">
        <v>8324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customFormat="1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40"/>
        <v>7</v>
      </c>
      <c r="P1822">
        <f t="shared" si="141"/>
        <v>213.38</v>
      </c>
      <c r="Q1822" s="13" t="s">
        <v>8323</v>
      </c>
      <c r="R1822" s="13" t="s">
        <v>8324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customFormat="1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40"/>
        <v>135</v>
      </c>
      <c r="P1823">
        <f t="shared" si="141"/>
        <v>59.16</v>
      </c>
      <c r="Q1823" s="13" t="s">
        <v>8312</v>
      </c>
      <c r="R1823" s="13" t="s">
        <v>8313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customFormat="1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40"/>
        <v>100</v>
      </c>
      <c r="P1824">
        <f t="shared" si="141"/>
        <v>27.27</v>
      </c>
      <c r="Q1824" s="13" t="s">
        <v>8312</v>
      </c>
      <c r="R1824" s="13" t="s">
        <v>8313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customFormat="1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40"/>
        <v>116</v>
      </c>
      <c r="P1825">
        <f t="shared" si="141"/>
        <v>24.58</v>
      </c>
      <c r="Q1825" s="13" t="s">
        <v>8312</v>
      </c>
      <c r="R1825" s="13" t="s">
        <v>8313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customFormat="1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40"/>
        <v>100</v>
      </c>
      <c r="P1826">
        <f t="shared" si="141"/>
        <v>75.05</v>
      </c>
      <c r="Q1826" s="13" t="s">
        <v>8312</v>
      </c>
      <c r="R1826" s="13" t="s">
        <v>8313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customFormat="1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40"/>
        <v>105</v>
      </c>
      <c r="P1827">
        <f t="shared" si="141"/>
        <v>42.02</v>
      </c>
      <c r="Q1827" s="13" t="s">
        <v>8312</v>
      </c>
      <c r="R1827" s="13" t="s">
        <v>8313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customFormat="1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40"/>
        <v>101</v>
      </c>
      <c r="P1828">
        <f t="shared" si="141"/>
        <v>53.16</v>
      </c>
      <c r="Q1828" s="13" t="s">
        <v>8312</v>
      </c>
      <c r="R1828" s="13" t="s">
        <v>8313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customFormat="1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40"/>
        <v>101</v>
      </c>
      <c r="P1829">
        <f t="shared" si="141"/>
        <v>83.89</v>
      </c>
      <c r="Q1829" s="13" t="s">
        <v>8312</v>
      </c>
      <c r="R1829" s="13" t="s">
        <v>8313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customFormat="1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40"/>
        <v>100</v>
      </c>
      <c r="P1830">
        <f t="shared" si="141"/>
        <v>417.33</v>
      </c>
      <c r="Q1830" s="13" t="s">
        <v>8312</v>
      </c>
      <c r="R1830" s="13" t="s">
        <v>8313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customFormat="1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40"/>
        <v>167</v>
      </c>
      <c r="P1831">
        <f t="shared" si="141"/>
        <v>75.77</v>
      </c>
      <c r="Q1831" s="13" t="s">
        <v>8312</v>
      </c>
      <c r="R1831" s="13" t="s">
        <v>8313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customFormat="1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40"/>
        <v>102</v>
      </c>
      <c r="P1832">
        <f t="shared" si="141"/>
        <v>67.39</v>
      </c>
      <c r="Q1832" s="13" t="s">
        <v>8312</v>
      </c>
      <c r="R1832" s="13" t="s">
        <v>8313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customFormat="1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40"/>
        <v>103</v>
      </c>
      <c r="P1833">
        <f t="shared" si="141"/>
        <v>73.569999999999993</v>
      </c>
      <c r="Q1833" s="13" t="s">
        <v>8312</v>
      </c>
      <c r="R1833" s="13" t="s">
        <v>8313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customFormat="1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40"/>
        <v>143</v>
      </c>
      <c r="P1834">
        <f t="shared" si="141"/>
        <v>25</v>
      </c>
      <c r="Q1834" s="13" t="s">
        <v>8312</v>
      </c>
      <c r="R1834" s="13" t="s">
        <v>8313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customFormat="1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40"/>
        <v>263</v>
      </c>
      <c r="P1835">
        <f t="shared" si="141"/>
        <v>42</v>
      </c>
      <c r="Q1835" s="13" t="s">
        <v>8312</v>
      </c>
      <c r="R1835" s="13" t="s">
        <v>8313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customFormat="1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40"/>
        <v>118</v>
      </c>
      <c r="P1836">
        <f t="shared" si="141"/>
        <v>131.16999999999999</v>
      </c>
      <c r="Q1836" s="13" t="s">
        <v>8312</v>
      </c>
      <c r="R1836" s="13" t="s">
        <v>8313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customFormat="1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40"/>
        <v>104</v>
      </c>
      <c r="P1837">
        <f t="shared" si="141"/>
        <v>47.27</v>
      </c>
      <c r="Q1837" s="13" t="s">
        <v>8312</v>
      </c>
      <c r="R1837" s="13" t="s">
        <v>8313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customFormat="1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40"/>
        <v>200</v>
      </c>
      <c r="P1838">
        <f t="shared" si="141"/>
        <v>182.13</v>
      </c>
      <c r="Q1838" s="13" t="s">
        <v>8312</v>
      </c>
      <c r="R1838" s="13" t="s">
        <v>8313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customFormat="1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40"/>
        <v>307</v>
      </c>
      <c r="P1839">
        <f t="shared" si="141"/>
        <v>61.37</v>
      </c>
      <c r="Q1839" s="13" t="s">
        <v>8312</v>
      </c>
      <c r="R1839" s="13" t="s">
        <v>8313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customFormat="1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40"/>
        <v>100</v>
      </c>
      <c r="P1840">
        <f t="shared" si="141"/>
        <v>35.770000000000003</v>
      </c>
      <c r="Q1840" s="13" t="s">
        <v>8312</v>
      </c>
      <c r="R1840" s="13" t="s">
        <v>8313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customFormat="1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40"/>
        <v>205</v>
      </c>
      <c r="P1841">
        <f t="shared" si="141"/>
        <v>45.62</v>
      </c>
      <c r="Q1841" s="13" t="s">
        <v>8312</v>
      </c>
      <c r="R1841" s="13" t="s">
        <v>8313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customFormat="1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40"/>
        <v>109</v>
      </c>
      <c r="P1842">
        <f t="shared" si="141"/>
        <v>75.38</v>
      </c>
      <c r="Q1842" s="13" t="s">
        <v>8312</v>
      </c>
      <c r="R1842" s="13" t="s">
        <v>8313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customFormat="1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40"/>
        <v>102</v>
      </c>
      <c r="P1843">
        <f t="shared" si="141"/>
        <v>50.88</v>
      </c>
      <c r="Q1843" s="13" t="s">
        <v>8312</v>
      </c>
      <c r="R1843" s="13" t="s">
        <v>8313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customFormat="1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40"/>
        <v>125</v>
      </c>
      <c r="P1844">
        <f t="shared" si="141"/>
        <v>119.29</v>
      </c>
      <c r="Q1844" s="13" t="s">
        <v>8312</v>
      </c>
      <c r="R1844" s="13" t="s">
        <v>8313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customFormat="1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40"/>
        <v>124</v>
      </c>
      <c r="P1845">
        <f t="shared" si="141"/>
        <v>92.54</v>
      </c>
      <c r="Q1845" s="13" t="s">
        <v>8312</v>
      </c>
      <c r="R1845" s="13" t="s">
        <v>8313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customFormat="1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40"/>
        <v>101</v>
      </c>
      <c r="P1846">
        <f t="shared" si="141"/>
        <v>76.05</v>
      </c>
      <c r="Q1846" s="13" t="s">
        <v>8312</v>
      </c>
      <c r="R1846" s="13" t="s">
        <v>8313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customFormat="1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40"/>
        <v>100</v>
      </c>
      <c r="P1847">
        <f t="shared" si="141"/>
        <v>52.63</v>
      </c>
      <c r="Q1847" s="13" t="s">
        <v>8312</v>
      </c>
      <c r="R1847" s="13" t="s">
        <v>8313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customFormat="1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40"/>
        <v>138</v>
      </c>
      <c r="P1848">
        <f t="shared" si="141"/>
        <v>98.99</v>
      </c>
      <c r="Q1848" s="13" t="s">
        <v>8312</v>
      </c>
      <c r="R1848" s="13" t="s">
        <v>8313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customFormat="1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40"/>
        <v>121</v>
      </c>
      <c r="P1849">
        <f t="shared" si="141"/>
        <v>79.53</v>
      </c>
      <c r="Q1849" s="13" t="s">
        <v>8312</v>
      </c>
      <c r="R1849" s="13" t="s">
        <v>8313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customFormat="1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40"/>
        <v>107</v>
      </c>
      <c r="P1850">
        <f t="shared" si="141"/>
        <v>134.21</v>
      </c>
      <c r="Q1850" s="13" t="s">
        <v>8312</v>
      </c>
      <c r="R1850" s="13" t="s">
        <v>8313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customFormat="1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40"/>
        <v>100</v>
      </c>
      <c r="P1851">
        <f t="shared" si="141"/>
        <v>37.630000000000003</v>
      </c>
      <c r="Q1851" s="13" t="s">
        <v>8312</v>
      </c>
      <c r="R1851" s="13" t="s">
        <v>8313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customFormat="1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40"/>
        <v>102</v>
      </c>
      <c r="P1852">
        <f t="shared" si="141"/>
        <v>51.04</v>
      </c>
      <c r="Q1852" s="13" t="s">
        <v>8312</v>
      </c>
      <c r="R1852" s="13" t="s">
        <v>8313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customFormat="1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40"/>
        <v>100</v>
      </c>
      <c r="P1853">
        <f t="shared" si="141"/>
        <v>50.04</v>
      </c>
      <c r="Q1853" s="13" t="s">
        <v>8312</v>
      </c>
      <c r="R1853" s="13" t="s">
        <v>8313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customFormat="1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40"/>
        <v>117</v>
      </c>
      <c r="P1854">
        <f t="shared" si="141"/>
        <v>133.93</v>
      </c>
      <c r="Q1854" s="13" t="s">
        <v>8312</v>
      </c>
      <c r="R1854" s="13" t="s">
        <v>8313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customFormat="1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40"/>
        <v>102</v>
      </c>
      <c r="P1855">
        <f t="shared" si="141"/>
        <v>58.21</v>
      </c>
      <c r="Q1855" s="13" t="s">
        <v>8312</v>
      </c>
      <c r="R1855" s="13" t="s">
        <v>8313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customFormat="1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40"/>
        <v>102</v>
      </c>
      <c r="P1856">
        <f t="shared" si="141"/>
        <v>88.04</v>
      </c>
      <c r="Q1856" s="13" t="s">
        <v>8312</v>
      </c>
      <c r="R1856" s="13" t="s">
        <v>8313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customFormat="1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40"/>
        <v>154</v>
      </c>
      <c r="P1857">
        <f t="shared" si="141"/>
        <v>70.58</v>
      </c>
      <c r="Q1857" s="13" t="s">
        <v>8312</v>
      </c>
      <c r="R1857" s="13" t="s">
        <v>8313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customFormat="1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ref="O1858:O1921" si="145">ROUND(E1858/D1858*100,0)</f>
        <v>101</v>
      </c>
      <c r="P1858">
        <f t="shared" ref="P1858:P1921" si="146">IFERROR(ROUND(E1858/L1858,2),0)</f>
        <v>53.29</v>
      </c>
      <c r="Q1858" s="13" t="s">
        <v>8312</v>
      </c>
      <c r="R1858" s="13" t="s">
        <v>8313</v>
      </c>
      <c r="S1858" s="16">
        <f t="shared" ref="S1858:S1921" si="147">(((J1858/60)/60)/24)+DATE(1970,1,1)</f>
        <v>41817.854999999996</v>
      </c>
      <c r="T1858" s="16">
        <f t="shared" ref="T1858:T1921" si="148">(((I1858/60)/60)/24)+DATE(1970,1,1)</f>
        <v>41838.854999999996</v>
      </c>
      <c r="U1858">
        <f t="shared" ref="U1858:U1921" si="149">+YEAR(S1858)</f>
        <v>2014</v>
      </c>
    </row>
    <row r="1859" spans="1:21" customFormat="1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si="145"/>
        <v>100</v>
      </c>
      <c r="P1859">
        <f t="shared" si="146"/>
        <v>136.36000000000001</v>
      </c>
      <c r="Q1859" s="13" t="s">
        <v>8312</v>
      </c>
      <c r="R1859" s="13" t="s">
        <v>8313</v>
      </c>
      <c r="S1859" s="16">
        <f t="shared" si="147"/>
        <v>41864.76866898148</v>
      </c>
      <c r="T1859" s="16">
        <f t="shared" si="148"/>
        <v>41894.76866898148</v>
      </c>
      <c r="U1859">
        <f t="shared" si="149"/>
        <v>2014</v>
      </c>
    </row>
    <row r="1860" spans="1:21" customFormat="1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45"/>
        <v>109</v>
      </c>
      <c r="P1860">
        <f t="shared" si="146"/>
        <v>40.549999999999997</v>
      </c>
      <c r="Q1860" s="13" t="s">
        <v>8312</v>
      </c>
      <c r="R1860" s="13" t="s">
        <v>8313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customFormat="1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45"/>
        <v>132</v>
      </c>
      <c r="P1861">
        <f t="shared" si="146"/>
        <v>70.63</v>
      </c>
      <c r="Q1861" s="13" t="s">
        <v>8312</v>
      </c>
      <c r="R1861" s="13" t="s">
        <v>8313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customFormat="1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45"/>
        <v>133</v>
      </c>
      <c r="P1862">
        <f t="shared" si="146"/>
        <v>52.68</v>
      </c>
      <c r="Q1862" s="13" t="s">
        <v>8312</v>
      </c>
      <c r="R1862" s="13" t="s">
        <v>8313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customFormat="1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45"/>
        <v>0</v>
      </c>
      <c r="P1863">
        <f t="shared" si="146"/>
        <v>0</v>
      </c>
      <c r="Q1863" s="13" t="s">
        <v>8310</v>
      </c>
      <c r="R1863" s="13" t="s">
        <v>8342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customFormat="1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45"/>
        <v>8</v>
      </c>
      <c r="P1864">
        <f t="shared" si="146"/>
        <v>90.94</v>
      </c>
      <c r="Q1864" s="13" t="s">
        <v>8310</v>
      </c>
      <c r="R1864" s="13" t="s">
        <v>8342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customFormat="1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45"/>
        <v>0</v>
      </c>
      <c r="P1865">
        <f t="shared" si="146"/>
        <v>5</v>
      </c>
      <c r="Q1865" s="13" t="s">
        <v>8310</v>
      </c>
      <c r="R1865" s="13" t="s">
        <v>8342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customFormat="1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45"/>
        <v>43</v>
      </c>
      <c r="P1866">
        <f t="shared" si="146"/>
        <v>58.08</v>
      </c>
      <c r="Q1866" s="13" t="s">
        <v>8310</v>
      </c>
      <c r="R1866" s="13" t="s">
        <v>8342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customFormat="1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45"/>
        <v>0</v>
      </c>
      <c r="P1867">
        <f t="shared" si="146"/>
        <v>2</v>
      </c>
      <c r="Q1867" s="13" t="s">
        <v>8310</v>
      </c>
      <c r="R1867" s="13" t="s">
        <v>8342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customFormat="1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45"/>
        <v>1</v>
      </c>
      <c r="P1868">
        <f t="shared" si="146"/>
        <v>62.5</v>
      </c>
      <c r="Q1868" s="13" t="s">
        <v>8310</v>
      </c>
      <c r="R1868" s="13" t="s">
        <v>8342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customFormat="1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45"/>
        <v>0</v>
      </c>
      <c r="P1869">
        <f t="shared" si="146"/>
        <v>10</v>
      </c>
      <c r="Q1869" s="13" t="s">
        <v>8310</v>
      </c>
      <c r="R1869" s="13" t="s">
        <v>8342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customFormat="1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45"/>
        <v>5</v>
      </c>
      <c r="P1870">
        <f t="shared" si="146"/>
        <v>71.59</v>
      </c>
      <c r="Q1870" s="13" t="s">
        <v>8310</v>
      </c>
      <c r="R1870" s="13" t="s">
        <v>8342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customFormat="1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45"/>
        <v>0</v>
      </c>
      <c r="P1871">
        <f t="shared" si="146"/>
        <v>0</v>
      </c>
      <c r="Q1871" s="13" t="s">
        <v>8310</v>
      </c>
      <c r="R1871" s="13" t="s">
        <v>8342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customFormat="1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45"/>
        <v>10</v>
      </c>
      <c r="P1872">
        <f t="shared" si="146"/>
        <v>32.82</v>
      </c>
      <c r="Q1872" s="13" t="s">
        <v>8310</v>
      </c>
      <c r="R1872" s="13" t="s">
        <v>8342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customFormat="1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45"/>
        <v>72</v>
      </c>
      <c r="P1873">
        <f t="shared" si="146"/>
        <v>49.12</v>
      </c>
      <c r="Q1873" s="13" t="s">
        <v>8310</v>
      </c>
      <c r="R1873" s="13" t="s">
        <v>8342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customFormat="1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45"/>
        <v>1</v>
      </c>
      <c r="P1874">
        <f t="shared" si="146"/>
        <v>16.309999999999999</v>
      </c>
      <c r="Q1874" s="13" t="s">
        <v>8310</v>
      </c>
      <c r="R1874" s="13" t="s">
        <v>8342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customFormat="1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45"/>
        <v>0</v>
      </c>
      <c r="P1875">
        <f t="shared" si="146"/>
        <v>18</v>
      </c>
      <c r="Q1875" s="13" t="s">
        <v>8310</v>
      </c>
      <c r="R1875" s="13" t="s">
        <v>8342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customFormat="1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45"/>
        <v>0</v>
      </c>
      <c r="P1876">
        <f t="shared" si="146"/>
        <v>13</v>
      </c>
      <c r="Q1876" s="13" t="s">
        <v>8310</v>
      </c>
      <c r="R1876" s="13" t="s">
        <v>8342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customFormat="1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45"/>
        <v>1</v>
      </c>
      <c r="P1877">
        <f t="shared" si="146"/>
        <v>17</v>
      </c>
      <c r="Q1877" s="13" t="s">
        <v>8310</v>
      </c>
      <c r="R1877" s="13" t="s">
        <v>8342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customFormat="1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45"/>
        <v>0</v>
      </c>
      <c r="P1878">
        <f t="shared" si="146"/>
        <v>0</v>
      </c>
      <c r="Q1878" s="13" t="s">
        <v>8310</v>
      </c>
      <c r="R1878" s="13" t="s">
        <v>8342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customFormat="1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45"/>
        <v>0</v>
      </c>
      <c r="P1879">
        <f t="shared" si="146"/>
        <v>0</v>
      </c>
      <c r="Q1879" s="13" t="s">
        <v>8310</v>
      </c>
      <c r="R1879" s="13" t="s">
        <v>8342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customFormat="1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45"/>
        <v>0</v>
      </c>
      <c r="P1880">
        <f t="shared" si="146"/>
        <v>0</v>
      </c>
      <c r="Q1880" s="13" t="s">
        <v>8310</v>
      </c>
      <c r="R1880" s="13" t="s">
        <v>8342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customFormat="1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45"/>
        <v>0</v>
      </c>
      <c r="P1881">
        <f t="shared" si="146"/>
        <v>3</v>
      </c>
      <c r="Q1881" s="13" t="s">
        <v>8310</v>
      </c>
      <c r="R1881" s="13" t="s">
        <v>8342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customFormat="1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45"/>
        <v>20</v>
      </c>
      <c r="P1882">
        <f t="shared" si="146"/>
        <v>41.83</v>
      </c>
      <c r="Q1882" s="13" t="s">
        <v>8310</v>
      </c>
      <c r="R1882" s="13" t="s">
        <v>8342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customFormat="1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45"/>
        <v>173</v>
      </c>
      <c r="P1883">
        <f t="shared" si="146"/>
        <v>49.34</v>
      </c>
      <c r="Q1883" s="13" t="s">
        <v>8312</v>
      </c>
      <c r="R1883" s="13" t="s">
        <v>8329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customFormat="1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45"/>
        <v>101</v>
      </c>
      <c r="P1884">
        <f t="shared" si="146"/>
        <v>41.73</v>
      </c>
      <c r="Q1884" s="13" t="s">
        <v>8312</v>
      </c>
      <c r="R1884" s="13" t="s">
        <v>8329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customFormat="1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45"/>
        <v>105</v>
      </c>
      <c r="P1885">
        <f t="shared" si="146"/>
        <v>32.72</v>
      </c>
      <c r="Q1885" s="13" t="s">
        <v>8312</v>
      </c>
      <c r="R1885" s="13" t="s">
        <v>8329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customFormat="1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45"/>
        <v>135</v>
      </c>
      <c r="P1886">
        <f t="shared" si="146"/>
        <v>51.96</v>
      </c>
      <c r="Q1886" s="13" t="s">
        <v>8312</v>
      </c>
      <c r="R1886" s="13" t="s">
        <v>8329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customFormat="1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45"/>
        <v>116</v>
      </c>
      <c r="P1887">
        <f t="shared" si="146"/>
        <v>50.69</v>
      </c>
      <c r="Q1887" s="13" t="s">
        <v>8312</v>
      </c>
      <c r="R1887" s="13" t="s">
        <v>8329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customFormat="1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45"/>
        <v>102</v>
      </c>
      <c r="P1888">
        <f t="shared" si="146"/>
        <v>42.24</v>
      </c>
      <c r="Q1888" s="13" t="s">
        <v>8312</v>
      </c>
      <c r="R1888" s="13" t="s">
        <v>8329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customFormat="1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45"/>
        <v>111</v>
      </c>
      <c r="P1889">
        <f t="shared" si="146"/>
        <v>416.88</v>
      </c>
      <c r="Q1889" s="13" t="s">
        <v>8312</v>
      </c>
      <c r="R1889" s="13" t="s">
        <v>8329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customFormat="1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45"/>
        <v>166</v>
      </c>
      <c r="P1890">
        <f t="shared" si="146"/>
        <v>46.65</v>
      </c>
      <c r="Q1890" s="13" t="s">
        <v>8312</v>
      </c>
      <c r="R1890" s="13" t="s">
        <v>8329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customFormat="1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45"/>
        <v>107</v>
      </c>
      <c r="P1891">
        <f t="shared" si="146"/>
        <v>48.45</v>
      </c>
      <c r="Q1891" s="13" t="s">
        <v>8312</v>
      </c>
      <c r="R1891" s="13" t="s">
        <v>8329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customFormat="1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45"/>
        <v>145</v>
      </c>
      <c r="P1892">
        <f t="shared" si="146"/>
        <v>70.53</v>
      </c>
      <c r="Q1892" s="13" t="s">
        <v>8312</v>
      </c>
      <c r="R1892" s="13" t="s">
        <v>8329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customFormat="1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45"/>
        <v>106</v>
      </c>
      <c r="P1893">
        <f t="shared" si="146"/>
        <v>87.96</v>
      </c>
      <c r="Q1893" s="13" t="s">
        <v>8312</v>
      </c>
      <c r="R1893" s="13" t="s">
        <v>8329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customFormat="1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45"/>
        <v>137</v>
      </c>
      <c r="P1894">
        <f t="shared" si="146"/>
        <v>26.27</v>
      </c>
      <c r="Q1894" s="13" t="s">
        <v>8312</v>
      </c>
      <c r="R1894" s="13" t="s">
        <v>8329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customFormat="1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45"/>
        <v>104</v>
      </c>
      <c r="P1895">
        <f t="shared" si="146"/>
        <v>57.78</v>
      </c>
      <c r="Q1895" s="13" t="s">
        <v>8312</v>
      </c>
      <c r="R1895" s="13" t="s">
        <v>8329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customFormat="1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45"/>
        <v>115</v>
      </c>
      <c r="P1896">
        <f t="shared" si="146"/>
        <v>57.25</v>
      </c>
      <c r="Q1896" s="13" t="s">
        <v>8312</v>
      </c>
      <c r="R1896" s="13" t="s">
        <v>8329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customFormat="1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45"/>
        <v>102</v>
      </c>
      <c r="P1897">
        <f t="shared" si="146"/>
        <v>196.34</v>
      </c>
      <c r="Q1897" s="13" t="s">
        <v>8312</v>
      </c>
      <c r="R1897" s="13" t="s">
        <v>8329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customFormat="1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45"/>
        <v>124</v>
      </c>
      <c r="P1898">
        <f t="shared" si="146"/>
        <v>43</v>
      </c>
      <c r="Q1898" s="13" t="s">
        <v>8312</v>
      </c>
      <c r="R1898" s="13" t="s">
        <v>8329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customFormat="1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45"/>
        <v>102</v>
      </c>
      <c r="P1899">
        <f t="shared" si="146"/>
        <v>35.549999999999997</v>
      </c>
      <c r="Q1899" s="13" t="s">
        <v>8312</v>
      </c>
      <c r="R1899" s="13" t="s">
        <v>8329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customFormat="1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45"/>
        <v>145</v>
      </c>
      <c r="P1900">
        <f t="shared" si="146"/>
        <v>68.81</v>
      </c>
      <c r="Q1900" s="13" t="s">
        <v>8312</v>
      </c>
      <c r="R1900" s="13" t="s">
        <v>8329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customFormat="1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45"/>
        <v>133</v>
      </c>
      <c r="P1901">
        <f t="shared" si="146"/>
        <v>28.57</v>
      </c>
      <c r="Q1901" s="13" t="s">
        <v>8312</v>
      </c>
      <c r="R1901" s="13" t="s">
        <v>8329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customFormat="1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45"/>
        <v>109</v>
      </c>
      <c r="P1902">
        <f t="shared" si="146"/>
        <v>50.63</v>
      </c>
      <c r="Q1902" s="13" t="s">
        <v>8312</v>
      </c>
      <c r="R1902" s="13" t="s">
        <v>8329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customFormat="1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45"/>
        <v>3</v>
      </c>
      <c r="P1903">
        <f t="shared" si="146"/>
        <v>106.8</v>
      </c>
      <c r="Q1903" s="13" t="s">
        <v>8308</v>
      </c>
      <c r="R1903" s="13" t="s">
        <v>8348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customFormat="1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45"/>
        <v>1</v>
      </c>
      <c r="P1904">
        <f t="shared" si="146"/>
        <v>4</v>
      </c>
      <c r="Q1904" s="13" t="s">
        <v>8308</v>
      </c>
      <c r="R1904" s="13" t="s">
        <v>8348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customFormat="1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45"/>
        <v>47</v>
      </c>
      <c r="P1905">
        <f t="shared" si="146"/>
        <v>34.1</v>
      </c>
      <c r="Q1905" s="13" t="s">
        <v>8308</v>
      </c>
      <c r="R1905" s="13" t="s">
        <v>8348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customFormat="1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45"/>
        <v>0</v>
      </c>
      <c r="P1906">
        <f t="shared" si="146"/>
        <v>25</v>
      </c>
      <c r="Q1906" s="13" t="s">
        <v>8308</v>
      </c>
      <c r="R1906" s="13" t="s">
        <v>8348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customFormat="1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45"/>
        <v>0</v>
      </c>
      <c r="P1907">
        <f t="shared" si="146"/>
        <v>10.5</v>
      </c>
      <c r="Q1907" s="13" t="s">
        <v>8308</v>
      </c>
      <c r="R1907" s="13" t="s">
        <v>8348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customFormat="1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45"/>
        <v>43</v>
      </c>
      <c r="P1908">
        <f t="shared" si="146"/>
        <v>215.96</v>
      </c>
      <c r="Q1908" s="13" t="s">
        <v>8308</v>
      </c>
      <c r="R1908" s="13" t="s">
        <v>8348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customFormat="1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45"/>
        <v>0</v>
      </c>
      <c r="P1909">
        <f t="shared" si="146"/>
        <v>21.25</v>
      </c>
      <c r="Q1909" s="13" t="s">
        <v>8308</v>
      </c>
      <c r="R1909" s="13" t="s">
        <v>8348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customFormat="1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45"/>
        <v>2</v>
      </c>
      <c r="P1910">
        <f t="shared" si="146"/>
        <v>108.25</v>
      </c>
      <c r="Q1910" s="13" t="s">
        <v>8308</v>
      </c>
      <c r="R1910" s="13" t="s">
        <v>8348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customFormat="1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45"/>
        <v>14</v>
      </c>
      <c r="P1911">
        <f t="shared" si="146"/>
        <v>129.97</v>
      </c>
      <c r="Q1911" s="13" t="s">
        <v>8308</v>
      </c>
      <c r="R1911" s="13" t="s">
        <v>8348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customFormat="1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45"/>
        <v>39</v>
      </c>
      <c r="P1912">
        <f t="shared" si="146"/>
        <v>117.49</v>
      </c>
      <c r="Q1912" s="13" t="s">
        <v>8308</v>
      </c>
      <c r="R1912" s="13" t="s">
        <v>8348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customFormat="1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45"/>
        <v>0</v>
      </c>
      <c r="P1913">
        <f t="shared" si="146"/>
        <v>10</v>
      </c>
      <c r="Q1913" s="13" t="s">
        <v>8308</v>
      </c>
      <c r="R1913" s="13" t="s">
        <v>8348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customFormat="1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45"/>
        <v>59</v>
      </c>
      <c r="P1914">
        <f t="shared" si="146"/>
        <v>70.599999999999994</v>
      </c>
      <c r="Q1914" s="13" t="s">
        <v>8308</v>
      </c>
      <c r="R1914" s="13" t="s">
        <v>8348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customFormat="1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45"/>
        <v>1</v>
      </c>
      <c r="P1915">
        <f t="shared" si="146"/>
        <v>24.5</v>
      </c>
      <c r="Q1915" s="13" t="s">
        <v>8308</v>
      </c>
      <c r="R1915" s="13" t="s">
        <v>8348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customFormat="1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45"/>
        <v>9</v>
      </c>
      <c r="P1916">
        <f t="shared" si="146"/>
        <v>30</v>
      </c>
      <c r="Q1916" s="13" t="s">
        <v>8308</v>
      </c>
      <c r="R1916" s="13" t="s">
        <v>8348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customFormat="1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45"/>
        <v>2</v>
      </c>
      <c r="P1917">
        <f t="shared" si="146"/>
        <v>2</v>
      </c>
      <c r="Q1917" s="13" t="s">
        <v>8308</v>
      </c>
      <c r="R1917" s="13" t="s">
        <v>8348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customFormat="1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45"/>
        <v>1</v>
      </c>
      <c r="P1918">
        <f t="shared" si="146"/>
        <v>17</v>
      </c>
      <c r="Q1918" s="13" t="s">
        <v>8308</v>
      </c>
      <c r="R1918" s="13" t="s">
        <v>8348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customFormat="1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45"/>
        <v>53</v>
      </c>
      <c r="P1919">
        <f t="shared" si="146"/>
        <v>2928.93</v>
      </c>
      <c r="Q1919" s="13" t="s">
        <v>8308</v>
      </c>
      <c r="R1919" s="13" t="s">
        <v>8348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customFormat="1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45"/>
        <v>1</v>
      </c>
      <c r="P1920">
        <f t="shared" si="146"/>
        <v>28.89</v>
      </c>
      <c r="Q1920" s="13" t="s">
        <v>8308</v>
      </c>
      <c r="R1920" s="13" t="s">
        <v>8348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customFormat="1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45"/>
        <v>47</v>
      </c>
      <c r="P1921">
        <f t="shared" si="146"/>
        <v>29.63</v>
      </c>
      <c r="Q1921" s="13" t="s">
        <v>8308</v>
      </c>
      <c r="R1921" s="13" t="s">
        <v>8348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customFormat="1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ref="O1922:O1985" si="150">ROUND(E1922/D1922*100,0)</f>
        <v>43</v>
      </c>
      <c r="P1922">
        <f t="shared" ref="P1922:P1985" si="151">IFERROR(ROUND(E1922/L1922,2),0)</f>
        <v>40.98</v>
      </c>
      <c r="Q1922" s="13" t="s">
        <v>8308</v>
      </c>
      <c r="R1922" s="13" t="s">
        <v>8348</v>
      </c>
      <c r="S1922" s="16">
        <f t="shared" ref="S1922:S1985" si="152">(((J1922/60)/60)/24)+DATE(1970,1,1)</f>
        <v>42270.875706018516</v>
      </c>
      <c r="T1922" s="16">
        <f t="shared" ref="T1922:T1985" si="153">(((I1922/60)/60)/24)+DATE(1970,1,1)</f>
        <v>42298.958333333328</v>
      </c>
      <c r="U1922">
        <f t="shared" ref="U1922:U1985" si="154">+YEAR(S1922)</f>
        <v>2015</v>
      </c>
    </row>
    <row r="1923" spans="1:21" customFormat="1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si="150"/>
        <v>137</v>
      </c>
      <c r="P1923">
        <f t="shared" si="151"/>
        <v>54</v>
      </c>
      <c r="Q1923" s="13" t="s">
        <v>8312</v>
      </c>
      <c r="R1923" s="13" t="s">
        <v>8329</v>
      </c>
      <c r="S1923" s="16">
        <f t="shared" si="152"/>
        <v>41074.221562500003</v>
      </c>
      <c r="T1923" s="16">
        <f t="shared" si="153"/>
        <v>41104.221562500003</v>
      </c>
      <c r="U1923">
        <f t="shared" si="154"/>
        <v>2012</v>
      </c>
    </row>
    <row r="1924" spans="1:21" customFormat="1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50"/>
        <v>116</v>
      </c>
      <c r="P1924">
        <f t="shared" si="151"/>
        <v>36.11</v>
      </c>
      <c r="Q1924" s="13" t="s">
        <v>8312</v>
      </c>
      <c r="R1924" s="13" t="s">
        <v>8329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customFormat="1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50"/>
        <v>241</v>
      </c>
      <c r="P1925">
        <f t="shared" si="151"/>
        <v>23.15</v>
      </c>
      <c r="Q1925" s="13" t="s">
        <v>8312</v>
      </c>
      <c r="R1925" s="13" t="s">
        <v>8329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customFormat="1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50"/>
        <v>114</v>
      </c>
      <c r="P1926">
        <f t="shared" si="151"/>
        <v>104</v>
      </c>
      <c r="Q1926" s="13" t="s">
        <v>8312</v>
      </c>
      <c r="R1926" s="13" t="s">
        <v>8329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customFormat="1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50"/>
        <v>110</v>
      </c>
      <c r="P1927">
        <f t="shared" si="151"/>
        <v>31.83</v>
      </c>
      <c r="Q1927" s="13" t="s">
        <v>8312</v>
      </c>
      <c r="R1927" s="13" t="s">
        <v>8329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customFormat="1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50"/>
        <v>195</v>
      </c>
      <c r="P1928">
        <f t="shared" si="151"/>
        <v>27.39</v>
      </c>
      <c r="Q1928" s="13" t="s">
        <v>8312</v>
      </c>
      <c r="R1928" s="13" t="s">
        <v>8329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customFormat="1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50"/>
        <v>103</v>
      </c>
      <c r="P1929">
        <f t="shared" si="151"/>
        <v>56.36</v>
      </c>
      <c r="Q1929" s="13" t="s">
        <v>8312</v>
      </c>
      <c r="R1929" s="13" t="s">
        <v>8329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customFormat="1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50"/>
        <v>103</v>
      </c>
      <c r="P1930">
        <f t="shared" si="151"/>
        <v>77.349999999999994</v>
      </c>
      <c r="Q1930" s="13" t="s">
        <v>8312</v>
      </c>
      <c r="R1930" s="13" t="s">
        <v>8329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customFormat="1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50"/>
        <v>100</v>
      </c>
      <c r="P1931">
        <f t="shared" si="151"/>
        <v>42.8</v>
      </c>
      <c r="Q1931" s="13" t="s">
        <v>8312</v>
      </c>
      <c r="R1931" s="13" t="s">
        <v>8329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customFormat="1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50"/>
        <v>127</v>
      </c>
      <c r="P1932">
        <f t="shared" si="151"/>
        <v>48.85</v>
      </c>
      <c r="Q1932" s="13" t="s">
        <v>8312</v>
      </c>
      <c r="R1932" s="13" t="s">
        <v>8329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customFormat="1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50"/>
        <v>121</v>
      </c>
      <c r="P1933">
        <f t="shared" si="151"/>
        <v>48.24</v>
      </c>
      <c r="Q1933" s="13" t="s">
        <v>8312</v>
      </c>
      <c r="R1933" s="13" t="s">
        <v>8329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customFormat="1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50"/>
        <v>107</v>
      </c>
      <c r="P1934">
        <f t="shared" si="151"/>
        <v>70.209999999999994</v>
      </c>
      <c r="Q1934" s="13" t="s">
        <v>8312</v>
      </c>
      <c r="R1934" s="13" t="s">
        <v>8329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customFormat="1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50"/>
        <v>172</v>
      </c>
      <c r="P1935">
        <f t="shared" si="151"/>
        <v>94.05</v>
      </c>
      <c r="Q1935" s="13" t="s">
        <v>8312</v>
      </c>
      <c r="R1935" s="13" t="s">
        <v>8329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customFormat="1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50"/>
        <v>124</v>
      </c>
      <c r="P1936">
        <f t="shared" si="151"/>
        <v>80.27</v>
      </c>
      <c r="Q1936" s="13" t="s">
        <v>8312</v>
      </c>
      <c r="R1936" s="13" t="s">
        <v>8329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customFormat="1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50"/>
        <v>108</v>
      </c>
      <c r="P1937">
        <f t="shared" si="151"/>
        <v>54.2</v>
      </c>
      <c r="Q1937" s="13" t="s">
        <v>8312</v>
      </c>
      <c r="R1937" s="13" t="s">
        <v>8329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customFormat="1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50"/>
        <v>117</v>
      </c>
      <c r="P1938">
        <f t="shared" si="151"/>
        <v>60.27</v>
      </c>
      <c r="Q1938" s="13" t="s">
        <v>8312</v>
      </c>
      <c r="R1938" s="13" t="s">
        <v>8329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customFormat="1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50"/>
        <v>187</v>
      </c>
      <c r="P1939">
        <f t="shared" si="151"/>
        <v>38.74</v>
      </c>
      <c r="Q1939" s="13" t="s">
        <v>8312</v>
      </c>
      <c r="R1939" s="13" t="s">
        <v>8329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customFormat="1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50"/>
        <v>116</v>
      </c>
      <c r="P1940">
        <f t="shared" si="151"/>
        <v>152.54</v>
      </c>
      <c r="Q1940" s="13" t="s">
        <v>8312</v>
      </c>
      <c r="R1940" s="13" t="s">
        <v>8329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customFormat="1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50"/>
        <v>111</v>
      </c>
      <c r="P1941">
        <f t="shared" si="151"/>
        <v>115.31</v>
      </c>
      <c r="Q1941" s="13" t="s">
        <v>8312</v>
      </c>
      <c r="R1941" s="13" t="s">
        <v>8329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customFormat="1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50"/>
        <v>171</v>
      </c>
      <c r="P1942">
        <f t="shared" si="151"/>
        <v>35.840000000000003</v>
      </c>
      <c r="Q1942" s="13" t="s">
        <v>8312</v>
      </c>
      <c r="R1942" s="13" t="s">
        <v>8329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customFormat="1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50"/>
        <v>126</v>
      </c>
      <c r="P1943">
        <f t="shared" si="151"/>
        <v>64.569999999999993</v>
      </c>
      <c r="Q1943" s="13" t="s">
        <v>8308</v>
      </c>
      <c r="R1943" s="13" t="s">
        <v>8309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customFormat="1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50"/>
        <v>138</v>
      </c>
      <c r="P1944">
        <f t="shared" si="151"/>
        <v>87.44</v>
      </c>
      <c r="Q1944" s="13" t="s">
        <v>8308</v>
      </c>
      <c r="R1944" s="13" t="s">
        <v>8309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customFormat="1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50"/>
        <v>1705</v>
      </c>
      <c r="P1945">
        <f t="shared" si="151"/>
        <v>68.819999999999993</v>
      </c>
      <c r="Q1945" s="13" t="s">
        <v>8308</v>
      </c>
      <c r="R1945" s="13" t="s">
        <v>8309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customFormat="1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50"/>
        <v>788</v>
      </c>
      <c r="P1946">
        <f t="shared" si="151"/>
        <v>176.2</v>
      </c>
      <c r="Q1946" s="13" t="s">
        <v>8308</v>
      </c>
      <c r="R1946" s="13" t="s">
        <v>8309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customFormat="1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50"/>
        <v>348</v>
      </c>
      <c r="P1947">
        <f t="shared" si="151"/>
        <v>511.79</v>
      </c>
      <c r="Q1947" s="13" t="s">
        <v>8308</v>
      </c>
      <c r="R1947" s="13" t="s">
        <v>8309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customFormat="1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50"/>
        <v>150</v>
      </c>
      <c r="P1948">
        <f t="shared" si="151"/>
        <v>160.44</v>
      </c>
      <c r="Q1948" s="13" t="s">
        <v>8308</v>
      </c>
      <c r="R1948" s="13" t="s">
        <v>8309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customFormat="1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50"/>
        <v>101</v>
      </c>
      <c r="P1949">
        <f t="shared" si="151"/>
        <v>35</v>
      </c>
      <c r="Q1949" s="13" t="s">
        <v>8308</v>
      </c>
      <c r="R1949" s="13" t="s">
        <v>8309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customFormat="1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50"/>
        <v>800</v>
      </c>
      <c r="P1950">
        <f t="shared" si="151"/>
        <v>188.51</v>
      </c>
      <c r="Q1950" s="13" t="s">
        <v>8308</v>
      </c>
      <c r="R1950" s="13" t="s">
        <v>8309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customFormat="1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50"/>
        <v>106</v>
      </c>
      <c r="P1951">
        <f t="shared" si="151"/>
        <v>56.2</v>
      </c>
      <c r="Q1951" s="13" t="s">
        <v>8308</v>
      </c>
      <c r="R1951" s="13" t="s">
        <v>8309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customFormat="1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50"/>
        <v>201</v>
      </c>
      <c r="P1952">
        <f t="shared" si="151"/>
        <v>51.31</v>
      </c>
      <c r="Q1952" s="13" t="s">
        <v>8308</v>
      </c>
      <c r="R1952" s="13" t="s">
        <v>8309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customFormat="1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50"/>
        <v>212</v>
      </c>
      <c r="P1953">
        <f t="shared" si="151"/>
        <v>127.36</v>
      </c>
      <c r="Q1953" s="13" t="s">
        <v>8308</v>
      </c>
      <c r="R1953" s="13" t="s">
        <v>8309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customFormat="1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50"/>
        <v>198</v>
      </c>
      <c r="P1954">
        <f t="shared" si="151"/>
        <v>101.86</v>
      </c>
      <c r="Q1954" s="13" t="s">
        <v>8308</v>
      </c>
      <c r="R1954" s="13" t="s">
        <v>8309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customFormat="1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50"/>
        <v>226</v>
      </c>
      <c r="P1955">
        <f t="shared" si="151"/>
        <v>230.56</v>
      </c>
      <c r="Q1955" s="13" t="s">
        <v>8308</v>
      </c>
      <c r="R1955" s="13" t="s">
        <v>8309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customFormat="1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50"/>
        <v>699</v>
      </c>
      <c r="P1956">
        <f t="shared" si="151"/>
        <v>842.11</v>
      </c>
      <c r="Q1956" s="13" t="s">
        <v>8308</v>
      </c>
      <c r="R1956" s="13" t="s">
        <v>8309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customFormat="1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50"/>
        <v>399</v>
      </c>
      <c r="P1957">
        <f t="shared" si="151"/>
        <v>577.28</v>
      </c>
      <c r="Q1957" s="13" t="s">
        <v>8308</v>
      </c>
      <c r="R1957" s="13" t="s">
        <v>8309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customFormat="1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50"/>
        <v>294</v>
      </c>
      <c r="P1958">
        <f t="shared" si="151"/>
        <v>483.34</v>
      </c>
      <c r="Q1958" s="13" t="s">
        <v>8308</v>
      </c>
      <c r="R1958" s="13" t="s">
        <v>8309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customFormat="1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50"/>
        <v>168</v>
      </c>
      <c r="P1959">
        <f t="shared" si="151"/>
        <v>76.14</v>
      </c>
      <c r="Q1959" s="13" t="s">
        <v>8308</v>
      </c>
      <c r="R1959" s="13" t="s">
        <v>8309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customFormat="1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50"/>
        <v>1436</v>
      </c>
      <c r="P1960">
        <f t="shared" si="151"/>
        <v>74.11</v>
      </c>
      <c r="Q1960" s="13" t="s">
        <v>8308</v>
      </c>
      <c r="R1960" s="13" t="s">
        <v>8309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customFormat="1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50"/>
        <v>157</v>
      </c>
      <c r="P1961">
        <f t="shared" si="151"/>
        <v>36.97</v>
      </c>
      <c r="Q1961" s="13" t="s">
        <v>8308</v>
      </c>
      <c r="R1961" s="13" t="s">
        <v>8309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customFormat="1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50"/>
        <v>118</v>
      </c>
      <c r="P1962">
        <f t="shared" si="151"/>
        <v>2500.9699999999998</v>
      </c>
      <c r="Q1962" s="13" t="s">
        <v>8308</v>
      </c>
      <c r="R1962" s="13" t="s">
        <v>8309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customFormat="1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50"/>
        <v>1105</v>
      </c>
      <c r="P1963">
        <f t="shared" si="151"/>
        <v>67.69</v>
      </c>
      <c r="Q1963" s="13" t="s">
        <v>8308</v>
      </c>
      <c r="R1963" s="13" t="s">
        <v>8309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customFormat="1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50"/>
        <v>193</v>
      </c>
      <c r="P1964">
        <f t="shared" si="151"/>
        <v>63.05</v>
      </c>
      <c r="Q1964" s="13" t="s">
        <v>8308</v>
      </c>
      <c r="R1964" s="13" t="s">
        <v>8309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customFormat="1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50"/>
        <v>127</v>
      </c>
      <c r="P1965">
        <f t="shared" si="151"/>
        <v>117.6</v>
      </c>
      <c r="Q1965" s="13" t="s">
        <v>8308</v>
      </c>
      <c r="R1965" s="13" t="s">
        <v>8309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customFormat="1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50"/>
        <v>260</v>
      </c>
      <c r="P1966">
        <f t="shared" si="151"/>
        <v>180.75</v>
      </c>
      <c r="Q1966" s="13" t="s">
        <v>8308</v>
      </c>
      <c r="R1966" s="13" t="s">
        <v>8309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customFormat="1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50"/>
        <v>262</v>
      </c>
      <c r="P1967">
        <f t="shared" si="151"/>
        <v>127.32</v>
      </c>
      <c r="Q1967" s="13" t="s">
        <v>8308</v>
      </c>
      <c r="R1967" s="13" t="s">
        <v>8309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customFormat="1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50"/>
        <v>207</v>
      </c>
      <c r="P1968">
        <f t="shared" si="151"/>
        <v>136.63999999999999</v>
      </c>
      <c r="Q1968" s="13" t="s">
        <v>8308</v>
      </c>
      <c r="R1968" s="13" t="s">
        <v>8309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customFormat="1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50"/>
        <v>370</v>
      </c>
      <c r="P1969">
        <f t="shared" si="151"/>
        <v>182.78</v>
      </c>
      <c r="Q1969" s="13" t="s">
        <v>8308</v>
      </c>
      <c r="R1969" s="13" t="s">
        <v>8309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customFormat="1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50"/>
        <v>285</v>
      </c>
      <c r="P1970">
        <f t="shared" si="151"/>
        <v>279.38</v>
      </c>
      <c r="Q1970" s="13" t="s">
        <v>8308</v>
      </c>
      <c r="R1970" s="13" t="s">
        <v>8309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customFormat="1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50"/>
        <v>579</v>
      </c>
      <c r="P1971">
        <f t="shared" si="151"/>
        <v>61.38</v>
      </c>
      <c r="Q1971" s="13" t="s">
        <v>8308</v>
      </c>
      <c r="R1971" s="13" t="s">
        <v>8309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customFormat="1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50"/>
        <v>1132</v>
      </c>
      <c r="P1972">
        <f t="shared" si="151"/>
        <v>80.73</v>
      </c>
      <c r="Q1972" s="13" t="s">
        <v>8308</v>
      </c>
      <c r="R1972" s="13" t="s">
        <v>8309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customFormat="1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50"/>
        <v>263</v>
      </c>
      <c r="P1973">
        <f t="shared" si="151"/>
        <v>272.36</v>
      </c>
      <c r="Q1973" s="13" t="s">
        <v>8308</v>
      </c>
      <c r="R1973" s="13" t="s">
        <v>8309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customFormat="1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50"/>
        <v>674</v>
      </c>
      <c r="P1974">
        <f t="shared" si="151"/>
        <v>70.849999999999994</v>
      </c>
      <c r="Q1974" s="13" t="s">
        <v>8308</v>
      </c>
      <c r="R1974" s="13" t="s">
        <v>8309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customFormat="1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50"/>
        <v>257</v>
      </c>
      <c r="P1975">
        <f t="shared" si="151"/>
        <v>247.94</v>
      </c>
      <c r="Q1975" s="13" t="s">
        <v>8308</v>
      </c>
      <c r="R1975" s="13" t="s">
        <v>8309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customFormat="1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50"/>
        <v>375</v>
      </c>
      <c r="P1976">
        <f t="shared" si="151"/>
        <v>186.81</v>
      </c>
      <c r="Q1976" s="13" t="s">
        <v>8308</v>
      </c>
      <c r="R1976" s="13" t="s">
        <v>8309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customFormat="1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50"/>
        <v>209</v>
      </c>
      <c r="P1977">
        <f t="shared" si="151"/>
        <v>131.99</v>
      </c>
      <c r="Q1977" s="13" t="s">
        <v>8308</v>
      </c>
      <c r="R1977" s="13" t="s">
        <v>8309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customFormat="1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50"/>
        <v>347</v>
      </c>
      <c r="P1978">
        <f t="shared" si="151"/>
        <v>29.31</v>
      </c>
      <c r="Q1978" s="13" t="s">
        <v>8308</v>
      </c>
      <c r="R1978" s="13" t="s">
        <v>8309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customFormat="1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50"/>
        <v>402</v>
      </c>
      <c r="P1979">
        <f t="shared" si="151"/>
        <v>245.02</v>
      </c>
      <c r="Q1979" s="13" t="s">
        <v>8308</v>
      </c>
      <c r="R1979" s="13" t="s">
        <v>8309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customFormat="1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50"/>
        <v>1027</v>
      </c>
      <c r="P1980">
        <f t="shared" si="151"/>
        <v>1323.25</v>
      </c>
      <c r="Q1980" s="13" t="s">
        <v>8308</v>
      </c>
      <c r="R1980" s="13" t="s">
        <v>8309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customFormat="1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50"/>
        <v>115</v>
      </c>
      <c r="P1981">
        <f t="shared" si="151"/>
        <v>282.66000000000003</v>
      </c>
      <c r="Q1981" s="13" t="s">
        <v>8308</v>
      </c>
      <c r="R1981" s="13" t="s">
        <v>8309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customFormat="1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50"/>
        <v>355</v>
      </c>
      <c r="P1982">
        <f t="shared" si="151"/>
        <v>91.21</v>
      </c>
      <c r="Q1982" s="13" t="s">
        <v>8308</v>
      </c>
      <c r="R1982" s="13" t="s">
        <v>8309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customFormat="1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50"/>
        <v>5</v>
      </c>
      <c r="P1983">
        <f t="shared" si="151"/>
        <v>31.75</v>
      </c>
      <c r="Q1983" s="13" t="s">
        <v>8323</v>
      </c>
      <c r="R1983" s="13" t="s">
        <v>8352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customFormat="1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50"/>
        <v>0</v>
      </c>
      <c r="P1984">
        <f t="shared" si="151"/>
        <v>0</v>
      </c>
      <c r="Q1984" s="13" t="s">
        <v>8323</v>
      </c>
      <c r="R1984" s="13" t="s">
        <v>8352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customFormat="1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50"/>
        <v>4</v>
      </c>
      <c r="P1985">
        <f t="shared" si="151"/>
        <v>88.69</v>
      </c>
      <c r="Q1985" s="13" t="s">
        <v>8323</v>
      </c>
      <c r="R1985" s="13" t="s">
        <v>8352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customFormat="1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ref="O1986:O2049" si="155">ROUND(E1986/D1986*100,0)</f>
        <v>21</v>
      </c>
      <c r="P1986">
        <f t="shared" ref="P1986:P2049" si="156">IFERROR(ROUND(E1986/L1986,2),0)</f>
        <v>453.14</v>
      </c>
      <c r="Q1986" s="13" t="s">
        <v>8323</v>
      </c>
      <c r="R1986" s="13" t="s">
        <v>8352</v>
      </c>
      <c r="S1986" s="16">
        <f t="shared" ref="S1986:S2049" si="157">(((J1986/60)/60)/24)+DATE(1970,1,1)</f>
        <v>41913.790289351848</v>
      </c>
      <c r="T1986" s="16">
        <f t="shared" ref="T1986:T2049" si="158">(((I1986/60)/60)/24)+DATE(1970,1,1)</f>
        <v>41973.831956018519</v>
      </c>
      <c r="U1986">
        <f t="shared" ref="U1986:U2049" si="159">+YEAR(S1986)</f>
        <v>2014</v>
      </c>
    </row>
    <row r="1987" spans="1:21" customFormat="1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si="155"/>
        <v>3</v>
      </c>
      <c r="P1987">
        <f t="shared" si="156"/>
        <v>12.75</v>
      </c>
      <c r="Q1987" s="13" t="s">
        <v>8323</v>
      </c>
      <c r="R1987" s="13" t="s">
        <v>8352</v>
      </c>
      <c r="S1987" s="16">
        <f t="shared" si="157"/>
        <v>42555.698738425926</v>
      </c>
      <c r="T1987" s="16">
        <f t="shared" si="158"/>
        <v>42584.958333333328</v>
      </c>
      <c r="U1987">
        <f t="shared" si="159"/>
        <v>2016</v>
      </c>
    </row>
    <row r="1988" spans="1:21" customFormat="1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55"/>
        <v>0</v>
      </c>
      <c r="P1988">
        <f t="shared" si="156"/>
        <v>1</v>
      </c>
      <c r="Q1988" s="13" t="s">
        <v>8323</v>
      </c>
      <c r="R1988" s="13" t="s">
        <v>8352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customFormat="1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55"/>
        <v>42</v>
      </c>
      <c r="P1989">
        <f t="shared" si="156"/>
        <v>83.43</v>
      </c>
      <c r="Q1989" s="13" t="s">
        <v>8323</v>
      </c>
      <c r="R1989" s="13" t="s">
        <v>8352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customFormat="1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55"/>
        <v>0</v>
      </c>
      <c r="P1990">
        <f t="shared" si="156"/>
        <v>25</v>
      </c>
      <c r="Q1990" s="13" t="s">
        <v>8323</v>
      </c>
      <c r="R1990" s="13" t="s">
        <v>8352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customFormat="1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55"/>
        <v>1</v>
      </c>
      <c r="P1991">
        <f t="shared" si="156"/>
        <v>50</v>
      </c>
      <c r="Q1991" s="13" t="s">
        <v>8323</v>
      </c>
      <c r="R1991" s="13" t="s">
        <v>8352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customFormat="1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55"/>
        <v>17</v>
      </c>
      <c r="P1992">
        <f t="shared" si="156"/>
        <v>101.8</v>
      </c>
      <c r="Q1992" s="13" t="s">
        <v>8323</v>
      </c>
      <c r="R1992" s="13" t="s">
        <v>8352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customFormat="1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55"/>
        <v>7</v>
      </c>
      <c r="P1993">
        <f t="shared" si="156"/>
        <v>46.67</v>
      </c>
      <c r="Q1993" s="13" t="s">
        <v>8323</v>
      </c>
      <c r="R1993" s="13" t="s">
        <v>8352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customFormat="1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55"/>
        <v>0</v>
      </c>
      <c r="P1994">
        <f t="shared" si="156"/>
        <v>1</v>
      </c>
      <c r="Q1994" s="13" t="s">
        <v>8323</v>
      </c>
      <c r="R1994" s="13" t="s">
        <v>8352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customFormat="1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55"/>
        <v>0</v>
      </c>
      <c r="P1995">
        <f t="shared" si="156"/>
        <v>0</v>
      </c>
      <c r="Q1995" s="13" t="s">
        <v>8323</v>
      </c>
      <c r="R1995" s="13" t="s">
        <v>8352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customFormat="1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55"/>
        <v>0</v>
      </c>
      <c r="P1996">
        <f t="shared" si="156"/>
        <v>0</v>
      </c>
      <c r="Q1996" s="13" t="s">
        <v>8323</v>
      </c>
      <c r="R1996" s="13" t="s">
        <v>8352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customFormat="1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55"/>
        <v>8</v>
      </c>
      <c r="P1997">
        <f t="shared" si="156"/>
        <v>26</v>
      </c>
      <c r="Q1997" s="13" t="s">
        <v>8323</v>
      </c>
      <c r="R1997" s="13" t="s">
        <v>8352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customFormat="1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55"/>
        <v>0</v>
      </c>
      <c r="P1998">
        <f t="shared" si="156"/>
        <v>0</v>
      </c>
      <c r="Q1998" s="13" t="s">
        <v>8323</v>
      </c>
      <c r="R1998" s="13" t="s">
        <v>8352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customFormat="1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55"/>
        <v>0</v>
      </c>
      <c r="P1999">
        <f t="shared" si="156"/>
        <v>0</v>
      </c>
      <c r="Q1999" s="13" t="s">
        <v>8323</v>
      </c>
      <c r="R1999" s="13" t="s">
        <v>8352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customFormat="1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55"/>
        <v>26</v>
      </c>
      <c r="P2000">
        <f t="shared" si="156"/>
        <v>218.33</v>
      </c>
      <c r="Q2000" s="13" t="s">
        <v>8323</v>
      </c>
      <c r="R2000" s="13" t="s">
        <v>8352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customFormat="1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55"/>
        <v>1</v>
      </c>
      <c r="P2001">
        <f t="shared" si="156"/>
        <v>33.71</v>
      </c>
      <c r="Q2001" s="13" t="s">
        <v>8323</v>
      </c>
      <c r="R2001" s="13" t="s">
        <v>8352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customFormat="1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55"/>
        <v>13</v>
      </c>
      <c r="P2002">
        <f t="shared" si="156"/>
        <v>25</v>
      </c>
      <c r="Q2002" s="13" t="s">
        <v>8323</v>
      </c>
      <c r="R2002" s="13" t="s">
        <v>8352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customFormat="1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55"/>
        <v>382</v>
      </c>
      <c r="P2003">
        <f t="shared" si="156"/>
        <v>128.38999999999999</v>
      </c>
      <c r="Q2003" s="13" t="s">
        <v>8308</v>
      </c>
      <c r="R2003" s="13" t="s">
        <v>8309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customFormat="1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55"/>
        <v>217</v>
      </c>
      <c r="P2004">
        <f t="shared" si="156"/>
        <v>78.83</v>
      </c>
      <c r="Q2004" s="13" t="s">
        <v>8308</v>
      </c>
      <c r="R2004" s="13" t="s">
        <v>8309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customFormat="1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55"/>
        <v>312</v>
      </c>
      <c r="P2005">
        <f t="shared" si="156"/>
        <v>91.76</v>
      </c>
      <c r="Q2005" s="13" t="s">
        <v>8308</v>
      </c>
      <c r="R2005" s="13" t="s">
        <v>8309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customFormat="1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55"/>
        <v>234</v>
      </c>
      <c r="P2006">
        <f t="shared" si="156"/>
        <v>331.1</v>
      </c>
      <c r="Q2006" s="13" t="s">
        <v>8308</v>
      </c>
      <c r="R2006" s="13" t="s">
        <v>8309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customFormat="1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55"/>
        <v>124</v>
      </c>
      <c r="P2007">
        <f t="shared" si="156"/>
        <v>194.26</v>
      </c>
      <c r="Q2007" s="13" t="s">
        <v>8308</v>
      </c>
      <c r="R2007" s="13" t="s">
        <v>8309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customFormat="1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55"/>
        <v>248</v>
      </c>
      <c r="P2008">
        <f t="shared" si="156"/>
        <v>408.98</v>
      </c>
      <c r="Q2008" s="13" t="s">
        <v>8308</v>
      </c>
      <c r="R2008" s="13" t="s">
        <v>8309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customFormat="1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55"/>
        <v>116</v>
      </c>
      <c r="P2009">
        <f t="shared" si="156"/>
        <v>84.46</v>
      </c>
      <c r="Q2009" s="13" t="s">
        <v>8308</v>
      </c>
      <c r="R2009" s="13" t="s">
        <v>8309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customFormat="1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55"/>
        <v>117</v>
      </c>
      <c r="P2010">
        <f t="shared" si="156"/>
        <v>44.85</v>
      </c>
      <c r="Q2010" s="13" t="s">
        <v>8308</v>
      </c>
      <c r="R2010" s="13" t="s">
        <v>8309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customFormat="1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55"/>
        <v>305</v>
      </c>
      <c r="P2011">
        <f t="shared" si="156"/>
        <v>383.36</v>
      </c>
      <c r="Q2011" s="13" t="s">
        <v>8308</v>
      </c>
      <c r="R2011" s="13" t="s">
        <v>8309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customFormat="1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55"/>
        <v>320</v>
      </c>
      <c r="P2012">
        <f t="shared" si="156"/>
        <v>55.28</v>
      </c>
      <c r="Q2012" s="13" t="s">
        <v>8308</v>
      </c>
      <c r="R2012" s="13" t="s">
        <v>8309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customFormat="1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55"/>
        <v>820</v>
      </c>
      <c r="P2013">
        <f t="shared" si="156"/>
        <v>422.02</v>
      </c>
      <c r="Q2013" s="13" t="s">
        <v>8308</v>
      </c>
      <c r="R2013" s="13" t="s">
        <v>8309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customFormat="1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55"/>
        <v>235</v>
      </c>
      <c r="P2014">
        <f t="shared" si="156"/>
        <v>64.180000000000007</v>
      </c>
      <c r="Q2014" s="13" t="s">
        <v>8308</v>
      </c>
      <c r="R2014" s="13" t="s">
        <v>8309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customFormat="1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55"/>
        <v>495</v>
      </c>
      <c r="P2015">
        <f t="shared" si="156"/>
        <v>173.58</v>
      </c>
      <c r="Q2015" s="13" t="s">
        <v>8308</v>
      </c>
      <c r="R2015" s="13" t="s">
        <v>8309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customFormat="1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55"/>
        <v>7814</v>
      </c>
      <c r="P2016">
        <f t="shared" si="156"/>
        <v>88.6</v>
      </c>
      <c r="Q2016" s="13" t="s">
        <v>8308</v>
      </c>
      <c r="R2016" s="13" t="s">
        <v>8309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customFormat="1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55"/>
        <v>113</v>
      </c>
      <c r="P2017">
        <f t="shared" si="156"/>
        <v>50.22</v>
      </c>
      <c r="Q2017" s="13" t="s">
        <v>8308</v>
      </c>
      <c r="R2017" s="13" t="s">
        <v>8309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customFormat="1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55"/>
        <v>922</v>
      </c>
      <c r="P2018">
        <f t="shared" si="156"/>
        <v>192.39</v>
      </c>
      <c r="Q2018" s="13" t="s">
        <v>8308</v>
      </c>
      <c r="R2018" s="13" t="s">
        <v>8309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customFormat="1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55"/>
        <v>125</v>
      </c>
      <c r="P2019">
        <f t="shared" si="156"/>
        <v>73.42</v>
      </c>
      <c r="Q2019" s="13" t="s">
        <v>8308</v>
      </c>
      <c r="R2019" s="13" t="s">
        <v>8309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customFormat="1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55"/>
        <v>102</v>
      </c>
      <c r="P2020">
        <f t="shared" si="156"/>
        <v>147.68</v>
      </c>
      <c r="Q2020" s="13" t="s">
        <v>8308</v>
      </c>
      <c r="R2020" s="13" t="s">
        <v>8309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customFormat="1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55"/>
        <v>485</v>
      </c>
      <c r="P2021">
        <f t="shared" si="156"/>
        <v>108.97</v>
      </c>
      <c r="Q2021" s="13" t="s">
        <v>8308</v>
      </c>
      <c r="R2021" s="13" t="s">
        <v>8309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customFormat="1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55"/>
        <v>192</v>
      </c>
      <c r="P2022">
        <f t="shared" si="156"/>
        <v>23.65</v>
      </c>
      <c r="Q2022" s="13" t="s">
        <v>8308</v>
      </c>
      <c r="R2022" s="13" t="s">
        <v>8309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customFormat="1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55"/>
        <v>281</v>
      </c>
      <c r="P2023">
        <f t="shared" si="156"/>
        <v>147.94999999999999</v>
      </c>
      <c r="Q2023" s="13" t="s">
        <v>8308</v>
      </c>
      <c r="R2023" s="13" t="s">
        <v>8309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customFormat="1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55"/>
        <v>125</v>
      </c>
      <c r="P2024">
        <f t="shared" si="156"/>
        <v>385.04</v>
      </c>
      <c r="Q2024" s="13" t="s">
        <v>8308</v>
      </c>
      <c r="R2024" s="13" t="s">
        <v>8309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customFormat="1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55"/>
        <v>161</v>
      </c>
      <c r="P2025">
        <f t="shared" si="156"/>
        <v>457.39</v>
      </c>
      <c r="Q2025" s="13" t="s">
        <v>8308</v>
      </c>
      <c r="R2025" s="13" t="s">
        <v>8309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customFormat="1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55"/>
        <v>585</v>
      </c>
      <c r="P2026">
        <f t="shared" si="156"/>
        <v>222.99</v>
      </c>
      <c r="Q2026" s="13" t="s">
        <v>8308</v>
      </c>
      <c r="R2026" s="13" t="s">
        <v>8309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customFormat="1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55"/>
        <v>201</v>
      </c>
      <c r="P2027">
        <f t="shared" si="156"/>
        <v>220.74</v>
      </c>
      <c r="Q2027" s="13" t="s">
        <v>8308</v>
      </c>
      <c r="R2027" s="13" t="s">
        <v>8309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customFormat="1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55"/>
        <v>133</v>
      </c>
      <c r="P2028">
        <f t="shared" si="156"/>
        <v>73.5</v>
      </c>
      <c r="Q2028" s="13" t="s">
        <v>8308</v>
      </c>
      <c r="R2028" s="13" t="s">
        <v>8309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customFormat="1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55"/>
        <v>120</v>
      </c>
      <c r="P2029">
        <f t="shared" si="156"/>
        <v>223.1</v>
      </c>
      <c r="Q2029" s="13" t="s">
        <v>8308</v>
      </c>
      <c r="R2029" s="13" t="s">
        <v>8309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customFormat="1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55"/>
        <v>126</v>
      </c>
      <c r="P2030">
        <f t="shared" si="156"/>
        <v>47.91</v>
      </c>
      <c r="Q2030" s="13" t="s">
        <v>8308</v>
      </c>
      <c r="R2030" s="13" t="s">
        <v>8309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customFormat="1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55"/>
        <v>361</v>
      </c>
      <c r="P2031">
        <f t="shared" si="156"/>
        <v>96.06</v>
      </c>
      <c r="Q2031" s="13" t="s">
        <v>8308</v>
      </c>
      <c r="R2031" s="13" t="s">
        <v>8309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customFormat="1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55"/>
        <v>226</v>
      </c>
      <c r="P2032">
        <f t="shared" si="156"/>
        <v>118.61</v>
      </c>
      <c r="Q2032" s="13" t="s">
        <v>8308</v>
      </c>
      <c r="R2032" s="13" t="s">
        <v>8309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customFormat="1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55"/>
        <v>120</v>
      </c>
      <c r="P2033">
        <f t="shared" si="156"/>
        <v>118.45</v>
      </c>
      <c r="Q2033" s="13" t="s">
        <v>8308</v>
      </c>
      <c r="R2033" s="13" t="s">
        <v>8309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customFormat="1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55"/>
        <v>304</v>
      </c>
      <c r="P2034">
        <f t="shared" si="156"/>
        <v>143.21</v>
      </c>
      <c r="Q2034" s="13" t="s">
        <v>8308</v>
      </c>
      <c r="R2034" s="13" t="s">
        <v>8309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customFormat="1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55"/>
        <v>179</v>
      </c>
      <c r="P2035">
        <f t="shared" si="156"/>
        <v>282.72000000000003</v>
      </c>
      <c r="Q2035" s="13" t="s">
        <v>8308</v>
      </c>
      <c r="R2035" s="13" t="s">
        <v>8309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customFormat="1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55"/>
        <v>387</v>
      </c>
      <c r="P2036">
        <f t="shared" si="156"/>
        <v>593.94000000000005</v>
      </c>
      <c r="Q2036" s="13" t="s">
        <v>8308</v>
      </c>
      <c r="R2036" s="13" t="s">
        <v>8309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customFormat="1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55"/>
        <v>211</v>
      </c>
      <c r="P2037">
        <f t="shared" si="156"/>
        <v>262.16000000000003</v>
      </c>
      <c r="Q2037" s="13" t="s">
        <v>8308</v>
      </c>
      <c r="R2037" s="13" t="s">
        <v>8309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customFormat="1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55"/>
        <v>132</v>
      </c>
      <c r="P2038">
        <f t="shared" si="156"/>
        <v>46.58</v>
      </c>
      <c r="Q2038" s="13" t="s">
        <v>8308</v>
      </c>
      <c r="R2038" s="13" t="s">
        <v>8309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customFormat="1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55"/>
        <v>300</v>
      </c>
      <c r="P2039">
        <f t="shared" si="156"/>
        <v>70.040000000000006</v>
      </c>
      <c r="Q2039" s="13" t="s">
        <v>8308</v>
      </c>
      <c r="R2039" s="13" t="s">
        <v>8309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customFormat="1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55"/>
        <v>421</v>
      </c>
      <c r="P2040">
        <f t="shared" si="156"/>
        <v>164.91</v>
      </c>
      <c r="Q2040" s="13" t="s">
        <v>8308</v>
      </c>
      <c r="R2040" s="13" t="s">
        <v>8309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customFormat="1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55"/>
        <v>136</v>
      </c>
      <c r="P2041">
        <f t="shared" si="156"/>
        <v>449.26</v>
      </c>
      <c r="Q2041" s="13" t="s">
        <v>8308</v>
      </c>
      <c r="R2041" s="13" t="s">
        <v>8309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customFormat="1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55"/>
        <v>248</v>
      </c>
      <c r="P2042">
        <f t="shared" si="156"/>
        <v>27.47</v>
      </c>
      <c r="Q2042" s="13" t="s">
        <v>8308</v>
      </c>
      <c r="R2042" s="13" t="s">
        <v>8309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customFormat="1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55"/>
        <v>182</v>
      </c>
      <c r="P2043">
        <f t="shared" si="156"/>
        <v>143.97999999999999</v>
      </c>
      <c r="Q2043" s="13" t="s">
        <v>8308</v>
      </c>
      <c r="R2043" s="13" t="s">
        <v>8309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customFormat="1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55"/>
        <v>124</v>
      </c>
      <c r="P2044">
        <f t="shared" si="156"/>
        <v>88.24</v>
      </c>
      <c r="Q2044" s="13" t="s">
        <v>8308</v>
      </c>
      <c r="R2044" s="13" t="s">
        <v>8309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customFormat="1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55"/>
        <v>506</v>
      </c>
      <c r="P2045">
        <f t="shared" si="156"/>
        <v>36.33</v>
      </c>
      <c r="Q2045" s="13" t="s">
        <v>8308</v>
      </c>
      <c r="R2045" s="13" t="s">
        <v>8309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customFormat="1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55"/>
        <v>108</v>
      </c>
      <c r="P2046">
        <f t="shared" si="156"/>
        <v>90.18</v>
      </c>
      <c r="Q2046" s="13" t="s">
        <v>8308</v>
      </c>
      <c r="R2046" s="13" t="s">
        <v>8309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customFormat="1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55"/>
        <v>819</v>
      </c>
      <c r="P2047">
        <f t="shared" si="156"/>
        <v>152.62</v>
      </c>
      <c r="Q2047" s="13" t="s">
        <v>8308</v>
      </c>
      <c r="R2047" s="13" t="s">
        <v>8309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customFormat="1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55"/>
        <v>121</v>
      </c>
      <c r="P2048">
        <f t="shared" si="156"/>
        <v>55.81</v>
      </c>
      <c r="Q2048" s="13" t="s">
        <v>8308</v>
      </c>
      <c r="R2048" s="13" t="s">
        <v>8309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customFormat="1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55"/>
        <v>103</v>
      </c>
      <c r="P2049">
        <f t="shared" si="156"/>
        <v>227.85</v>
      </c>
      <c r="Q2049" s="13" t="s">
        <v>8308</v>
      </c>
      <c r="R2049" s="13" t="s">
        <v>8309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customFormat="1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ref="O2050:O2113" si="160">ROUND(E2050/D2050*100,0)</f>
        <v>148</v>
      </c>
      <c r="P2050">
        <f t="shared" ref="P2050:P2113" si="161">IFERROR(ROUND(E2050/L2050,2),0)</f>
        <v>91.83</v>
      </c>
      <c r="Q2050" s="13" t="s">
        <v>8308</v>
      </c>
      <c r="R2050" s="13" t="s">
        <v>8309</v>
      </c>
      <c r="S2050" s="16">
        <f t="shared" ref="S2050:S2113" si="162">(((J2050/60)/60)/24)+DATE(1970,1,1)</f>
        <v>41387.651516203703</v>
      </c>
      <c r="T2050" s="16">
        <f t="shared" ref="T2050:T2113" si="163">(((I2050/60)/60)/24)+DATE(1970,1,1)</f>
        <v>41417.651516203703</v>
      </c>
      <c r="U2050">
        <f t="shared" ref="U2050:U2113" si="164">+YEAR(S2050)</f>
        <v>2013</v>
      </c>
    </row>
    <row r="2051" spans="1:21" customFormat="1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si="160"/>
        <v>120</v>
      </c>
      <c r="P2051">
        <f t="shared" si="161"/>
        <v>80.989999999999995</v>
      </c>
      <c r="Q2051" s="13" t="s">
        <v>8308</v>
      </c>
      <c r="R2051" s="13" t="s">
        <v>8309</v>
      </c>
      <c r="S2051" s="16">
        <f t="shared" si="162"/>
        <v>41575.527349537035</v>
      </c>
      <c r="T2051" s="16">
        <f t="shared" si="163"/>
        <v>41610.957638888889</v>
      </c>
      <c r="U2051">
        <f t="shared" si="164"/>
        <v>2013</v>
      </c>
    </row>
    <row r="2052" spans="1:21" customFormat="1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60"/>
        <v>473</v>
      </c>
      <c r="P2052">
        <f t="shared" si="161"/>
        <v>278.39</v>
      </c>
      <c r="Q2052" s="13" t="s">
        <v>8308</v>
      </c>
      <c r="R2052" s="13" t="s">
        <v>8309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customFormat="1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60"/>
        <v>130</v>
      </c>
      <c r="P2053">
        <f t="shared" si="161"/>
        <v>43.1</v>
      </c>
      <c r="Q2053" s="13" t="s">
        <v>8308</v>
      </c>
      <c r="R2053" s="13" t="s">
        <v>8309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customFormat="1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60"/>
        <v>353</v>
      </c>
      <c r="P2054">
        <f t="shared" si="161"/>
        <v>326.29000000000002</v>
      </c>
      <c r="Q2054" s="13" t="s">
        <v>8308</v>
      </c>
      <c r="R2054" s="13" t="s">
        <v>8309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customFormat="1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60"/>
        <v>101</v>
      </c>
      <c r="P2055">
        <f t="shared" si="161"/>
        <v>41.74</v>
      </c>
      <c r="Q2055" s="13" t="s">
        <v>8308</v>
      </c>
      <c r="R2055" s="13" t="s">
        <v>8309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customFormat="1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60"/>
        <v>114</v>
      </c>
      <c r="P2056">
        <f t="shared" si="161"/>
        <v>64.02</v>
      </c>
      <c r="Q2056" s="13" t="s">
        <v>8308</v>
      </c>
      <c r="R2056" s="13" t="s">
        <v>8309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customFormat="1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60"/>
        <v>167</v>
      </c>
      <c r="P2057">
        <f t="shared" si="161"/>
        <v>99.46</v>
      </c>
      <c r="Q2057" s="13" t="s">
        <v>8308</v>
      </c>
      <c r="R2057" s="13" t="s">
        <v>8309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customFormat="1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60"/>
        <v>153</v>
      </c>
      <c r="P2058">
        <f t="shared" si="161"/>
        <v>138.49</v>
      </c>
      <c r="Q2058" s="13" t="s">
        <v>8308</v>
      </c>
      <c r="R2058" s="13" t="s">
        <v>8309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customFormat="1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60"/>
        <v>202</v>
      </c>
      <c r="P2059">
        <f t="shared" si="161"/>
        <v>45.55</v>
      </c>
      <c r="Q2059" s="13" t="s">
        <v>8308</v>
      </c>
      <c r="R2059" s="13" t="s">
        <v>8309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customFormat="1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60"/>
        <v>168</v>
      </c>
      <c r="P2060">
        <f t="shared" si="161"/>
        <v>10.51</v>
      </c>
      <c r="Q2060" s="13" t="s">
        <v>8308</v>
      </c>
      <c r="R2060" s="13" t="s">
        <v>8309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customFormat="1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60"/>
        <v>143</v>
      </c>
      <c r="P2061">
        <f t="shared" si="161"/>
        <v>114.77</v>
      </c>
      <c r="Q2061" s="13" t="s">
        <v>8308</v>
      </c>
      <c r="R2061" s="13" t="s">
        <v>8309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customFormat="1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60"/>
        <v>196</v>
      </c>
      <c r="P2062">
        <f t="shared" si="161"/>
        <v>36</v>
      </c>
      <c r="Q2062" s="13" t="s">
        <v>8308</v>
      </c>
      <c r="R2062" s="13" t="s">
        <v>8309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customFormat="1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60"/>
        <v>108</v>
      </c>
      <c r="P2063">
        <f t="shared" si="161"/>
        <v>154.16999999999999</v>
      </c>
      <c r="Q2063" s="13" t="s">
        <v>8308</v>
      </c>
      <c r="R2063" s="13" t="s">
        <v>8309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customFormat="1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60"/>
        <v>115</v>
      </c>
      <c r="P2064">
        <f t="shared" si="161"/>
        <v>566.39</v>
      </c>
      <c r="Q2064" s="13" t="s">
        <v>8308</v>
      </c>
      <c r="R2064" s="13" t="s">
        <v>8309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customFormat="1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60"/>
        <v>148</v>
      </c>
      <c r="P2065">
        <f t="shared" si="161"/>
        <v>120.86</v>
      </c>
      <c r="Q2065" s="13" t="s">
        <v>8308</v>
      </c>
      <c r="R2065" s="13" t="s">
        <v>8309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customFormat="1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60"/>
        <v>191</v>
      </c>
      <c r="P2066">
        <f t="shared" si="161"/>
        <v>86.16</v>
      </c>
      <c r="Q2066" s="13" t="s">
        <v>8308</v>
      </c>
      <c r="R2066" s="13" t="s">
        <v>8309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customFormat="1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60"/>
        <v>199</v>
      </c>
      <c r="P2067">
        <f t="shared" si="161"/>
        <v>51.21</v>
      </c>
      <c r="Q2067" s="13" t="s">
        <v>8308</v>
      </c>
      <c r="R2067" s="13" t="s">
        <v>8309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customFormat="1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60"/>
        <v>219</v>
      </c>
      <c r="P2068">
        <f t="shared" si="161"/>
        <v>67.260000000000005</v>
      </c>
      <c r="Q2068" s="13" t="s">
        <v>8308</v>
      </c>
      <c r="R2068" s="13" t="s">
        <v>8309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customFormat="1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60"/>
        <v>127</v>
      </c>
      <c r="P2069">
        <f t="shared" si="161"/>
        <v>62.8</v>
      </c>
      <c r="Q2069" s="13" t="s">
        <v>8308</v>
      </c>
      <c r="R2069" s="13" t="s">
        <v>8309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customFormat="1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60"/>
        <v>105</v>
      </c>
      <c r="P2070">
        <f t="shared" si="161"/>
        <v>346.13</v>
      </c>
      <c r="Q2070" s="13" t="s">
        <v>8308</v>
      </c>
      <c r="R2070" s="13" t="s">
        <v>8309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customFormat="1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60"/>
        <v>128</v>
      </c>
      <c r="P2071">
        <f t="shared" si="161"/>
        <v>244.12</v>
      </c>
      <c r="Q2071" s="13" t="s">
        <v>8308</v>
      </c>
      <c r="R2071" s="13" t="s">
        <v>8309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customFormat="1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60"/>
        <v>317</v>
      </c>
      <c r="P2072">
        <f t="shared" si="161"/>
        <v>259.25</v>
      </c>
      <c r="Q2072" s="13" t="s">
        <v>8308</v>
      </c>
      <c r="R2072" s="13" t="s">
        <v>8309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customFormat="1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60"/>
        <v>281</v>
      </c>
      <c r="P2073">
        <f t="shared" si="161"/>
        <v>201.96</v>
      </c>
      <c r="Q2073" s="13" t="s">
        <v>8308</v>
      </c>
      <c r="R2073" s="13" t="s">
        <v>8309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customFormat="1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60"/>
        <v>111</v>
      </c>
      <c r="P2074">
        <f t="shared" si="161"/>
        <v>226.21</v>
      </c>
      <c r="Q2074" s="13" t="s">
        <v>8308</v>
      </c>
      <c r="R2074" s="13" t="s">
        <v>8309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customFormat="1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60"/>
        <v>153</v>
      </c>
      <c r="P2075">
        <f t="shared" si="161"/>
        <v>324.69</v>
      </c>
      <c r="Q2075" s="13" t="s">
        <v>8308</v>
      </c>
      <c r="R2075" s="13" t="s">
        <v>8309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customFormat="1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60"/>
        <v>103</v>
      </c>
      <c r="P2076">
        <f t="shared" si="161"/>
        <v>205</v>
      </c>
      <c r="Q2076" s="13" t="s">
        <v>8308</v>
      </c>
      <c r="R2076" s="13" t="s">
        <v>8309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customFormat="1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60"/>
        <v>1678</v>
      </c>
      <c r="P2077">
        <f t="shared" si="161"/>
        <v>20.47</v>
      </c>
      <c r="Q2077" s="13" t="s">
        <v>8308</v>
      </c>
      <c r="R2077" s="13" t="s">
        <v>8309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customFormat="1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60"/>
        <v>543</v>
      </c>
      <c r="P2078">
        <f t="shared" si="161"/>
        <v>116.35</v>
      </c>
      <c r="Q2078" s="13" t="s">
        <v>8308</v>
      </c>
      <c r="R2078" s="13" t="s">
        <v>8309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customFormat="1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60"/>
        <v>116</v>
      </c>
      <c r="P2079">
        <f t="shared" si="161"/>
        <v>307.2</v>
      </c>
      <c r="Q2079" s="13" t="s">
        <v>8308</v>
      </c>
      <c r="R2079" s="13" t="s">
        <v>8309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customFormat="1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60"/>
        <v>131</v>
      </c>
      <c r="P2080">
        <f t="shared" si="161"/>
        <v>546.69000000000005</v>
      </c>
      <c r="Q2080" s="13" t="s">
        <v>8308</v>
      </c>
      <c r="R2080" s="13" t="s">
        <v>8309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customFormat="1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60"/>
        <v>288</v>
      </c>
      <c r="P2081">
        <f t="shared" si="161"/>
        <v>47.47</v>
      </c>
      <c r="Q2081" s="13" t="s">
        <v>8308</v>
      </c>
      <c r="R2081" s="13" t="s">
        <v>8309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customFormat="1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60"/>
        <v>508</v>
      </c>
      <c r="P2082">
        <f t="shared" si="161"/>
        <v>101.56</v>
      </c>
      <c r="Q2082" s="13" t="s">
        <v>8308</v>
      </c>
      <c r="R2082" s="13" t="s">
        <v>8309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customFormat="1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60"/>
        <v>115</v>
      </c>
      <c r="P2083">
        <f t="shared" si="161"/>
        <v>72.91</v>
      </c>
      <c r="Q2083" s="13" t="s">
        <v>8312</v>
      </c>
      <c r="R2083" s="13" t="s">
        <v>8329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customFormat="1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60"/>
        <v>111</v>
      </c>
      <c r="P2084">
        <f t="shared" si="161"/>
        <v>43.71</v>
      </c>
      <c r="Q2084" s="13" t="s">
        <v>8312</v>
      </c>
      <c r="R2084" s="13" t="s">
        <v>8329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customFormat="1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60"/>
        <v>113</v>
      </c>
      <c r="P2085">
        <f t="shared" si="161"/>
        <v>34</v>
      </c>
      <c r="Q2085" s="13" t="s">
        <v>8312</v>
      </c>
      <c r="R2085" s="13" t="s">
        <v>8329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customFormat="1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60"/>
        <v>108</v>
      </c>
      <c r="P2086">
        <f t="shared" si="161"/>
        <v>70.650000000000006</v>
      </c>
      <c r="Q2086" s="13" t="s">
        <v>8312</v>
      </c>
      <c r="R2086" s="13" t="s">
        <v>8329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customFormat="1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60"/>
        <v>124</v>
      </c>
      <c r="P2087">
        <f t="shared" si="161"/>
        <v>89.3</v>
      </c>
      <c r="Q2087" s="13" t="s">
        <v>8312</v>
      </c>
      <c r="R2087" s="13" t="s">
        <v>8329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customFormat="1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60"/>
        <v>101</v>
      </c>
      <c r="P2088">
        <f t="shared" si="161"/>
        <v>115.09</v>
      </c>
      <c r="Q2088" s="13" t="s">
        <v>8312</v>
      </c>
      <c r="R2088" s="13" t="s">
        <v>8329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customFormat="1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60"/>
        <v>104</v>
      </c>
      <c r="P2089">
        <f t="shared" si="161"/>
        <v>62.12</v>
      </c>
      <c r="Q2089" s="13" t="s">
        <v>8312</v>
      </c>
      <c r="R2089" s="13" t="s">
        <v>8329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customFormat="1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60"/>
        <v>116</v>
      </c>
      <c r="P2090">
        <f t="shared" si="161"/>
        <v>46.2</v>
      </c>
      <c r="Q2090" s="13" t="s">
        <v>8312</v>
      </c>
      <c r="R2090" s="13" t="s">
        <v>8329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customFormat="1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60"/>
        <v>120</v>
      </c>
      <c r="P2091">
        <f t="shared" si="161"/>
        <v>48.55</v>
      </c>
      <c r="Q2091" s="13" t="s">
        <v>8312</v>
      </c>
      <c r="R2091" s="13" t="s">
        <v>8329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customFormat="1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60"/>
        <v>115</v>
      </c>
      <c r="P2092">
        <f t="shared" si="161"/>
        <v>57.52</v>
      </c>
      <c r="Q2092" s="13" t="s">
        <v>8312</v>
      </c>
      <c r="R2092" s="13" t="s">
        <v>8329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customFormat="1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60"/>
        <v>120</v>
      </c>
      <c r="P2093">
        <f t="shared" si="161"/>
        <v>88.15</v>
      </c>
      <c r="Q2093" s="13" t="s">
        <v>8312</v>
      </c>
      <c r="R2093" s="13" t="s">
        <v>8329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customFormat="1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60"/>
        <v>101</v>
      </c>
      <c r="P2094">
        <f t="shared" si="161"/>
        <v>110.49</v>
      </c>
      <c r="Q2094" s="13" t="s">
        <v>8312</v>
      </c>
      <c r="R2094" s="13" t="s">
        <v>8329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customFormat="1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60"/>
        <v>102</v>
      </c>
      <c r="P2095">
        <f t="shared" si="161"/>
        <v>66.83</v>
      </c>
      <c r="Q2095" s="13" t="s">
        <v>8312</v>
      </c>
      <c r="R2095" s="13" t="s">
        <v>8329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customFormat="1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60"/>
        <v>121</v>
      </c>
      <c r="P2096">
        <f t="shared" si="161"/>
        <v>58.6</v>
      </c>
      <c r="Q2096" s="13" t="s">
        <v>8312</v>
      </c>
      <c r="R2096" s="13" t="s">
        <v>8329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customFormat="1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60"/>
        <v>100</v>
      </c>
      <c r="P2097">
        <f t="shared" si="161"/>
        <v>113.64</v>
      </c>
      <c r="Q2097" s="13" t="s">
        <v>8312</v>
      </c>
      <c r="R2097" s="13" t="s">
        <v>8329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customFormat="1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60"/>
        <v>102</v>
      </c>
      <c r="P2098">
        <f t="shared" si="161"/>
        <v>43.57</v>
      </c>
      <c r="Q2098" s="13" t="s">
        <v>8312</v>
      </c>
      <c r="R2098" s="13" t="s">
        <v>8329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customFormat="1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60"/>
        <v>100</v>
      </c>
      <c r="P2099">
        <f t="shared" si="161"/>
        <v>78.95</v>
      </c>
      <c r="Q2099" s="13" t="s">
        <v>8312</v>
      </c>
      <c r="R2099" s="13" t="s">
        <v>8329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customFormat="1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60"/>
        <v>100</v>
      </c>
      <c r="P2100">
        <f t="shared" si="161"/>
        <v>188.13</v>
      </c>
      <c r="Q2100" s="13" t="s">
        <v>8312</v>
      </c>
      <c r="R2100" s="13" t="s">
        <v>8329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customFormat="1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60"/>
        <v>132</v>
      </c>
      <c r="P2101">
        <f t="shared" si="161"/>
        <v>63.03</v>
      </c>
      <c r="Q2101" s="13" t="s">
        <v>8312</v>
      </c>
      <c r="R2101" s="13" t="s">
        <v>8329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customFormat="1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60"/>
        <v>137</v>
      </c>
      <c r="P2102">
        <f t="shared" si="161"/>
        <v>30.37</v>
      </c>
      <c r="Q2102" s="13" t="s">
        <v>8312</v>
      </c>
      <c r="R2102" s="13" t="s">
        <v>8329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customFormat="1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60"/>
        <v>113</v>
      </c>
      <c r="P2103">
        <f t="shared" si="161"/>
        <v>51.48</v>
      </c>
      <c r="Q2103" s="13" t="s">
        <v>8312</v>
      </c>
      <c r="R2103" s="13" t="s">
        <v>8329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customFormat="1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60"/>
        <v>136</v>
      </c>
      <c r="P2104">
        <f t="shared" si="161"/>
        <v>35.79</v>
      </c>
      <c r="Q2104" s="13" t="s">
        <v>8312</v>
      </c>
      <c r="R2104" s="13" t="s">
        <v>8329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customFormat="1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60"/>
        <v>146</v>
      </c>
      <c r="P2105">
        <f t="shared" si="161"/>
        <v>98.82</v>
      </c>
      <c r="Q2105" s="13" t="s">
        <v>8312</v>
      </c>
      <c r="R2105" s="13" t="s">
        <v>8329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customFormat="1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60"/>
        <v>130</v>
      </c>
      <c r="P2106">
        <f t="shared" si="161"/>
        <v>28</v>
      </c>
      <c r="Q2106" s="13" t="s">
        <v>8312</v>
      </c>
      <c r="R2106" s="13" t="s">
        <v>8329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customFormat="1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60"/>
        <v>254</v>
      </c>
      <c r="P2107">
        <f t="shared" si="161"/>
        <v>51.31</v>
      </c>
      <c r="Q2107" s="13" t="s">
        <v>8312</v>
      </c>
      <c r="R2107" s="13" t="s">
        <v>8329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customFormat="1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60"/>
        <v>107</v>
      </c>
      <c r="P2108">
        <f t="shared" si="161"/>
        <v>53.52</v>
      </c>
      <c r="Q2108" s="13" t="s">
        <v>8312</v>
      </c>
      <c r="R2108" s="13" t="s">
        <v>8329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customFormat="1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60"/>
        <v>108</v>
      </c>
      <c r="P2109">
        <f t="shared" si="161"/>
        <v>37.15</v>
      </c>
      <c r="Q2109" s="13" t="s">
        <v>8312</v>
      </c>
      <c r="R2109" s="13" t="s">
        <v>8329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customFormat="1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60"/>
        <v>107</v>
      </c>
      <c r="P2110">
        <f t="shared" si="161"/>
        <v>89.9</v>
      </c>
      <c r="Q2110" s="13" t="s">
        <v>8312</v>
      </c>
      <c r="R2110" s="13" t="s">
        <v>8329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customFormat="1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60"/>
        <v>107</v>
      </c>
      <c r="P2111">
        <f t="shared" si="161"/>
        <v>106.53</v>
      </c>
      <c r="Q2111" s="13" t="s">
        <v>8312</v>
      </c>
      <c r="R2111" s="13" t="s">
        <v>8329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customFormat="1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60"/>
        <v>100</v>
      </c>
      <c r="P2112">
        <f t="shared" si="161"/>
        <v>52.82</v>
      </c>
      <c r="Q2112" s="13" t="s">
        <v>8312</v>
      </c>
      <c r="R2112" s="13" t="s">
        <v>8329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customFormat="1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60"/>
        <v>107</v>
      </c>
      <c r="P2113">
        <f t="shared" si="161"/>
        <v>54.62</v>
      </c>
      <c r="Q2113" s="13" t="s">
        <v>8312</v>
      </c>
      <c r="R2113" s="13" t="s">
        <v>8329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customFormat="1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ref="O2114:O2177" si="165">ROUND(E2114/D2114*100,0)</f>
        <v>100</v>
      </c>
      <c r="P2114">
        <f t="shared" ref="P2114:P2177" si="166">IFERROR(ROUND(E2114/L2114,2),0)</f>
        <v>27.27</v>
      </c>
      <c r="Q2114" s="13" t="s">
        <v>8312</v>
      </c>
      <c r="R2114" s="13" t="s">
        <v>8329</v>
      </c>
      <c r="S2114" s="16">
        <f t="shared" ref="S2114:S2177" si="167">(((J2114/60)/60)/24)+DATE(1970,1,1)</f>
        <v>41365.928159722222</v>
      </c>
      <c r="T2114" s="16">
        <f t="shared" ref="T2114:T2177" si="168">(((I2114/60)/60)/24)+DATE(1970,1,1)</f>
        <v>41379.928159722222</v>
      </c>
      <c r="U2114">
        <f t="shared" ref="U2114:U2177" si="169">+YEAR(S2114)</f>
        <v>2013</v>
      </c>
    </row>
    <row r="2115" spans="1:21" customFormat="1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si="165"/>
        <v>105</v>
      </c>
      <c r="P2115">
        <f t="shared" si="166"/>
        <v>68.599999999999994</v>
      </c>
      <c r="Q2115" s="13" t="s">
        <v>8312</v>
      </c>
      <c r="R2115" s="13" t="s">
        <v>8329</v>
      </c>
      <c r="S2115" s="16">
        <f t="shared" si="167"/>
        <v>41870.86546296296</v>
      </c>
      <c r="T2115" s="16">
        <f t="shared" si="168"/>
        <v>41905.86546296296</v>
      </c>
      <c r="U2115">
        <f t="shared" si="169"/>
        <v>2014</v>
      </c>
    </row>
    <row r="2116" spans="1:21" customFormat="1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65"/>
        <v>105</v>
      </c>
      <c r="P2116">
        <f t="shared" si="166"/>
        <v>35.61</v>
      </c>
      <c r="Q2116" s="13" t="s">
        <v>8312</v>
      </c>
      <c r="R2116" s="13" t="s">
        <v>8329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customFormat="1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65"/>
        <v>226</v>
      </c>
      <c r="P2117">
        <f t="shared" si="166"/>
        <v>94.03</v>
      </c>
      <c r="Q2117" s="13" t="s">
        <v>8312</v>
      </c>
      <c r="R2117" s="13" t="s">
        <v>8329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customFormat="1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65"/>
        <v>101</v>
      </c>
      <c r="P2118">
        <f t="shared" si="166"/>
        <v>526.46</v>
      </c>
      <c r="Q2118" s="13" t="s">
        <v>8312</v>
      </c>
      <c r="R2118" s="13" t="s">
        <v>8329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customFormat="1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65"/>
        <v>148</v>
      </c>
      <c r="P2119">
        <f t="shared" si="166"/>
        <v>50.66</v>
      </c>
      <c r="Q2119" s="13" t="s">
        <v>8312</v>
      </c>
      <c r="R2119" s="13" t="s">
        <v>8329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customFormat="1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65"/>
        <v>135</v>
      </c>
      <c r="P2120">
        <f t="shared" si="166"/>
        <v>79.180000000000007</v>
      </c>
      <c r="Q2120" s="13" t="s">
        <v>8312</v>
      </c>
      <c r="R2120" s="13" t="s">
        <v>8329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customFormat="1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65"/>
        <v>101</v>
      </c>
      <c r="P2121">
        <f t="shared" si="166"/>
        <v>91.59</v>
      </c>
      <c r="Q2121" s="13" t="s">
        <v>8312</v>
      </c>
      <c r="R2121" s="13" t="s">
        <v>8329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customFormat="1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65"/>
        <v>101</v>
      </c>
      <c r="P2122">
        <f t="shared" si="166"/>
        <v>116.96</v>
      </c>
      <c r="Q2122" s="13" t="s">
        <v>8312</v>
      </c>
      <c r="R2122" s="13" t="s">
        <v>8329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customFormat="1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65"/>
        <v>1</v>
      </c>
      <c r="P2123">
        <f t="shared" si="166"/>
        <v>28.4</v>
      </c>
      <c r="Q2123" s="13" t="s">
        <v>8310</v>
      </c>
      <c r="R2123" s="13" t="s">
        <v>8346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customFormat="1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65"/>
        <v>0</v>
      </c>
      <c r="P2124">
        <f t="shared" si="166"/>
        <v>103.33</v>
      </c>
      <c r="Q2124" s="13" t="s">
        <v>8310</v>
      </c>
      <c r="R2124" s="13" t="s">
        <v>8346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customFormat="1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65"/>
        <v>10</v>
      </c>
      <c r="P2125">
        <f t="shared" si="166"/>
        <v>10</v>
      </c>
      <c r="Q2125" s="13" t="s">
        <v>8310</v>
      </c>
      <c r="R2125" s="13" t="s">
        <v>8346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customFormat="1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65"/>
        <v>10</v>
      </c>
      <c r="P2126">
        <f t="shared" si="166"/>
        <v>23</v>
      </c>
      <c r="Q2126" s="13" t="s">
        <v>8310</v>
      </c>
      <c r="R2126" s="13" t="s">
        <v>8346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customFormat="1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65"/>
        <v>1</v>
      </c>
      <c r="P2127">
        <f t="shared" si="166"/>
        <v>31.56</v>
      </c>
      <c r="Q2127" s="13" t="s">
        <v>8310</v>
      </c>
      <c r="R2127" s="13" t="s">
        <v>8346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customFormat="1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65"/>
        <v>0</v>
      </c>
      <c r="P2128">
        <f t="shared" si="166"/>
        <v>5</v>
      </c>
      <c r="Q2128" s="13" t="s">
        <v>8310</v>
      </c>
      <c r="R2128" s="13" t="s">
        <v>8346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customFormat="1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65"/>
        <v>29</v>
      </c>
      <c r="P2129">
        <f t="shared" si="166"/>
        <v>34.22</v>
      </c>
      <c r="Q2129" s="13" t="s">
        <v>8310</v>
      </c>
      <c r="R2129" s="13" t="s">
        <v>8346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customFormat="1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65"/>
        <v>0</v>
      </c>
      <c r="P2130">
        <f t="shared" si="166"/>
        <v>25</v>
      </c>
      <c r="Q2130" s="13" t="s">
        <v>8310</v>
      </c>
      <c r="R2130" s="13" t="s">
        <v>8346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customFormat="1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65"/>
        <v>12</v>
      </c>
      <c r="P2131">
        <f t="shared" si="166"/>
        <v>19.670000000000002</v>
      </c>
      <c r="Q2131" s="13" t="s">
        <v>8310</v>
      </c>
      <c r="R2131" s="13" t="s">
        <v>8346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customFormat="1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65"/>
        <v>0</v>
      </c>
      <c r="P2132">
        <f t="shared" si="166"/>
        <v>21.25</v>
      </c>
      <c r="Q2132" s="13" t="s">
        <v>8310</v>
      </c>
      <c r="R2132" s="13" t="s">
        <v>8346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customFormat="1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65"/>
        <v>5</v>
      </c>
      <c r="P2133">
        <f t="shared" si="166"/>
        <v>8.33</v>
      </c>
      <c r="Q2133" s="13" t="s">
        <v>8310</v>
      </c>
      <c r="R2133" s="13" t="s">
        <v>8346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customFormat="1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65"/>
        <v>2</v>
      </c>
      <c r="P2134">
        <f t="shared" si="166"/>
        <v>21.34</v>
      </c>
      <c r="Q2134" s="13" t="s">
        <v>8310</v>
      </c>
      <c r="R2134" s="13" t="s">
        <v>8346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customFormat="1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65"/>
        <v>2</v>
      </c>
      <c r="P2135">
        <f t="shared" si="166"/>
        <v>5.33</v>
      </c>
      <c r="Q2135" s="13" t="s">
        <v>8310</v>
      </c>
      <c r="R2135" s="13" t="s">
        <v>8346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customFormat="1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65"/>
        <v>2</v>
      </c>
      <c r="P2136">
        <f t="shared" si="166"/>
        <v>34.67</v>
      </c>
      <c r="Q2136" s="13" t="s">
        <v>8310</v>
      </c>
      <c r="R2136" s="13" t="s">
        <v>8346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customFormat="1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65"/>
        <v>10</v>
      </c>
      <c r="P2137">
        <f t="shared" si="166"/>
        <v>21.73</v>
      </c>
      <c r="Q2137" s="13" t="s">
        <v>8310</v>
      </c>
      <c r="R2137" s="13" t="s">
        <v>8346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customFormat="1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65"/>
        <v>0</v>
      </c>
      <c r="P2138">
        <f t="shared" si="166"/>
        <v>11.92</v>
      </c>
      <c r="Q2138" s="13" t="s">
        <v>8310</v>
      </c>
      <c r="R2138" s="13" t="s">
        <v>8346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customFormat="1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65"/>
        <v>28</v>
      </c>
      <c r="P2139">
        <f t="shared" si="166"/>
        <v>26.6</v>
      </c>
      <c r="Q2139" s="13" t="s">
        <v>8310</v>
      </c>
      <c r="R2139" s="13" t="s">
        <v>8346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customFormat="1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65"/>
        <v>13</v>
      </c>
      <c r="P2140">
        <f t="shared" si="166"/>
        <v>10.67</v>
      </c>
      <c r="Q2140" s="13" t="s">
        <v>8310</v>
      </c>
      <c r="R2140" s="13" t="s">
        <v>8346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customFormat="1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65"/>
        <v>5</v>
      </c>
      <c r="P2141">
        <f t="shared" si="166"/>
        <v>29.04</v>
      </c>
      <c r="Q2141" s="13" t="s">
        <v>8310</v>
      </c>
      <c r="R2141" s="13" t="s">
        <v>8346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customFormat="1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65"/>
        <v>0</v>
      </c>
      <c r="P2142">
        <f t="shared" si="166"/>
        <v>50.91</v>
      </c>
      <c r="Q2142" s="13" t="s">
        <v>8310</v>
      </c>
      <c r="R2142" s="13" t="s">
        <v>8346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customFormat="1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65"/>
        <v>0</v>
      </c>
      <c r="P2143">
        <f t="shared" si="166"/>
        <v>0</v>
      </c>
      <c r="Q2143" s="13" t="s">
        <v>8310</v>
      </c>
      <c r="R2143" s="13" t="s">
        <v>8346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customFormat="1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65"/>
        <v>6</v>
      </c>
      <c r="P2144">
        <f t="shared" si="166"/>
        <v>50.08</v>
      </c>
      <c r="Q2144" s="13" t="s">
        <v>8310</v>
      </c>
      <c r="R2144" s="13" t="s">
        <v>8346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customFormat="1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65"/>
        <v>11</v>
      </c>
      <c r="P2145">
        <f t="shared" si="166"/>
        <v>45</v>
      </c>
      <c r="Q2145" s="13" t="s">
        <v>8310</v>
      </c>
      <c r="R2145" s="13" t="s">
        <v>8346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customFormat="1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65"/>
        <v>2</v>
      </c>
      <c r="P2146">
        <f t="shared" si="166"/>
        <v>25.29</v>
      </c>
      <c r="Q2146" s="13" t="s">
        <v>8310</v>
      </c>
      <c r="R2146" s="13" t="s">
        <v>8346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customFormat="1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65"/>
        <v>30</v>
      </c>
      <c r="P2147">
        <f t="shared" si="166"/>
        <v>51.29</v>
      </c>
      <c r="Q2147" s="13" t="s">
        <v>8310</v>
      </c>
      <c r="R2147" s="13" t="s">
        <v>8346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customFormat="1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65"/>
        <v>0</v>
      </c>
      <c r="P2148">
        <f t="shared" si="166"/>
        <v>1</v>
      </c>
      <c r="Q2148" s="13" t="s">
        <v>8310</v>
      </c>
      <c r="R2148" s="13" t="s">
        <v>8346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customFormat="1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65"/>
        <v>1</v>
      </c>
      <c r="P2149">
        <f t="shared" si="166"/>
        <v>49.38</v>
      </c>
      <c r="Q2149" s="13" t="s">
        <v>8310</v>
      </c>
      <c r="R2149" s="13" t="s">
        <v>8346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customFormat="1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65"/>
        <v>2</v>
      </c>
      <c r="P2150">
        <f t="shared" si="166"/>
        <v>1</v>
      </c>
      <c r="Q2150" s="13" t="s">
        <v>8310</v>
      </c>
      <c r="R2150" s="13" t="s">
        <v>8346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customFormat="1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65"/>
        <v>0</v>
      </c>
      <c r="P2151">
        <f t="shared" si="166"/>
        <v>0</v>
      </c>
      <c r="Q2151" s="13" t="s">
        <v>8310</v>
      </c>
      <c r="R2151" s="13" t="s">
        <v>8346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customFormat="1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65"/>
        <v>1</v>
      </c>
      <c r="P2152">
        <f t="shared" si="166"/>
        <v>101.25</v>
      </c>
      <c r="Q2152" s="13" t="s">
        <v>8310</v>
      </c>
      <c r="R2152" s="13" t="s">
        <v>8346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customFormat="1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65"/>
        <v>0</v>
      </c>
      <c r="P2153">
        <f t="shared" si="166"/>
        <v>19.670000000000002</v>
      </c>
      <c r="Q2153" s="13" t="s">
        <v>8310</v>
      </c>
      <c r="R2153" s="13" t="s">
        <v>8346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customFormat="1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65"/>
        <v>0</v>
      </c>
      <c r="P2154">
        <f t="shared" si="166"/>
        <v>12.5</v>
      </c>
      <c r="Q2154" s="13" t="s">
        <v>8310</v>
      </c>
      <c r="R2154" s="13" t="s">
        <v>8346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customFormat="1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65"/>
        <v>0</v>
      </c>
      <c r="P2155">
        <f t="shared" si="166"/>
        <v>8.5</v>
      </c>
      <c r="Q2155" s="13" t="s">
        <v>8310</v>
      </c>
      <c r="R2155" s="13" t="s">
        <v>8346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customFormat="1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65"/>
        <v>1</v>
      </c>
      <c r="P2156">
        <f t="shared" si="166"/>
        <v>1</v>
      </c>
      <c r="Q2156" s="13" t="s">
        <v>8310</v>
      </c>
      <c r="R2156" s="13" t="s">
        <v>8346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customFormat="1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65"/>
        <v>2</v>
      </c>
      <c r="P2157">
        <f t="shared" si="166"/>
        <v>23</v>
      </c>
      <c r="Q2157" s="13" t="s">
        <v>8310</v>
      </c>
      <c r="R2157" s="13" t="s">
        <v>8346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customFormat="1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65"/>
        <v>3</v>
      </c>
      <c r="P2158">
        <f t="shared" si="166"/>
        <v>17.989999999999998</v>
      </c>
      <c r="Q2158" s="13" t="s">
        <v>8310</v>
      </c>
      <c r="R2158" s="13" t="s">
        <v>8346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customFormat="1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65"/>
        <v>28</v>
      </c>
      <c r="P2159">
        <f t="shared" si="166"/>
        <v>370.95</v>
      </c>
      <c r="Q2159" s="13" t="s">
        <v>8310</v>
      </c>
      <c r="R2159" s="13" t="s">
        <v>8346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customFormat="1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65"/>
        <v>7</v>
      </c>
      <c r="P2160">
        <f t="shared" si="166"/>
        <v>63.57</v>
      </c>
      <c r="Q2160" s="13" t="s">
        <v>8310</v>
      </c>
      <c r="R2160" s="13" t="s">
        <v>8346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customFormat="1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65"/>
        <v>1</v>
      </c>
      <c r="P2161">
        <f t="shared" si="166"/>
        <v>13</v>
      </c>
      <c r="Q2161" s="13" t="s">
        <v>8310</v>
      </c>
      <c r="R2161" s="13" t="s">
        <v>8346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customFormat="1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65"/>
        <v>1</v>
      </c>
      <c r="P2162">
        <f t="shared" si="166"/>
        <v>5.31</v>
      </c>
      <c r="Q2162" s="13" t="s">
        <v>8310</v>
      </c>
      <c r="R2162" s="13" t="s">
        <v>8346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customFormat="1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65"/>
        <v>116</v>
      </c>
      <c r="P2163">
        <f t="shared" si="166"/>
        <v>35.619999999999997</v>
      </c>
      <c r="Q2163" s="13" t="s">
        <v>8312</v>
      </c>
      <c r="R2163" s="13" t="s">
        <v>8313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customFormat="1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65"/>
        <v>112</v>
      </c>
      <c r="P2164">
        <f t="shared" si="166"/>
        <v>87.1</v>
      </c>
      <c r="Q2164" s="13" t="s">
        <v>8312</v>
      </c>
      <c r="R2164" s="13" t="s">
        <v>8313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customFormat="1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65"/>
        <v>132</v>
      </c>
      <c r="P2165">
        <f t="shared" si="166"/>
        <v>75.11</v>
      </c>
      <c r="Q2165" s="13" t="s">
        <v>8312</v>
      </c>
      <c r="R2165" s="13" t="s">
        <v>8313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customFormat="1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65"/>
        <v>103</v>
      </c>
      <c r="P2166">
        <f t="shared" si="166"/>
        <v>68.010000000000005</v>
      </c>
      <c r="Q2166" s="13" t="s">
        <v>8312</v>
      </c>
      <c r="R2166" s="13" t="s">
        <v>8313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customFormat="1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65"/>
        <v>139</v>
      </c>
      <c r="P2167">
        <f t="shared" si="166"/>
        <v>29.62</v>
      </c>
      <c r="Q2167" s="13" t="s">
        <v>8312</v>
      </c>
      <c r="R2167" s="13" t="s">
        <v>8313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customFormat="1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65"/>
        <v>147</v>
      </c>
      <c r="P2168">
        <f t="shared" si="166"/>
        <v>91.63</v>
      </c>
      <c r="Q2168" s="13" t="s">
        <v>8312</v>
      </c>
      <c r="R2168" s="13" t="s">
        <v>8313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customFormat="1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65"/>
        <v>120</v>
      </c>
      <c r="P2169">
        <f t="shared" si="166"/>
        <v>22.5</v>
      </c>
      <c r="Q2169" s="13" t="s">
        <v>8312</v>
      </c>
      <c r="R2169" s="13" t="s">
        <v>8313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customFormat="1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65"/>
        <v>122</v>
      </c>
      <c r="P2170">
        <f t="shared" si="166"/>
        <v>64.37</v>
      </c>
      <c r="Q2170" s="13" t="s">
        <v>8312</v>
      </c>
      <c r="R2170" s="13" t="s">
        <v>8313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customFormat="1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65"/>
        <v>100</v>
      </c>
      <c r="P2171">
        <f t="shared" si="166"/>
        <v>21.86</v>
      </c>
      <c r="Q2171" s="13" t="s">
        <v>8312</v>
      </c>
      <c r="R2171" s="13" t="s">
        <v>8313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customFormat="1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65"/>
        <v>181</v>
      </c>
      <c r="P2172">
        <f t="shared" si="166"/>
        <v>33.32</v>
      </c>
      <c r="Q2172" s="13" t="s">
        <v>8312</v>
      </c>
      <c r="R2172" s="13" t="s">
        <v>8313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customFormat="1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65"/>
        <v>106</v>
      </c>
      <c r="P2173">
        <f t="shared" si="166"/>
        <v>90.28</v>
      </c>
      <c r="Q2173" s="13" t="s">
        <v>8312</v>
      </c>
      <c r="R2173" s="13" t="s">
        <v>8313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customFormat="1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65"/>
        <v>100</v>
      </c>
      <c r="P2174">
        <f t="shared" si="166"/>
        <v>76.92</v>
      </c>
      <c r="Q2174" s="13" t="s">
        <v>8312</v>
      </c>
      <c r="R2174" s="13" t="s">
        <v>8313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customFormat="1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65"/>
        <v>127</v>
      </c>
      <c r="P2175">
        <f t="shared" si="166"/>
        <v>59.23</v>
      </c>
      <c r="Q2175" s="13" t="s">
        <v>8312</v>
      </c>
      <c r="R2175" s="13" t="s">
        <v>8313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customFormat="1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65"/>
        <v>103</v>
      </c>
      <c r="P2176">
        <f t="shared" si="166"/>
        <v>65.38</v>
      </c>
      <c r="Q2176" s="13" t="s">
        <v>8312</v>
      </c>
      <c r="R2176" s="13" t="s">
        <v>8313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customFormat="1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65"/>
        <v>250</v>
      </c>
      <c r="P2177">
        <f t="shared" si="166"/>
        <v>67.31</v>
      </c>
      <c r="Q2177" s="13" t="s">
        <v>8312</v>
      </c>
      <c r="R2177" s="13" t="s">
        <v>8313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customFormat="1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ref="O2178:O2241" si="170">ROUND(E2178/D2178*100,0)</f>
        <v>126</v>
      </c>
      <c r="P2178">
        <f t="shared" ref="P2178:P2241" si="171">IFERROR(ROUND(E2178/L2178,2),0)</f>
        <v>88.75</v>
      </c>
      <c r="Q2178" s="13" t="s">
        <v>8312</v>
      </c>
      <c r="R2178" s="13" t="s">
        <v>8313</v>
      </c>
      <c r="S2178" s="16">
        <f t="shared" ref="S2178:S2241" si="172">(((J2178/60)/60)/24)+DATE(1970,1,1)</f>
        <v>42096.633206018523</v>
      </c>
      <c r="T2178" s="16">
        <f t="shared" ref="T2178:T2241" si="173">(((I2178/60)/60)/24)+DATE(1970,1,1)</f>
        <v>42126.633206018523</v>
      </c>
      <c r="U2178">
        <f t="shared" ref="U2178:U2241" si="174">+YEAR(S2178)</f>
        <v>2015</v>
      </c>
    </row>
    <row r="2179" spans="1:21" customFormat="1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si="170"/>
        <v>100</v>
      </c>
      <c r="P2179">
        <f t="shared" si="171"/>
        <v>65.87</v>
      </c>
      <c r="Q2179" s="13" t="s">
        <v>8312</v>
      </c>
      <c r="R2179" s="13" t="s">
        <v>8313</v>
      </c>
      <c r="S2179" s="16">
        <f t="shared" si="172"/>
        <v>42502.250775462962</v>
      </c>
      <c r="T2179" s="16">
        <f t="shared" si="173"/>
        <v>42527.250775462962</v>
      </c>
      <c r="U2179">
        <f t="shared" si="174"/>
        <v>2016</v>
      </c>
    </row>
    <row r="2180" spans="1:21" customFormat="1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70"/>
        <v>139</v>
      </c>
      <c r="P2180">
        <f t="shared" si="171"/>
        <v>40.35</v>
      </c>
      <c r="Q2180" s="13" t="s">
        <v>8312</v>
      </c>
      <c r="R2180" s="13" t="s">
        <v>8313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customFormat="1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70"/>
        <v>161</v>
      </c>
      <c r="P2181">
        <f t="shared" si="171"/>
        <v>76.86</v>
      </c>
      <c r="Q2181" s="13" t="s">
        <v>8312</v>
      </c>
      <c r="R2181" s="13" t="s">
        <v>8313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customFormat="1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70"/>
        <v>107</v>
      </c>
      <c r="P2182">
        <f t="shared" si="171"/>
        <v>68.709999999999994</v>
      </c>
      <c r="Q2182" s="13" t="s">
        <v>8312</v>
      </c>
      <c r="R2182" s="13" t="s">
        <v>8313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customFormat="1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70"/>
        <v>153</v>
      </c>
      <c r="P2183">
        <f t="shared" si="171"/>
        <v>57.77</v>
      </c>
      <c r="Q2183" s="13" t="s">
        <v>8310</v>
      </c>
      <c r="R2183" s="13" t="s">
        <v>8311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customFormat="1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70"/>
        <v>524</v>
      </c>
      <c r="P2184">
        <f t="shared" si="171"/>
        <v>44.17</v>
      </c>
      <c r="Q2184" s="13" t="s">
        <v>8310</v>
      </c>
      <c r="R2184" s="13" t="s">
        <v>8311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customFormat="1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70"/>
        <v>489</v>
      </c>
      <c r="P2185">
        <f t="shared" si="171"/>
        <v>31.57</v>
      </c>
      <c r="Q2185" s="13" t="s">
        <v>8310</v>
      </c>
      <c r="R2185" s="13" t="s">
        <v>8311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customFormat="1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70"/>
        <v>285</v>
      </c>
      <c r="P2186">
        <f t="shared" si="171"/>
        <v>107.05</v>
      </c>
      <c r="Q2186" s="13" t="s">
        <v>8310</v>
      </c>
      <c r="R2186" s="13" t="s">
        <v>8311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customFormat="1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70"/>
        <v>1857</v>
      </c>
      <c r="P2187">
        <f t="shared" si="171"/>
        <v>149.03</v>
      </c>
      <c r="Q2187" s="13" t="s">
        <v>8310</v>
      </c>
      <c r="R2187" s="13" t="s">
        <v>8311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customFormat="1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70"/>
        <v>110</v>
      </c>
      <c r="P2188">
        <f t="shared" si="171"/>
        <v>55.96</v>
      </c>
      <c r="Q2188" s="13" t="s">
        <v>8310</v>
      </c>
      <c r="R2188" s="13" t="s">
        <v>8311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customFormat="1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70"/>
        <v>1015</v>
      </c>
      <c r="P2189">
        <f t="shared" si="171"/>
        <v>56.97</v>
      </c>
      <c r="Q2189" s="13" t="s">
        <v>8310</v>
      </c>
      <c r="R2189" s="13" t="s">
        <v>8311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customFormat="1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70"/>
        <v>412</v>
      </c>
      <c r="P2190">
        <f t="shared" si="171"/>
        <v>44.06</v>
      </c>
      <c r="Q2190" s="13" t="s">
        <v>8310</v>
      </c>
      <c r="R2190" s="13" t="s">
        <v>8311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customFormat="1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70"/>
        <v>503</v>
      </c>
      <c r="P2191">
        <f t="shared" si="171"/>
        <v>68.63</v>
      </c>
      <c r="Q2191" s="13" t="s">
        <v>8310</v>
      </c>
      <c r="R2191" s="13" t="s">
        <v>8311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customFormat="1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70"/>
        <v>185</v>
      </c>
      <c r="P2192">
        <f t="shared" si="171"/>
        <v>65.319999999999993</v>
      </c>
      <c r="Q2192" s="13" t="s">
        <v>8310</v>
      </c>
      <c r="R2192" s="13" t="s">
        <v>8311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customFormat="1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70"/>
        <v>120</v>
      </c>
      <c r="P2193">
        <f t="shared" si="171"/>
        <v>35.92</v>
      </c>
      <c r="Q2193" s="13" t="s">
        <v>8310</v>
      </c>
      <c r="R2193" s="13" t="s">
        <v>8311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customFormat="1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70"/>
        <v>1081</v>
      </c>
      <c r="P2194">
        <f t="shared" si="171"/>
        <v>40.07</v>
      </c>
      <c r="Q2194" s="13" t="s">
        <v>8310</v>
      </c>
      <c r="R2194" s="13" t="s">
        <v>8311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customFormat="1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70"/>
        <v>452</v>
      </c>
      <c r="P2195">
        <f t="shared" si="171"/>
        <v>75.650000000000006</v>
      </c>
      <c r="Q2195" s="13" t="s">
        <v>8310</v>
      </c>
      <c r="R2195" s="13" t="s">
        <v>8311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customFormat="1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70"/>
        <v>537</v>
      </c>
      <c r="P2196">
        <f t="shared" si="171"/>
        <v>61.2</v>
      </c>
      <c r="Q2196" s="13" t="s">
        <v>8310</v>
      </c>
      <c r="R2196" s="13" t="s">
        <v>8311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customFormat="1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70"/>
        <v>120</v>
      </c>
      <c r="P2197">
        <f t="shared" si="171"/>
        <v>48.13</v>
      </c>
      <c r="Q2197" s="13" t="s">
        <v>8310</v>
      </c>
      <c r="R2197" s="13" t="s">
        <v>8311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customFormat="1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70"/>
        <v>114</v>
      </c>
      <c r="P2198">
        <f t="shared" si="171"/>
        <v>68.11</v>
      </c>
      <c r="Q2198" s="13" t="s">
        <v>8310</v>
      </c>
      <c r="R2198" s="13" t="s">
        <v>8311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customFormat="1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70"/>
        <v>951</v>
      </c>
      <c r="P2199">
        <f t="shared" si="171"/>
        <v>65.89</v>
      </c>
      <c r="Q2199" s="13" t="s">
        <v>8310</v>
      </c>
      <c r="R2199" s="13" t="s">
        <v>8311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customFormat="1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70"/>
        <v>133</v>
      </c>
      <c r="P2200">
        <f t="shared" si="171"/>
        <v>81.650000000000006</v>
      </c>
      <c r="Q2200" s="13" t="s">
        <v>8310</v>
      </c>
      <c r="R2200" s="13" t="s">
        <v>8311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customFormat="1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70"/>
        <v>147</v>
      </c>
      <c r="P2201">
        <f t="shared" si="171"/>
        <v>52.7</v>
      </c>
      <c r="Q2201" s="13" t="s">
        <v>8310</v>
      </c>
      <c r="R2201" s="13" t="s">
        <v>8311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customFormat="1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70"/>
        <v>542</v>
      </c>
      <c r="P2202">
        <f t="shared" si="171"/>
        <v>41.23</v>
      </c>
      <c r="Q2202" s="13" t="s">
        <v>8310</v>
      </c>
      <c r="R2202" s="13" t="s">
        <v>8311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customFormat="1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70"/>
        <v>383</v>
      </c>
      <c r="P2203">
        <f t="shared" si="171"/>
        <v>15.04</v>
      </c>
      <c r="Q2203" s="13" t="s">
        <v>8312</v>
      </c>
      <c r="R2203" s="13" t="s">
        <v>8325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customFormat="1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70"/>
        <v>704</v>
      </c>
      <c r="P2204">
        <f t="shared" si="171"/>
        <v>39.07</v>
      </c>
      <c r="Q2204" s="13" t="s">
        <v>8312</v>
      </c>
      <c r="R2204" s="13" t="s">
        <v>8325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customFormat="1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70"/>
        <v>110</v>
      </c>
      <c r="P2205">
        <f t="shared" si="171"/>
        <v>43.82</v>
      </c>
      <c r="Q2205" s="13" t="s">
        <v>8312</v>
      </c>
      <c r="R2205" s="13" t="s">
        <v>8325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customFormat="1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70"/>
        <v>133</v>
      </c>
      <c r="P2206">
        <f t="shared" si="171"/>
        <v>27.3</v>
      </c>
      <c r="Q2206" s="13" t="s">
        <v>8312</v>
      </c>
      <c r="R2206" s="13" t="s">
        <v>8325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customFormat="1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70"/>
        <v>152</v>
      </c>
      <c r="P2207">
        <f t="shared" si="171"/>
        <v>42.22</v>
      </c>
      <c r="Q2207" s="13" t="s">
        <v>8312</v>
      </c>
      <c r="R2207" s="13" t="s">
        <v>8325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customFormat="1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70"/>
        <v>103</v>
      </c>
      <c r="P2208">
        <f t="shared" si="171"/>
        <v>33.24</v>
      </c>
      <c r="Q2208" s="13" t="s">
        <v>8312</v>
      </c>
      <c r="R2208" s="13" t="s">
        <v>8325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customFormat="1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70"/>
        <v>100</v>
      </c>
      <c r="P2209">
        <f t="shared" si="171"/>
        <v>285.70999999999998</v>
      </c>
      <c r="Q2209" s="13" t="s">
        <v>8312</v>
      </c>
      <c r="R2209" s="13" t="s">
        <v>8325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customFormat="1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70"/>
        <v>102</v>
      </c>
      <c r="P2210">
        <f t="shared" si="171"/>
        <v>42.33</v>
      </c>
      <c r="Q2210" s="13" t="s">
        <v>8312</v>
      </c>
      <c r="R2210" s="13" t="s">
        <v>8325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customFormat="1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70"/>
        <v>151</v>
      </c>
      <c r="P2211">
        <f t="shared" si="171"/>
        <v>50.27</v>
      </c>
      <c r="Q2211" s="13" t="s">
        <v>8312</v>
      </c>
      <c r="R2211" s="13" t="s">
        <v>8325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customFormat="1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70"/>
        <v>111</v>
      </c>
      <c r="P2212">
        <f t="shared" si="171"/>
        <v>61.9</v>
      </c>
      <c r="Q2212" s="13" t="s">
        <v>8312</v>
      </c>
      <c r="R2212" s="13" t="s">
        <v>8325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customFormat="1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70"/>
        <v>196</v>
      </c>
      <c r="P2213">
        <f t="shared" si="171"/>
        <v>40.75</v>
      </c>
      <c r="Q2213" s="13" t="s">
        <v>8312</v>
      </c>
      <c r="R2213" s="13" t="s">
        <v>8325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customFormat="1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70"/>
        <v>114</v>
      </c>
      <c r="P2214">
        <f t="shared" si="171"/>
        <v>55.8</v>
      </c>
      <c r="Q2214" s="13" t="s">
        <v>8312</v>
      </c>
      <c r="R2214" s="13" t="s">
        <v>8325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customFormat="1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70"/>
        <v>200</v>
      </c>
      <c r="P2215">
        <f t="shared" si="171"/>
        <v>10</v>
      </c>
      <c r="Q2215" s="13" t="s">
        <v>8312</v>
      </c>
      <c r="R2215" s="13" t="s">
        <v>8325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customFormat="1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70"/>
        <v>293</v>
      </c>
      <c r="P2216">
        <f t="shared" si="171"/>
        <v>73.13</v>
      </c>
      <c r="Q2216" s="13" t="s">
        <v>8312</v>
      </c>
      <c r="R2216" s="13" t="s">
        <v>8325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customFormat="1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70"/>
        <v>156</v>
      </c>
      <c r="P2217">
        <f t="shared" si="171"/>
        <v>26.06</v>
      </c>
      <c r="Q2217" s="13" t="s">
        <v>8312</v>
      </c>
      <c r="R2217" s="13" t="s">
        <v>8325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customFormat="1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70"/>
        <v>106</v>
      </c>
      <c r="P2218">
        <f t="shared" si="171"/>
        <v>22.64</v>
      </c>
      <c r="Q2218" s="13" t="s">
        <v>8312</v>
      </c>
      <c r="R2218" s="13" t="s">
        <v>8325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customFormat="1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70"/>
        <v>101</v>
      </c>
      <c r="P2219">
        <f t="shared" si="171"/>
        <v>47.22</v>
      </c>
      <c r="Q2219" s="13" t="s">
        <v>8312</v>
      </c>
      <c r="R2219" s="13" t="s">
        <v>8325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customFormat="1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70"/>
        <v>123</v>
      </c>
      <c r="P2220">
        <f t="shared" si="171"/>
        <v>32.32</v>
      </c>
      <c r="Q2220" s="13" t="s">
        <v>8312</v>
      </c>
      <c r="R2220" s="13" t="s">
        <v>8325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customFormat="1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70"/>
        <v>102</v>
      </c>
      <c r="P2221">
        <f t="shared" si="171"/>
        <v>53.42</v>
      </c>
      <c r="Q2221" s="13" t="s">
        <v>8312</v>
      </c>
      <c r="R2221" s="13" t="s">
        <v>8325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customFormat="1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70"/>
        <v>101</v>
      </c>
      <c r="P2222">
        <f t="shared" si="171"/>
        <v>51.3</v>
      </c>
      <c r="Q2222" s="13" t="s">
        <v>8312</v>
      </c>
      <c r="R2222" s="13" t="s">
        <v>8325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customFormat="1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70"/>
        <v>108</v>
      </c>
      <c r="P2223">
        <f t="shared" si="171"/>
        <v>37.200000000000003</v>
      </c>
      <c r="Q2223" s="13" t="s">
        <v>8310</v>
      </c>
      <c r="R2223" s="13" t="s">
        <v>8311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customFormat="1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70"/>
        <v>163</v>
      </c>
      <c r="P2224">
        <f t="shared" si="171"/>
        <v>27.1</v>
      </c>
      <c r="Q2224" s="13" t="s">
        <v>8310</v>
      </c>
      <c r="R2224" s="13" t="s">
        <v>8311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customFormat="1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70"/>
        <v>106</v>
      </c>
      <c r="P2225">
        <f t="shared" si="171"/>
        <v>206.31</v>
      </c>
      <c r="Q2225" s="13" t="s">
        <v>8310</v>
      </c>
      <c r="R2225" s="13" t="s">
        <v>8311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customFormat="1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70"/>
        <v>243</v>
      </c>
      <c r="P2226">
        <f t="shared" si="171"/>
        <v>82.15</v>
      </c>
      <c r="Q2226" s="13" t="s">
        <v>8310</v>
      </c>
      <c r="R2226" s="13" t="s">
        <v>8311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customFormat="1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70"/>
        <v>945</v>
      </c>
      <c r="P2227">
        <f t="shared" si="171"/>
        <v>164.8</v>
      </c>
      <c r="Q2227" s="13" t="s">
        <v>8310</v>
      </c>
      <c r="R2227" s="13" t="s">
        <v>8311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customFormat="1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70"/>
        <v>108</v>
      </c>
      <c r="P2228">
        <f t="shared" si="171"/>
        <v>60.82</v>
      </c>
      <c r="Q2228" s="13" t="s">
        <v>8310</v>
      </c>
      <c r="R2228" s="13" t="s">
        <v>8311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customFormat="1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70"/>
        <v>157</v>
      </c>
      <c r="P2229">
        <f t="shared" si="171"/>
        <v>67.97</v>
      </c>
      <c r="Q2229" s="13" t="s">
        <v>8310</v>
      </c>
      <c r="R2229" s="13" t="s">
        <v>8311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customFormat="1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70"/>
        <v>1174</v>
      </c>
      <c r="P2230">
        <f t="shared" si="171"/>
        <v>81.56</v>
      </c>
      <c r="Q2230" s="13" t="s">
        <v>8310</v>
      </c>
      <c r="R2230" s="13" t="s">
        <v>8311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customFormat="1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70"/>
        <v>171</v>
      </c>
      <c r="P2231">
        <f t="shared" si="171"/>
        <v>25.43</v>
      </c>
      <c r="Q2231" s="13" t="s">
        <v>8310</v>
      </c>
      <c r="R2231" s="13" t="s">
        <v>8311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customFormat="1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70"/>
        <v>126</v>
      </c>
      <c r="P2232">
        <f t="shared" si="171"/>
        <v>21.5</v>
      </c>
      <c r="Q2232" s="13" t="s">
        <v>8310</v>
      </c>
      <c r="R2232" s="13" t="s">
        <v>8311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customFormat="1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70"/>
        <v>1212</v>
      </c>
      <c r="P2233">
        <f t="shared" si="171"/>
        <v>27.23</v>
      </c>
      <c r="Q2233" s="13" t="s">
        <v>8310</v>
      </c>
      <c r="R2233" s="13" t="s">
        <v>8311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customFormat="1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70"/>
        <v>496</v>
      </c>
      <c r="P2234">
        <f t="shared" si="171"/>
        <v>25.09</v>
      </c>
      <c r="Q2234" s="13" t="s">
        <v>8310</v>
      </c>
      <c r="R2234" s="13" t="s">
        <v>8311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customFormat="1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70"/>
        <v>332</v>
      </c>
      <c r="P2235">
        <f t="shared" si="171"/>
        <v>21.23</v>
      </c>
      <c r="Q2235" s="13" t="s">
        <v>8310</v>
      </c>
      <c r="R2235" s="13" t="s">
        <v>8311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customFormat="1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70"/>
        <v>1165</v>
      </c>
      <c r="P2236">
        <f t="shared" si="171"/>
        <v>41.61</v>
      </c>
      <c r="Q2236" s="13" t="s">
        <v>8310</v>
      </c>
      <c r="R2236" s="13" t="s">
        <v>8311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customFormat="1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70"/>
        <v>153</v>
      </c>
      <c r="P2237">
        <f t="shared" si="171"/>
        <v>135.59</v>
      </c>
      <c r="Q2237" s="13" t="s">
        <v>8310</v>
      </c>
      <c r="R2237" s="13" t="s">
        <v>8311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customFormat="1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70"/>
        <v>537</v>
      </c>
      <c r="P2238">
        <f t="shared" si="171"/>
        <v>22.12</v>
      </c>
      <c r="Q2238" s="13" t="s">
        <v>8310</v>
      </c>
      <c r="R2238" s="13" t="s">
        <v>8311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customFormat="1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70"/>
        <v>353</v>
      </c>
      <c r="P2239">
        <f t="shared" si="171"/>
        <v>64.63</v>
      </c>
      <c r="Q2239" s="13" t="s">
        <v>8310</v>
      </c>
      <c r="R2239" s="13" t="s">
        <v>8311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customFormat="1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70"/>
        <v>137</v>
      </c>
      <c r="P2240">
        <f t="shared" si="171"/>
        <v>69.569999999999993</v>
      </c>
      <c r="Q2240" s="13" t="s">
        <v>8310</v>
      </c>
      <c r="R2240" s="13" t="s">
        <v>8311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customFormat="1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70"/>
        <v>128</v>
      </c>
      <c r="P2241">
        <f t="shared" si="171"/>
        <v>75.13</v>
      </c>
      <c r="Q2241" s="13" t="s">
        <v>8310</v>
      </c>
      <c r="R2241" s="13" t="s">
        <v>8311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customFormat="1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ref="O2242:O2305" si="175">ROUND(E2242/D2242*100,0)</f>
        <v>271</v>
      </c>
      <c r="P2242">
        <f t="shared" ref="P2242:P2305" si="176">IFERROR(ROUND(E2242/L2242,2),0)</f>
        <v>140.97999999999999</v>
      </c>
      <c r="Q2242" s="13" t="s">
        <v>8310</v>
      </c>
      <c r="R2242" s="13" t="s">
        <v>8311</v>
      </c>
      <c r="S2242" s="16">
        <f t="shared" ref="S2242:S2305" si="177">(((J2242/60)/60)/24)+DATE(1970,1,1)</f>
        <v>42452.825740740736</v>
      </c>
      <c r="T2242" s="16">
        <f t="shared" ref="T2242:T2305" si="178">(((I2242/60)/60)/24)+DATE(1970,1,1)</f>
        <v>42482.825740740736</v>
      </c>
      <c r="U2242">
        <f t="shared" ref="U2242:U2305" si="179">+YEAR(S2242)</f>
        <v>2016</v>
      </c>
    </row>
    <row r="2243" spans="1:21" customFormat="1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si="175"/>
        <v>806</v>
      </c>
      <c r="P2243">
        <f t="shared" si="176"/>
        <v>49.47</v>
      </c>
      <c r="Q2243" s="13" t="s">
        <v>8310</v>
      </c>
      <c r="R2243" s="13" t="s">
        <v>8311</v>
      </c>
      <c r="S2243" s="16">
        <f t="shared" si="177"/>
        <v>42766.827546296292</v>
      </c>
      <c r="T2243" s="16">
        <f t="shared" si="178"/>
        <v>42796.827546296292</v>
      </c>
      <c r="U2243">
        <f t="shared" si="179"/>
        <v>2017</v>
      </c>
    </row>
    <row r="2244" spans="1:21" customFormat="1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75"/>
        <v>1360</v>
      </c>
      <c r="P2244">
        <f t="shared" si="176"/>
        <v>53.87</v>
      </c>
      <c r="Q2244" s="13" t="s">
        <v>8310</v>
      </c>
      <c r="R2244" s="13" t="s">
        <v>8311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customFormat="1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75"/>
        <v>930250</v>
      </c>
      <c r="P2245">
        <f t="shared" si="176"/>
        <v>4.57</v>
      </c>
      <c r="Q2245" s="13" t="s">
        <v>8310</v>
      </c>
      <c r="R2245" s="13" t="s">
        <v>8311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customFormat="1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75"/>
        <v>377</v>
      </c>
      <c r="P2246">
        <f t="shared" si="176"/>
        <v>65</v>
      </c>
      <c r="Q2246" s="13" t="s">
        <v>8310</v>
      </c>
      <c r="R2246" s="13" t="s">
        <v>8311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customFormat="1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75"/>
        <v>2647</v>
      </c>
      <c r="P2247">
        <f t="shared" si="176"/>
        <v>53.48</v>
      </c>
      <c r="Q2247" s="13" t="s">
        <v>8310</v>
      </c>
      <c r="R2247" s="13" t="s">
        <v>8311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customFormat="1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75"/>
        <v>100</v>
      </c>
      <c r="P2248">
        <f t="shared" si="176"/>
        <v>43.91</v>
      </c>
      <c r="Q2248" s="13" t="s">
        <v>8310</v>
      </c>
      <c r="R2248" s="13" t="s">
        <v>8311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customFormat="1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75"/>
        <v>104</v>
      </c>
      <c r="P2249">
        <f t="shared" si="176"/>
        <v>50.85</v>
      </c>
      <c r="Q2249" s="13" t="s">
        <v>8310</v>
      </c>
      <c r="R2249" s="13" t="s">
        <v>8311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customFormat="1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75"/>
        <v>107</v>
      </c>
      <c r="P2250">
        <f t="shared" si="176"/>
        <v>58.63</v>
      </c>
      <c r="Q2250" s="13" t="s">
        <v>8310</v>
      </c>
      <c r="R2250" s="13" t="s">
        <v>8311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customFormat="1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75"/>
        <v>169</v>
      </c>
      <c r="P2251">
        <f t="shared" si="176"/>
        <v>32.82</v>
      </c>
      <c r="Q2251" s="13" t="s">
        <v>8310</v>
      </c>
      <c r="R2251" s="13" t="s">
        <v>8311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customFormat="1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75"/>
        <v>975</v>
      </c>
      <c r="P2252">
        <f t="shared" si="176"/>
        <v>426.93</v>
      </c>
      <c r="Q2252" s="13" t="s">
        <v>8310</v>
      </c>
      <c r="R2252" s="13" t="s">
        <v>8311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customFormat="1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75"/>
        <v>134</v>
      </c>
      <c r="P2253">
        <f t="shared" si="176"/>
        <v>23.81</v>
      </c>
      <c r="Q2253" s="13" t="s">
        <v>8310</v>
      </c>
      <c r="R2253" s="13" t="s">
        <v>8311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customFormat="1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75"/>
        <v>272</v>
      </c>
      <c r="P2254">
        <f t="shared" si="176"/>
        <v>98.41</v>
      </c>
      <c r="Q2254" s="13" t="s">
        <v>8310</v>
      </c>
      <c r="R2254" s="13" t="s">
        <v>8311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customFormat="1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75"/>
        <v>113</v>
      </c>
      <c r="P2255">
        <f t="shared" si="176"/>
        <v>107.32</v>
      </c>
      <c r="Q2255" s="13" t="s">
        <v>8310</v>
      </c>
      <c r="R2255" s="13" t="s">
        <v>8311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customFormat="1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75"/>
        <v>460</v>
      </c>
      <c r="P2256">
        <f t="shared" si="176"/>
        <v>11.67</v>
      </c>
      <c r="Q2256" s="13" t="s">
        <v>8310</v>
      </c>
      <c r="R2256" s="13" t="s">
        <v>8311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customFormat="1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75"/>
        <v>287</v>
      </c>
      <c r="P2257">
        <f t="shared" si="176"/>
        <v>41.78</v>
      </c>
      <c r="Q2257" s="13" t="s">
        <v>8310</v>
      </c>
      <c r="R2257" s="13" t="s">
        <v>8311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customFormat="1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75"/>
        <v>223</v>
      </c>
      <c r="P2258">
        <f t="shared" si="176"/>
        <v>21.38</v>
      </c>
      <c r="Q2258" s="13" t="s">
        <v>8310</v>
      </c>
      <c r="R2258" s="13" t="s">
        <v>8311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customFormat="1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75"/>
        <v>636</v>
      </c>
      <c r="P2259">
        <f t="shared" si="176"/>
        <v>94.1</v>
      </c>
      <c r="Q2259" s="13" t="s">
        <v>8310</v>
      </c>
      <c r="R2259" s="13" t="s">
        <v>8311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customFormat="1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75"/>
        <v>147</v>
      </c>
      <c r="P2260">
        <f t="shared" si="176"/>
        <v>15.72</v>
      </c>
      <c r="Q2260" s="13" t="s">
        <v>8310</v>
      </c>
      <c r="R2260" s="13" t="s">
        <v>8311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customFormat="1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75"/>
        <v>1867</v>
      </c>
      <c r="P2261">
        <f t="shared" si="176"/>
        <v>90.64</v>
      </c>
      <c r="Q2261" s="13" t="s">
        <v>8310</v>
      </c>
      <c r="R2261" s="13" t="s">
        <v>8311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customFormat="1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75"/>
        <v>327</v>
      </c>
      <c r="P2262">
        <f t="shared" si="176"/>
        <v>97.3</v>
      </c>
      <c r="Q2262" s="13" t="s">
        <v>8310</v>
      </c>
      <c r="R2262" s="13" t="s">
        <v>8311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customFormat="1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75"/>
        <v>780</v>
      </c>
      <c r="P2263">
        <f t="shared" si="176"/>
        <v>37.119999999999997</v>
      </c>
      <c r="Q2263" s="13" t="s">
        <v>8310</v>
      </c>
      <c r="R2263" s="13" t="s">
        <v>8311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customFormat="1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75"/>
        <v>154</v>
      </c>
      <c r="P2264">
        <f t="shared" si="176"/>
        <v>28.1</v>
      </c>
      <c r="Q2264" s="13" t="s">
        <v>8310</v>
      </c>
      <c r="R2264" s="13" t="s">
        <v>8311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customFormat="1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75"/>
        <v>116</v>
      </c>
      <c r="P2265">
        <f t="shared" si="176"/>
        <v>144.43</v>
      </c>
      <c r="Q2265" s="13" t="s">
        <v>8310</v>
      </c>
      <c r="R2265" s="13" t="s">
        <v>8311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customFormat="1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75"/>
        <v>180</v>
      </c>
      <c r="P2266">
        <f t="shared" si="176"/>
        <v>24.27</v>
      </c>
      <c r="Q2266" s="13" t="s">
        <v>8310</v>
      </c>
      <c r="R2266" s="13" t="s">
        <v>8311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customFormat="1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75"/>
        <v>299</v>
      </c>
      <c r="P2267">
        <f t="shared" si="176"/>
        <v>35.119999999999997</v>
      </c>
      <c r="Q2267" s="13" t="s">
        <v>8310</v>
      </c>
      <c r="R2267" s="13" t="s">
        <v>8311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customFormat="1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75"/>
        <v>320</v>
      </c>
      <c r="P2268">
        <f t="shared" si="176"/>
        <v>24.76</v>
      </c>
      <c r="Q2268" s="13" t="s">
        <v>8310</v>
      </c>
      <c r="R2268" s="13" t="s">
        <v>8311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customFormat="1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75"/>
        <v>381</v>
      </c>
      <c r="P2269">
        <f t="shared" si="176"/>
        <v>188.38</v>
      </c>
      <c r="Q2269" s="13" t="s">
        <v>8310</v>
      </c>
      <c r="R2269" s="13" t="s">
        <v>8311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customFormat="1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75"/>
        <v>103</v>
      </c>
      <c r="P2270">
        <f t="shared" si="176"/>
        <v>148.08000000000001</v>
      </c>
      <c r="Q2270" s="13" t="s">
        <v>8310</v>
      </c>
      <c r="R2270" s="13" t="s">
        <v>8311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customFormat="1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75"/>
        <v>1802</v>
      </c>
      <c r="P2271">
        <f t="shared" si="176"/>
        <v>49.93</v>
      </c>
      <c r="Q2271" s="13" t="s">
        <v>8310</v>
      </c>
      <c r="R2271" s="13" t="s">
        <v>8311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customFormat="1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75"/>
        <v>720</v>
      </c>
      <c r="P2272">
        <f t="shared" si="176"/>
        <v>107.82</v>
      </c>
      <c r="Q2272" s="13" t="s">
        <v>8310</v>
      </c>
      <c r="R2272" s="13" t="s">
        <v>8311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customFormat="1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75"/>
        <v>283</v>
      </c>
      <c r="P2273">
        <f t="shared" si="176"/>
        <v>42.63</v>
      </c>
      <c r="Q2273" s="13" t="s">
        <v>8310</v>
      </c>
      <c r="R2273" s="13" t="s">
        <v>8311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customFormat="1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75"/>
        <v>1357</v>
      </c>
      <c r="P2274">
        <f t="shared" si="176"/>
        <v>14.37</v>
      </c>
      <c r="Q2274" s="13" t="s">
        <v>8310</v>
      </c>
      <c r="R2274" s="13" t="s">
        <v>8311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customFormat="1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75"/>
        <v>220</v>
      </c>
      <c r="P2275">
        <f t="shared" si="176"/>
        <v>37.479999999999997</v>
      </c>
      <c r="Q2275" s="13" t="s">
        <v>8310</v>
      </c>
      <c r="R2275" s="13" t="s">
        <v>8311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customFormat="1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75"/>
        <v>120</v>
      </c>
      <c r="P2276">
        <f t="shared" si="176"/>
        <v>30.2</v>
      </c>
      <c r="Q2276" s="13" t="s">
        <v>8310</v>
      </c>
      <c r="R2276" s="13" t="s">
        <v>8311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customFormat="1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75"/>
        <v>408</v>
      </c>
      <c r="P2277">
        <f t="shared" si="176"/>
        <v>33.549999999999997</v>
      </c>
      <c r="Q2277" s="13" t="s">
        <v>8310</v>
      </c>
      <c r="R2277" s="13" t="s">
        <v>8311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customFormat="1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75"/>
        <v>106</v>
      </c>
      <c r="P2278">
        <f t="shared" si="176"/>
        <v>64.75</v>
      </c>
      <c r="Q2278" s="13" t="s">
        <v>8310</v>
      </c>
      <c r="R2278" s="13" t="s">
        <v>8311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customFormat="1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75"/>
        <v>141</v>
      </c>
      <c r="P2279">
        <f t="shared" si="176"/>
        <v>57.93</v>
      </c>
      <c r="Q2279" s="13" t="s">
        <v>8310</v>
      </c>
      <c r="R2279" s="13" t="s">
        <v>8311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customFormat="1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75"/>
        <v>271</v>
      </c>
      <c r="P2280">
        <f t="shared" si="176"/>
        <v>53.08</v>
      </c>
      <c r="Q2280" s="13" t="s">
        <v>8310</v>
      </c>
      <c r="R2280" s="13" t="s">
        <v>8311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customFormat="1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75"/>
        <v>154</v>
      </c>
      <c r="P2281">
        <f t="shared" si="176"/>
        <v>48.06</v>
      </c>
      <c r="Q2281" s="13" t="s">
        <v>8310</v>
      </c>
      <c r="R2281" s="13" t="s">
        <v>8311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customFormat="1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75"/>
        <v>404</v>
      </c>
      <c r="P2282">
        <f t="shared" si="176"/>
        <v>82.4</v>
      </c>
      <c r="Q2282" s="13" t="s">
        <v>8310</v>
      </c>
      <c r="R2282" s="13" t="s">
        <v>8311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customFormat="1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75"/>
        <v>185</v>
      </c>
      <c r="P2283">
        <f t="shared" si="176"/>
        <v>50.45</v>
      </c>
      <c r="Q2283" s="13" t="s">
        <v>8312</v>
      </c>
      <c r="R2283" s="13" t="s">
        <v>8313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customFormat="1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75"/>
        <v>185</v>
      </c>
      <c r="P2284">
        <f t="shared" si="176"/>
        <v>115.83</v>
      </c>
      <c r="Q2284" s="13" t="s">
        <v>8312</v>
      </c>
      <c r="R2284" s="13" t="s">
        <v>8313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customFormat="1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75"/>
        <v>101</v>
      </c>
      <c r="P2285">
        <f t="shared" si="176"/>
        <v>63.03</v>
      </c>
      <c r="Q2285" s="13" t="s">
        <v>8312</v>
      </c>
      <c r="R2285" s="13" t="s">
        <v>8313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customFormat="1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75"/>
        <v>106</v>
      </c>
      <c r="P2286">
        <f t="shared" si="176"/>
        <v>108.02</v>
      </c>
      <c r="Q2286" s="13" t="s">
        <v>8312</v>
      </c>
      <c r="R2286" s="13" t="s">
        <v>8313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customFormat="1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75"/>
        <v>121</v>
      </c>
      <c r="P2287">
        <f t="shared" si="176"/>
        <v>46.09</v>
      </c>
      <c r="Q2287" s="13" t="s">
        <v>8312</v>
      </c>
      <c r="R2287" s="13" t="s">
        <v>8313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customFormat="1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75"/>
        <v>100</v>
      </c>
      <c r="P2288">
        <f t="shared" si="176"/>
        <v>107.21</v>
      </c>
      <c r="Q2288" s="13" t="s">
        <v>8312</v>
      </c>
      <c r="R2288" s="13" t="s">
        <v>8313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customFormat="1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75"/>
        <v>120</v>
      </c>
      <c r="P2289">
        <f t="shared" si="176"/>
        <v>50.93</v>
      </c>
      <c r="Q2289" s="13" t="s">
        <v>8312</v>
      </c>
      <c r="R2289" s="13" t="s">
        <v>8313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customFormat="1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75"/>
        <v>100</v>
      </c>
      <c r="P2290">
        <f t="shared" si="176"/>
        <v>40.04</v>
      </c>
      <c r="Q2290" s="13" t="s">
        <v>8312</v>
      </c>
      <c r="R2290" s="13" t="s">
        <v>8313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customFormat="1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75"/>
        <v>107</v>
      </c>
      <c r="P2291">
        <f t="shared" si="176"/>
        <v>64.44</v>
      </c>
      <c r="Q2291" s="13" t="s">
        <v>8312</v>
      </c>
      <c r="R2291" s="13" t="s">
        <v>8313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customFormat="1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75"/>
        <v>104</v>
      </c>
      <c r="P2292">
        <f t="shared" si="176"/>
        <v>53.83</v>
      </c>
      <c r="Q2292" s="13" t="s">
        <v>8312</v>
      </c>
      <c r="R2292" s="13" t="s">
        <v>8313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customFormat="1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75"/>
        <v>173</v>
      </c>
      <c r="P2293">
        <f t="shared" si="176"/>
        <v>100.47</v>
      </c>
      <c r="Q2293" s="13" t="s">
        <v>8312</v>
      </c>
      <c r="R2293" s="13" t="s">
        <v>8313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customFormat="1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75"/>
        <v>107</v>
      </c>
      <c r="P2294">
        <f t="shared" si="176"/>
        <v>46.63</v>
      </c>
      <c r="Q2294" s="13" t="s">
        <v>8312</v>
      </c>
      <c r="R2294" s="13" t="s">
        <v>8313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customFormat="1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75"/>
        <v>108</v>
      </c>
      <c r="P2295">
        <f t="shared" si="176"/>
        <v>34.07</v>
      </c>
      <c r="Q2295" s="13" t="s">
        <v>8312</v>
      </c>
      <c r="R2295" s="13" t="s">
        <v>8313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customFormat="1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75"/>
        <v>146</v>
      </c>
      <c r="P2296">
        <f t="shared" si="176"/>
        <v>65.209999999999994</v>
      </c>
      <c r="Q2296" s="13" t="s">
        <v>8312</v>
      </c>
      <c r="R2296" s="13" t="s">
        <v>8313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customFormat="1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75"/>
        <v>125</v>
      </c>
      <c r="P2297">
        <f t="shared" si="176"/>
        <v>44.21</v>
      </c>
      <c r="Q2297" s="13" t="s">
        <v>8312</v>
      </c>
      <c r="R2297" s="13" t="s">
        <v>8313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customFormat="1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75"/>
        <v>149</v>
      </c>
      <c r="P2298">
        <f t="shared" si="176"/>
        <v>71.97</v>
      </c>
      <c r="Q2298" s="13" t="s">
        <v>8312</v>
      </c>
      <c r="R2298" s="13" t="s">
        <v>8313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customFormat="1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75"/>
        <v>101</v>
      </c>
      <c r="P2299">
        <f t="shared" si="176"/>
        <v>52.95</v>
      </c>
      <c r="Q2299" s="13" t="s">
        <v>8312</v>
      </c>
      <c r="R2299" s="13" t="s">
        <v>8313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customFormat="1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75"/>
        <v>105</v>
      </c>
      <c r="P2300">
        <f t="shared" si="176"/>
        <v>109.45</v>
      </c>
      <c r="Q2300" s="13" t="s">
        <v>8312</v>
      </c>
      <c r="R2300" s="13" t="s">
        <v>8313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customFormat="1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75"/>
        <v>350</v>
      </c>
      <c r="P2301">
        <f t="shared" si="176"/>
        <v>75.040000000000006</v>
      </c>
      <c r="Q2301" s="13" t="s">
        <v>8312</v>
      </c>
      <c r="R2301" s="13" t="s">
        <v>8313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customFormat="1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75"/>
        <v>101</v>
      </c>
      <c r="P2302">
        <f t="shared" si="176"/>
        <v>115.71</v>
      </c>
      <c r="Q2302" s="13" t="s">
        <v>8312</v>
      </c>
      <c r="R2302" s="13" t="s">
        <v>8313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customFormat="1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75"/>
        <v>134</v>
      </c>
      <c r="P2303">
        <f t="shared" si="176"/>
        <v>31.66</v>
      </c>
      <c r="Q2303" s="13" t="s">
        <v>8312</v>
      </c>
      <c r="R2303" s="13" t="s">
        <v>8329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customFormat="1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75"/>
        <v>171</v>
      </c>
      <c r="P2304">
        <f t="shared" si="176"/>
        <v>46.18</v>
      </c>
      <c r="Q2304" s="13" t="s">
        <v>8312</v>
      </c>
      <c r="R2304" s="13" t="s">
        <v>8329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customFormat="1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75"/>
        <v>109</v>
      </c>
      <c r="P2305">
        <f t="shared" si="176"/>
        <v>68.48</v>
      </c>
      <c r="Q2305" s="13" t="s">
        <v>8312</v>
      </c>
      <c r="R2305" s="13" t="s">
        <v>8329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customFormat="1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ref="O2306:O2369" si="180">ROUND(E2306/D2306*100,0)</f>
        <v>101</v>
      </c>
      <c r="P2306">
        <f t="shared" ref="P2306:P2369" si="181">IFERROR(ROUND(E2306/L2306,2),0)</f>
        <v>53.47</v>
      </c>
      <c r="Q2306" s="13" t="s">
        <v>8312</v>
      </c>
      <c r="R2306" s="13" t="s">
        <v>8329</v>
      </c>
      <c r="S2306" s="16">
        <f t="shared" ref="S2306:S2369" si="182">(((J2306/60)/60)/24)+DATE(1970,1,1)</f>
        <v>40502.815868055557</v>
      </c>
      <c r="T2306" s="16">
        <f t="shared" ref="T2306:T2369" si="183">(((I2306/60)/60)/24)+DATE(1970,1,1)</f>
        <v>40544.207638888889</v>
      </c>
      <c r="U2306">
        <f t="shared" ref="U2306:U2369" si="184">+YEAR(S2306)</f>
        <v>2010</v>
      </c>
    </row>
    <row r="2307" spans="1:21" customFormat="1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si="180"/>
        <v>101</v>
      </c>
      <c r="P2307">
        <f t="shared" si="181"/>
        <v>109.11</v>
      </c>
      <c r="Q2307" s="13" t="s">
        <v>8312</v>
      </c>
      <c r="R2307" s="13" t="s">
        <v>8329</v>
      </c>
      <c r="S2307" s="16">
        <f t="shared" si="182"/>
        <v>41834.695277777777</v>
      </c>
      <c r="T2307" s="16">
        <f t="shared" si="183"/>
        <v>41859.75</v>
      </c>
      <c r="U2307">
        <f t="shared" si="184"/>
        <v>2014</v>
      </c>
    </row>
    <row r="2308" spans="1:21" customFormat="1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80"/>
        <v>107</v>
      </c>
      <c r="P2308">
        <f t="shared" si="181"/>
        <v>51.19</v>
      </c>
      <c r="Q2308" s="13" t="s">
        <v>8312</v>
      </c>
      <c r="R2308" s="13" t="s">
        <v>8329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customFormat="1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80"/>
        <v>107</v>
      </c>
      <c r="P2309">
        <f t="shared" si="181"/>
        <v>27.94</v>
      </c>
      <c r="Q2309" s="13" t="s">
        <v>8312</v>
      </c>
      <c r="R2309" s="13" t="s">
        <v>8329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customFormat="1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80"/>
        <v>101</v>
      </c>
      <c r="P2310">
        <f t="shared" si="181"/>
        <v>82.5</v>
      </c>
      <c r="Q2310" s="13" t="s">
        <v>8312</v>
      </c>
      <c r="R2310" s="13" t="s">
        <v>8329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customFormat="1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80"/>
        <v>107</v>
      </c>
      <c r="P2311">
        <f t="shared" si="181"/>
        <v>59.82</v>
      </c>
      <c r="Q2311" s="13" t="s">
        <v>8312</v>
      </c>
      <c r="R2311" s="13" t="s">
        <v>8329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customFormat="1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80"/>
        <v>429</v>
      </c>
      <c r="P2312">
        <f t="shared" si="181"/>
        <v>64.819999999999993</v>
      </c>
      <c r="Q2312" s="13" t="s">
        <v>8312</v>
      </c>
      <c r="R2312" s="13" t="s">
        <v>8329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customFormat="1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80"/>
        <v>104</v>
      </c>
      <c r="P2313">
        <f t="shared" si="181"/>
        <v>90.1</v>
      </c>
      <c r="Q2313" s="13" t="s">
        <v>8312</v>
      </c>
      <c r="R2313" s="13" t="s">
        <v>8329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customFormat="1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80"/>
        <v>108</v>
      </c>
      <c r="P2314">
        <f t="shared" si="181"/>
        <v>40.96</v>
      </c>
      <c r="Q2314" s="13" t="s">
        <v>8312</v>
      </c>
      <c r="R2314" s="13" t="s">
        <v>8329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customFormat="1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80"/>
        <v>176</v>
      </c>
      <c r="P2315">
        <f t="shared" si="181"/>
        <v>56</v>
      </c>
      <c r="Q2315" s="13" t="s">
        <v>8312</v>
      </c>
      <c r="R2315" s="13" t="s">
        <v>8329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customFormat="1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80"/>
        <v>157</v>
      </c>
      <c r="P2316">
        <f t="shared" si="181"/>
        <v>37.67</v>
      </c>
      <c r="Q2316" s="13" t="s">
        <v>8312</v>
      </c>
      <c r="R2316" s="13" t="s">
        <v>8329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customFormat="1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80"/>
        <v>103</v>
      </c>
      <c r="P2317">
        <f t="shared" si="181"/>
        <v>40.08</v>
      </c>
      <c r="Q2317" s="13" t="s">
        <v>8312</v>
      </c>
      <c r="R2317" s="13" t="s">
        <v>8329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customFormat="1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80"/>
        <v>104</v>
      </c>
      <c r="P2318">
        <f t="shared" si="181"/>
        <v>78.03</v>
      </c>
      <c r="Q2318" s="13" t="s">
        <v>8312</v>
      </c>
      <c r="R2318" s="13" t="s">
        <v>8329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customFormat="1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80"/>
        <v>104</v>
      </c>
      <c r="P2319">
        <f t="shared" si="181"/>
        <v>18.91</v>
      </c>
      <c r="Q2319" s="13" t="s">
        <v>8312</v>
      </c>
      <c r="R2319" s="13" t="s">
        <v>8329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customFormat="1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80"/>
        <v>121</v>
      </c>
      <c r="P2320">
        <f t="shared" si="181"/>
        <v>37.130000000000003</v>
      </c>
      <c r="Q2320" s="13" t="s">
        <v>8312</v>
      </c>
      <c r="R2320" s="13" t="s">
        <v>8329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customFormat="1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80"/>
        <v>108</v>
      </c>
      <c r="P2321">
        <f t="shared" si="181"/>
        <v>41.96</v>
      </c>
      <c r="Q2321" s="13" t="s">
        <v>8312</v>
      </c>
      <c r="R2321" s="13" t="s">
        <v>8329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customFormat="1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80"/>
        <v>109</v>
      </c>
      <c r="P2322">
        <f t="shared" si="181"/>
        <v>61.04</v>
      </c>
      <c r="Q2322" s="13" t="s">
        <v>8312</v>
      </c>
      <c r="R2322" s="13" t="s">
        <v>8329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customFormat="1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80"/>
        <v>39</v>
      </c>
      <c r="P2323">
        <f t="shared" si="181"/>
        <v>64.53</v>
      </c>
      <c r="Q2323" s="13" t="s">
        <v>8326</v>
      </c>
      <c r="R2323" s="13" t="s">
        <v>8327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customFormat="1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80"/>
        <v>3</v>
      </c>
      <c r="P2324">
        <f t="shared" si="181"/>
        <v>21.25</v>
      </c>
      <c r="Q2324" s="13" t="s">
        <v>8326</v>
      </c>
      <c r="R2324" s="13" t="s">
        <v>8327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customFormat="1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80"/>
        <v>48</v>
      </c>
      <c r="P2325">
        <f t="shared" si="181"/>
        <v>30</v>
      </c>
      <c r="Q2325" s="13" t="s">
        <v>8326</v>
      </c>
      <c r="R2325" s="13" t="s">
        <v>8327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customFormat="1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80"/>
        <v>21</v>
      </c>
      <c r="P2326">
        <f t="shared" si="181"/>
        <v>25.49</v>
      </c>
      <c r="Q2326" s="13" t="s">
        <v>8326</v>
      </c>
      <c r="R2326" s="13" t="s">
        <v>8327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customFormat="1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80"/>
        <v>8</v>
      </c>
      <c r="P2327">
        <f t="shared" si="181"/>
        <v>11.43</v>
      </c>
      <c r="Q2327" s="13" t="s">
        <v>8326</v>
      </c>
      <c r="R2327" s="13" t="s">
        <v>8327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customFormat="1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80"/>
        <v>1</v>
      </c>
      <c r="P2328">
        <f t="shared" si="181"/>
        <v>108</v>
      </c>
      <c r="Q2328" s="13" t="s">
        <v>8326</v>
      </c>
      <c r="R2328" s="13" t="s">
        <v>8327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customFormat="1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80"/>
        <v>526</v>
      </c>
      <c r="P2329">
        <f t="shared" si="181"/>
        <v>54.88</v>
      </c>
      <c r="Q2329" s="13" t="s">
        <v>8326</v>
      </c>
      <c r="R2329" s="13" t="s">
        <v>8327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customFormat="1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80"/>
        <v>254</v>
      </c>
      <c r="P2330">
        <f t="shared" si="181"/>
        <v>47.38</v>
      </c>
      <c r="Q2330" s="13" t="s">
        <v>8326</v>
      </c>
      <c r="R2330" s="13" t="s">
        <v>8327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customFormat="1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80"/>
        <v>106</v>
      </c>
      <c r="P2331">
        <f t="shared" si="181"/>
        <v>211.84</v>
      </c>
      <c r="Q2331" s="13" t="s">
        <v>8326</v>
      </c>
      <c r="R2331" s="13" t="s">
        <v>8327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customFormat="1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80"/>
        <v>102</v>
      </c>
      <c r="P2332">
        <f t="shared" si="181"/>
        <v>219.93</v>
      </c>
      <c r="Q2332" s="13" t="s">
        <v>8326</v>
      </c>
      <c r="R2332" s="13" t="s">
        <v>8327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customFormat="1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80"/>
        <v>144</v>
      </c>
      <c r="P2333">
        <f t="shared" si="181"/>
        <v>40.799999999999997</v>
      </c>
      <c r="Q2333" s="13" t="s">
        <v>8326</v>
      </c>
      <c r="R2333" s="13" t="s">
        <v>8327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customFormat="1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80"/>
        <v>106</v>
      </c>
      <c r="P2334">
        <f t="shared" si="181"/>
        <v>75.5</v>
      </c>
      <c r="Q2334" s="13" t="s">
        <v>8326</v>
      </c>
      <c r="R2334" s="13" t="s">
        <v>8327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customFormat="1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80"/>
        <v>212</v>
      </c>
      <c r="P2335">
        <f t="shared" si="181"/>
        <v>13.54</v>
      </c>
      <c r="Q2335" s="13" t="s">
        <v>8326</v>
      </c>
      <c r="R2335" s="13" t="s">
        <v>8327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customFormat="1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80"/>
        <v>102</v>
      </c>
      <c r="P2336">
        <f t="shared" si="181"/>
        <v>60.87</v>
      </c>
      <c r="Q2336" s="13" t="s">
        <v>8326</v>
      </c>
      <c r="R2336" s="13" t="s">
        <v>8327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customFormat="1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80"/>
        <v>102</v>
      </c>
      <c r="P2337">
        <f t="shared" si="181"/>
        <v>115.69</v>
      </c>
      <c r="Q2337" s="13" t="s">
        <v>8326</v>
      </c>
      <c r="R2337" s="13" t="s">
        <v>8327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customFormat="1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80"/>
        <v>521</v>
      </c>
      <c r="P2338">
        <f t="shared" si="181"/>
        <v>48.1</v>
      </c>
      <c r="Q2338" s="13" t="s">
        <v>8326</v>
      </c>
      <c r="R2338" s="13" t="s">
        <v>8327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customFormat="1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80"/>
        <v>111</v>
      </c>
      <c r="P2339">
        <f t="shared" si="181"/>
        <v>74.180000000000007</v>
      </c>
      <c r="Q2339" s="13" t="s">
        <v>8326</v>
      </c>
      <c r="R2339" s="13" t="s">
        <v>8327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customFormat="1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80"/>
        <v>101</v>
      </c>
      <c r="P2340">
        <f t="shared" si="181"/>
        <v>123.35</v>
      </c>
      <c r="Q2340" s="13" t="s">
        <v>8326</v>
      </c>
      <c r="R2340" s="13" t="s">
        <v>8327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customFormat="1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80"/>
        <v>294</v>
      </c>
      <c r="P2341">
        <f t="shared" si="181"/>
        <v>66.62</v>
      </c>
      <c r="Q2341" s="13" t="s">
        <v>8326</v>
      </c>
      <c r="R2341" s="13" t="s">
        <v>8327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customFormat="1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80"/>
        <v>106</v>
      </c>
      <c r="P2342">
        <f t="shared" si="181"/>
        <v>104.99</v>
      </c>
      <c r="Q2342" s="13" t="s">
        <v>8326</v>
      </c>
      <c r="R2342" s="13" t="s">
        <v>8327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customFormat="1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80"/>
        <v>0</v>
      </c>
      <c r="P2343">
        <f t="shared" si="181"/>
        <v>0</v>
      </c>
      <c r="Q2343" s="13" t="s">
        <v>8308</v>
      </c>
      <c r="R2343" s="13" t="s">
        <v>8355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customFormat="1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80"/>
        <v>0</v>
      </c>
      <c r="P2344">
        <f t="shared" si="181"/>
        <v>0</v>
      </c>
      <c r="Q2344" s="13" t="s">
        <v>8308</v>
      </c>
      <c r="R2344" s="13" t="s">
        <v>8355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customFormat="1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80"/>
        <v>3</v>
      </c>
      <c r="P2345">
        <f t="shared" si="181"/>
        <v>300</v>
      </c>
      <c r="Q2345" s="13" t="s">
        <v>8308</v>
      </c>
      <c r="R2345" s="13" t="s">
        <v>8355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customFormat="1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80"/>
        <v>0</v>
      </c>
      <c r="P2346">
        <f t="shared" si="181"/>
        <v>1</v>
      </c>
      <c r="Q2346" s="13" t="s">
        <v>8308</v>
      </c>
      <c r="R2346" s="13" t="s">
        <v>8355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customFormat="1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80"/>
        <v>0</v>
      </c>
      <c r="P2347">
        <f t="shared" si="181"/>
        <v>0</v>
      </c>
      <c r="Q2347" s="13" t="s">
        <v>8308</v>
      </c>
      <c r="R2347" s="13" t="s">
        <v>8355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customFormat="1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80"/>
        <v>0</v>
      </c>
      <c r="P2348">
        <f t="shared" si="181"/>
        <v>13</v>
      </c>
      <c r="Q2348" s="13" t="s">
        <v>8308</v>
      </c>
      <c r="R2348" s="13" t="s">
        <v>8355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customFormat="1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80"/>
        <v>2</v>
      </c>
      <c r="P2349">
        <f t="shared" si="181"/>
        <v>15</v>
      </c>
      <c r="Q2349" s="13" t="s">
        <v>8308</v>
      </c>
      <c r="R2349" s="13" t="s">
        <v>8355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customFormat="1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80"/>
        <v>0</v>
      </c>
      <c r="P2350">
        <f t="shared" si="181"/>
        <v>54</v>
      </c>
      <c r="Q2350" s="13" t="s">
        <v>8308</v>
      </c>
      <c r="R2350" s="13" t="s">
        <v>8355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customFormat="1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80"/>
        <v>0</v>
      </c>
      <c r="P2351">
        <f t="shared" si="181"/>
        <v>0</v>
      </c>
      <c r="Q2351" s="13" t="s">
        <v>8308</v>
      </c>
      <c r="R2351" s="13" t="s">
        <v>8355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customFormat="1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80"/>
        <v>0</v>
      </c>
      <c r="P2352">
        <f t="shared" si="181"/>
        <v>0</v>
      </c>
      <c r="Q2352" s="13" t="s">
        <v>8308</v>
      </c>
      <c r="R2352" s="13" t="s">
        <v>8355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customFormat="1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80"/>
        <v>1</v>
      </c>
      <c r="P2353">
        <f t="shared" si="181"/>
        <v>15.43</v>
      </c>
      <c r="Q2353" s="13" t="s">
        <v>8308</v>
      </c>
      <c r="R2353" s="13" t="s">
        <v>8355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customFormat="1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80"/>
        <v>0</v>
      </c>
      <c r="P2354">
        <f t="shared" si="181"/>
        <v>0</v>
      </c>
      <c r="Q2354" s="13" t="s">
        <v>8308</v>
      </c>
      <c r="R2354" s="13" t="s">
        <v>8355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customFormat="1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80"/>
        <v>0</v>
      </c>
      <c r="P2355">
        <f t="shared" si="181"/>
        <v>0</v>
      </c>
      <c r="Q2355" s="13" t="s">
        <v>8308</v>
      </c>
      <c r="R2355" s="13" t="s">
        <v>8355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customFormat="1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80"/>
        <v>0</v>
      </c>
      <c r="P2356">
        <f t="shared" si="181"/>
        <v>25</v>
      </c>
      <c r="Q2356" s="13" t="s">
        <v>8308</v>
      </c>
      <c r="R2356" s="13" t="s">
        <v>8355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customFormat="1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80"/>
        <v>1</v>
      </c>
      <c r="P2357">
        <f t="shared" si="181"/>
        <v>27.5</v>
      </c>
      <c r="Q2357" s="13" t="s">
        <v>8308</v>
      </c>
      <c r="R2357" s="13" t="s">
        <v>8355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customFormat="1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80"/>
        <v>0</v>
      </c>
      <c r="P2358">
        <f t="shared" si="181"/>
        <v>0</v>
      </c>
      <c r="Q2358" s="13" t="s">
        <v>8308</v>
      </c>
      <c r="R2358" s="13" t="s">
        <v>8355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customFormat="1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80"/>
        <v>0</v>
      </c>
      <c r="P2359">
        <f t="shared" si="181"/>
        <v>0</v>
      </c>
      <c r="Q2359" s="13" t="s">
        <v>8308</v>
      </c>
      <c r="R2359" s="13" t="s">
        <v>8355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customFormat="1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80"/>
        <v>0</v>
      </c>
      <c r="P2360">
        <f t="shared" si="181"/>
        <v>0</v>
      </c>
      <c r="Q2360" s="13" t="s">
        <v>8308</v>
      </c>
      <c r="R2360" s="13" t="s">
        <v>8355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customFormat="1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80"/>
        <v>15</v>
      </c>
      <c r="P2361">
        <f t="shared" si="181"/>
        <v>367</v>
      </c>
      <c r="Q2361" s="13" t="s">
        <v>8308</v>
      </c>
      <c r="R2361" s="13" t="s">
        <v>8355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customFormat="1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80"/>
        <v>0</v>
      </c>
      <c r="P2362">
        <f t="shared" si="181"/>
        <v>2</v>
      </c>
      <c r="Q2362" s="13" t="s">
        <v>8308</v>
      </c>
      <c r="R2362" s="13" t="s">
        <v>8355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customFormat="1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80"/>
        <v>0</v>
      </c>
      <c r="P2363">
        <f t="shared" si="181"/>
        <v>0</v>
      </c>
      <c r="Q2363" s="13" t="s">
        <v>8308</v>
      </c>
      <c r="R2363" s="13" t="s">
        <v>8355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customFormat="1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80"/>
        <v>29</v>
      </c>
      <c r="P2364">
        <f t="shared" si="181"/>
        <v>60</v>
      </c>
      <c r="Q2364" s="13" t="s">
        <v>8308</v>
      </c>
      <c r="R2364" s="13" t="s">
        <v>8355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customFormat="1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80"/>
        <v>0</v>
      </c>
      <c r="P2365">
        <f t="shared" si="181"/>
        <v>0</v>
      </c>
      <c r="Q2365" s="13" t="s">
        <v>8308</v>
      </c>
      <c r="R2365" s="13" t="s">
        <v>8355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customFormat="1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80"/>
        <v>0</v>
      </c>
      <c r="P2366">
        <f t="shared" si="181"/>
        <v>0</v>
      </c>
      <c r="Q2366" s="13" t="s">
        <v>8308</v>
      </c>
      <c r="R2366" s="13" t="s">
        <v>8355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customFormat="1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80"/>
        <v>0</v>
      </c>
      <c r="P2367">
        <f t="shared" si="181"/>
        <v>0</v>
      </c>
      <c r="Q2367" s="13" t="s">
        <v>8308</v>
      </c>
      <c r="R2367" s="13" t="s">
        <v>8355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customFormat="1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80"/>
        <v>11</v>
      </c>
      <c r="P2368">
        <f t="shared" si="181"/>
        <v>97.41</v>
      </c>
      <c r="Q2368" s="13" t="s">
        <v>8308</v>
      </c>
      <c r="R2368" s="13" t="s">
        <v>8355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customFormat="1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80"/>
        <v>1</v>
      </c>
      <c r="P2369">
        <f t="shared" si="181"/>
        <v>47.86</v>
      </c>
      <c r="Q2369" s="13" t="s">
        <v>8308</v>
      </c>
      <c r="R2369" s="13" t="s">
        <v>8355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customFormat="1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ref="O2370:O2433" si="185">ROUND(E2370/D2370*100,0)</f>
        <v>0</v>
      </c>
      <c r="P2370">
        <f t="shared" ref="P2370:P2433" si="186">IFERROR(ROUND(E2370/L2370,2),0)</f>
        <v>50</v>
      </c>
      <c r="Q2370" s="13" t="s">
        <v>8308</v>
      </c>
      <c r="R2370" s="13" t="s">
        <v>8355</v>
      </c>
      <c r="S2370" s="16">
        <f t="shared" ref="S2370:S2433" si="187">(((J2370/60)/60)/24)+DATE(1970,1,1)</f>
        <v>42063.721817129626</v>
      </c>
      <c r="T2370" s="16">
        <f t="shared" ref="T2370:T2433" si="188">(((I2370/60)/60)/24)+DATE(1970,1,1)</f>
        <v>42108.680150462969</v>
      </c>
      <c r="U2370">
        <f t="shared" ref="U2370:U2433" si="189">+YEAR(S2370)</f>
        <v>2015</v>
      </c>
    </row>
    <row r="2371" spans="1:21" customFormat="1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si="185"/>
        <v>0</v>
      </c>
      <c r="P2371">
        <f t="shared" si="186"/>
        <v>0</v>
      </c>
      <c r="Q2371" s="13" t="s">
        <v>8308</v>
      </c>
      <c r="R2371" s="13" t="s">
        <v>8355</v>
      </c>
      <c r="S2371" s="16">
        <f t="shared" si="187"/>
        <v>42380.812627314815</v>
      </c>
      <c r="T2371" s="16">
        <f t="shared" si="188"/>
        <v>42410.812627314815</v>
      </c>
      <c r="U2371">
        <f t="shared" si="189"/>
        <v>2016</v>
      </c>
    </row>
    <row r="2372" spans="1:21" customFormat="1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85"/>
        <v>0</v>
      </c>
      <c r="P2372">
        <f t="shared" si="186"/>
        <v>20.5</v>
      </c>
      <c r="Q2372" s="13" t="s">
        <v>8308</v>
      </c>
      <c r="R2372" s="13" t="s">
        <v>8355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customFormat="1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85"/>
        <v>0</v>
      </c>
      <c r="P2373">
        <f t="shared" si="186"/>
        <v>0</v>
      </c>
      <c r="Q2373" s="13" t="s">
        <v>8308</v>
      </c>
      <c r="R2373" s="13" t="s">
        <v>8355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customFormat="1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85"/>
        <v>3</v>
      </c>
      <c r="P2374">
        <f t="shared" si="186"/>
        <v>30</v>
      </c>
      <c r="Q2374" s="13" t="s">
        <v>8308</v>
      </c>
      <c r="R2374" s="13" t="s">
        <v>8355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customFormat="1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85"/>
        <v>0</v>
      </c>
      <c r="P2375">
        <f t="shared" si="186"/>
        <v>50</v>
      </c>
      <c r="Q2375" s="13" t="s">
        <v>8308</v>
      </c>
      <c r="R2375" s="13" t="s">
        <v>8355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customFormat="1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85"/>
        <v>0</v>
      </c>
      <c r="P2376">
        <f t="shared" si="186"/>
        <v>10</v>
      </c>
      <c r="Q2376" s="13" t="s">
        <v>8308</v>
      </c>
      <c r="R2376" s="13" t="s">
        <v>8355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customFormat="1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85"/>
        <v>0</v>
      </c>
      <c r="P2377">
        <f t="shared" si="186"/>
        <v>0</v>
      </c>
      <c r="Q2377" s="13" t="s">
        <v>8308</v>
      </c>
      <c r="R2377" s="13" t="s">
        <v>8355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customFormat="1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85"/>
        <v>11</v>
      </c>
      <c r="P2378">
        <f t="shared" si="186"/>
        <v>81.58</v>
      </c>
      <c r="Q2378" s="13" t="s">
        <v>8308</v>
      </c>
      <c r="R2378" s="13" t="s">
        <v>8355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customFormat="1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85"/>
        <v>0</v>
      </c>
      <c r="P2379">
        <f t="shared" si="186"/>
        <v>0</v>
      </c>
      <c r="Q2379" s="13" t="s">
        <v>8308</v>
      </c>
      <c r="R2379" s="13" t="s">
        <v>8355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customFormat="1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85"/>
        <v>0</v>
      </c>
      <c r="P2380">
        <f t="shared" si="186"/>
        <v>0</v>
      </c>
      <c r="Q2380" s="13" t="s">
        <v>8308</v>
      </c>
      <c r="R2380" s="13" t="s">
        <v>8355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customFormat="1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85"/>
        <v>0</v>
      </c>
      <c r="P2381">
        <f t="shared" si="186"/>
        <v>0</v>
      </c>
      <c r="Q2381" s="13" t="s">
        <v>8308</v>
      </c>
      <c r="R2381" s="13" t="s">
        <v>8355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customFormat="1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85"/>
        <v>0</v>
      </c>
      <c r="P2382">
        <f t="shared" si="186"/>
        <v>18.329999999999998</v>
      </c>
      <c r="Q2382" s="13" t="s">
        <v>8308</v>
      </c>
      <c r="R2382" s="13" t="s">
        <v>8355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customFormat="1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85"/>
        <v>2</v>
      </c>
      <c r="P2383">
        <f t="shared" si="186"/>
        <v>224.43</v>
      </c>
      <c r="Q2383" s="13" t="s">
        <v>8308</v>
      </c>
      <c r="R2383" s="13" t="s">
        <v>8355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customFormat="1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85"/>
        <v>3</v>
      </c>
      <c r="P2384">
        <f t="shared" si="186"/>
        <v>37.5</v>
      </c>
      <c r="Q2384" s="13" t="s">
        <v>8308</v>
      </c>
      <c r="R2384" s="13" t="s">
        <v>8355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customFormat="1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85"/>
        <v>4</v>
      </c>
      <c r="P2385">
        <f t="shared" si="186"/>
        <v>145</v>
      </c>
      <c r="Q2385" s="13" t="s">
        <v>8308</v>
      </c>
      <c r="R2385" s="13" t="s">
        <v>8355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customFormat="1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85"/>
        <v>1</v>
      </c>
      <c r="P2386">
        <f t="shared" si="186"/>
        <v>1</v>
      </c>
      <c r="Q2386" s="13" t="s">
        <v>8308</v>
      </c>
      <c r="R2386" s="13" t="s">
        <v>8355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customFormat="1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85"/>
        <v>1</v>
      </c>
      <c r="P2387">
        <f t="shared" si="186"/>
        <v>112.57</v>
      </c>
      <c r="Q2387" s="13" t="s">
        <v>8308</v>
      </c>
      <c r="R2387" s="13" t="s">
        <v>8355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customFormat="1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85"/>
        <v>0</v>
      </c>
      <c r="P2388">
        <f t="shared" si="186"/>
        <v>0</v>
      </c>
      <c r="Q2388" s="13" t="s">
        <v>8308</v>
      </c>
      <c r="R2388" s="13" t="s">
        <v>8355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customFormat="1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85"/>
        <v>1</v>
      </c>
      <c r="P2389">
        <f t="shared" si="186"/>
        <v>342</v>
      </c>
      <c r="Q2389" s="13" t="s">
        <v>8308</v>
      </c>
      <c r="R2389" s="13" t="s">
        <v>8355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customFormat="1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85"/>
        <v>1</v>
      </c>
      <c r="P2390">
        <f t="shared" si="186"/>
        <v>57.88</v>
      </c>
      <c r="Q2390" s="13" t="s">
        <v>8308</v>
      </c>
      <c r="R2390" s="13" t="s">
        <v>8355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customFormat="1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85"/>
        <v>0</v>
      </c>
      <c r="P2391">
        <f t="shared" si="186"/>
        <v>30</v>
      </c>
      <c r="Q2391" s="13" t="s">
        <v>8308</v>
      </c>
      <c r="R2391" s="13" t="s">
        <v>8355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customFormat="1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85"/>
        <v>0</v>
      </c>
      <c r="P2392">
        <f t="shared" si="186"/>
        <v>0</v>
      </c>
      <c r="Q2392" s="13" t="s">
        <v>8308</v>
      </c>
      <c r="R2392" s="13" t="s">
        <v>8355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customFormat="1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85"/>
        <v>0</v>
      </c>
      <c r="P2393">
        <f t="shared" si="186"/>
        <v>25</v>
      </c>
      <c r="Q2393" s="13" t="s">
        <v>8308</v>
      </c>
      <c r="R2393" s="13" t="s">
        <v>8355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customFormat="1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85"/>
        <v>0</v>
      </c>
      <c r="P2394">
        <f t="shared" si="186"/>
        <v>0</v>
      </c>
      <c r="Q2394" s="13" t="s">
        <v>8308</v>
      </c>
      <c r="R2394" s="13" t="s">
        <v>8355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customFormat="1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85"/>
        <v>0</v>
      </c>
      <c r="P2395">
        <f t="shared" si="186"/>
        <v>50</v>
      </c>
      <c r="Q2395" s="13" t="s">
        <v>8308</v>
      </c>
      <c r="R2395" s="13" t="s">
        <v>8355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customFormat="1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85"/>
        <v>0</v>
      </c>
      <c r="P2396">
        <f t="shared" si="186"/>
        <v>1.5</v>
      </c>
      <c r="Q2396" s="13" t="s">
        <v>8308</v>
      </c>
      <c r="R2396" s="13" t="s">
        <v>8355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customFormat="1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85"/>
        <v>0</v>
      </c>
      <c r="P2397">
        <f t="shared" si="186"/>
        <v>0</v>
      </c>
      <c r="Q2397" s="13" t="s">
        <v>8308</v>
      </c>
      <c r="R2397" s="13" t="s">
        <v>8355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customFormat="1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85"/>
        <v>0</v>
      </c>
      <c r="P2398">
        <f t="shared" si="186"/>
        <v>10</v>
      </c>
      <c r="Q2398" s="13" t="s">
        <v>8308</v>
      </c>
      <c r="R2398" s="13" t="s">
        <v>8355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customFormat="1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85"/>
        <v>0</v>
      </c>
      <c r="P2399">
        <f t="shared" si="186"/>
        <v>0</v>
      </c>
      <c r="Q2399" s="13" t="s">
        <v>8308</v>
      </c>
      <c r="R2399" s="13" t="s">
        <v>8355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customFormat="1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85"/>
        <v>0</v>
      </c>
      <c r="P2400">
        <f t="shared" si="186"/>
        <v>0</v>
      </c>
      <c r="Q2400" s="13" t="s">
        <v>8308</v>
      </c>
      <c r="R2400" s="13" t="s">
        <v>8355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customFormat="1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85"/>
        <v>0</v>
      </c>
      <c r="P2401">
        <f t="shared" si="186"/>
        <v>0</v>
      </c>
      <c r="Q2401" s="13" t="s">
        <v>8308</v>
      </c>
      <c r="R2401" s="13" t="s">
        <v>8355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customFormat="1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85"/>
        <v>0</v>
      </c>
      <c r="P2402">
        <f t="shared" si="186"/>
        <v>0</v>
      </c>
      <c r="Q2402" s="13" t="s">
        <v>8308</v>
      </c>
      <c r="R2402" s="13" t="s">
        <v>8355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customFormat="1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85"/>
        <v>1</v>
      </c>
      <c r="P2403">
        <f t="shared" si="186"/>
        <v>22.33</v>
      </c>
      <c r="Q2403" s="13" t="s">
        <v>8326</v>
      </c>
      <c r="R2403" s="13" t="s">
        <v>8354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customFormat="1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85"/>
        <v>0</v>
      </c>
      <c r="P2404">
        <f t="shared" si="186"/>
        <v>52</v>
      </c>
      <c r="Q2404" s="13" t="s">
        <v>8326</v>
      </c>
      <c r="R2404" s="13" t="s">
        <v>8354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customFormat="1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85"/>
        <v>17</v>
      </c>
      <c r="P2405">
        <f t="shared" si="186"/>
        <v>16.829999999999998</v>
      </c>
      <c r="Q2405" s="13" t="s">
        <v>8326</v>
      </c>
      <c r="R2405" s="13" t="s">
        <v>8354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customFormat="1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85"/>
        <v>0</v>
      </c>
      <c r="P2406">
        <f t="shared" si="186"/>
        <v>0</v>
      </c>
      <c r="Q2406" s="13" t="s">
        <v>8326</v>
      </c>
      <c r="R2406" s="13" t="s">
        <v>8354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customFormat="1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85"/>
        <v>23</v>
      </c>
      <c r="P2407">
        <f t="shared" si="186"/>
        <v>56.3</v>
      </c>
      <c r="Q2407" s="13" t="s">
        <v>8326</v>
      </c>
      <c r="R2407" s="13" t="s">
        <v>8354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customFormat="1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85"/>
        <v>41</v>
      </c>
      <c r="P2408">
        <f t="shared" si="186"/>
        <v>84.06</v>
      </c>
      <c r="Q2408" s="13" t="s">
        <v>8326</v>
      </c>
      <c r="R2408" s="13" t="s">
        <v>8354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customFormat="1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85"/>
        <v>25</v>
      </c>
      <c r="P2409">
        <f t="shared" si="186"/>
        <v>168.39</v>
      </c>
      <c r="Q2409" s="13" t="s">
        <v>8326</v>
      </c>
      <c r="R2409" s="13" t="s">
        <v>8354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customFormat="1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85"/>
        <v>0</v>
      </c>
      <c r="P2410">
        <f t="shared" si="186"/>
        <v>15</v>
      </c>
      <c r="Q2410" s="13" t="s">
        <v>8326</v>
      </c>
      <c r="R2410" s="13" t="s">
        <v>8354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customFormat="1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85"/>
        <v>2</v>
      </c>
      <c r="P2411">
        <f t="shared" si="186"/>
        <v>76.67</v>
      </c>
      <c r="Q2411" s="13" t="s">
        <v>8326</v>
      </c>
      <c r="R2411" s="13" t="s">
        <v>8354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customFormat="1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85"/>
        <v>0</v>
      </c>
      <c r="P2412">
        <f t="shared" si="186"/>
        <v>0</v>
      </c>
      <c r="Q2412" s="13" t="s">
        <v>8326</v>
      </c>
      <c r="R2412" s="13" t="s">
        <v>8354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customFormat="1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85"/>
        <v>1</v>
      </c>
      <c r="P2413">
        <f t="shared" si="186"/>
        <v>50.33</v>
      </c>
      <c r="Q2413" s="13" t="s">
        <v>8326</v>
      </c>
      <c r="R2413" s="13" t="s">
        <v>8354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customFormat="1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85"/>
        <v>0</v>
      </c>
      <c r="P2414">
        <f t="shared" si="186"/>
        <v>0</v>
      </c>
      <c r="Q2414" s="13" t="s">
        <v>8326</v>
      </c>
      <c r="R2414" s="13" t="s">
        <v>8354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customFormat="1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85"/>
        <v>1</v>
      </c>
      <c r="P2415">
        <f t="shared" si="186"/>
        <v>8.33</v>
      </c>
      <c r="Q2415" s="13" t="s">
        <v>8326</v>
      </c>
      <c r="R2415" s="13" t="s">
        <v>8354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customFormat="1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85"/>
        <v>3</v>
      </c>
      <c r="P2416">
        <f t="shared" si="186"/>
        <v>35.380000000000003</v>
      </c>
      <c r="Q2416" s="13" t="s">
        <v>8326</v>
      </c>
      <c r="R2416" s="13" t="s">
        <v>8354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customFormat="1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85"/>
        <v>1</v>
      </c>
      <c r="P2417">
        <f t="shared" si="186"/>
        <v>55.83</v>
      </c>
      <c r="Q2417" s="13" t="s">
        <v>8326</v>
      </c>
      <c r="R2417" s="13" t="s">
        <v>8354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customFormat="1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85"/>
        <v>0</v>
      </c>
      <c r="P2418">
        <f t="shared" si="186"/>
        <v>5</v>
      </c>
      <c r="Q2418" s="13" t="s">
        <v>8326</v>
      </c>
      <c r="R2418" s="13" t="s">
        <v>8354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customFormat="1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85"/>
        <v>0</v>
      </c>
      <c r="P2419">
        <f t="shared" si="186"/>
        <v>0</v>
      </c>
      <c r="Q2419" s="13" t="s">
        <v>8326</v>
      </c>
      <c r="R2419" s="13" t="s">
        <v>8354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customFormat="1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85"/>
        <v>0</v>
      </c>
      <c r="P2420">
        <f t="shared" si="186"/>
        <v>1</v>
      </c>
      <c r="Q2420" s="13" t="s">
        <v>8326</v>
      </c>
      <c r="R2420" s="13" t="s">
        <v>8354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customFormat="1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85"/>
        <v>0</v>
      </c>
      <c r="P2421">
        <f t="shared" si="186"/>
        <v>0</v>
      </c>
      <c r="Q2421" s="13" t="s">
        <v>8326</v>
      </c>
      <c r="R2421" s="13" t="s">
        <v>8354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customFormat="1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85"/>
        <v>15</v>
      </c>
      <c r="P2422">
        <f t="shared" si="186"/>
        <v>69.47</v>
      </c>
      <c r="Q2422" s="13" t="s">
        <v>8326</v>
      </c>
      <c r="R2422" s="13" t="s">
        <v>8354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customFormat="1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85"/>
        <v>0</v>
      </c>
      <c r="P2423">
        <f t="shared" si="186"/>
        <v>1</v>
      </c>
      <c r="Q2423" s="13" t="s">
        <v>8326</v>
      </c>
      <c r="R2423" s="13" t="s">
        <v>8354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customFormat="1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85"/>
        <v>0</v>
      </c>
      <c r="P2424">
        <f t="shared" si="186"/>
        <v>1</v>
      </c>
      <c r="Q2424" s="13" t="s">
        <v>8326</v>
      </c>
      <c r="R2424" s="13" t="s">
        <v>8354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customFormat="1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85"/>
        <v>0</v>
      </c>
      <c r="P2425">
        <f t="shared" si="186"/>
        <v>8</v>
      </c>
      <c r="Q2425" s="13" t="s">
        <v>8326</v>
      </c>
      <c r="R2425" s="13" t="s">
        <v>8354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customFormat="1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85"/>
        <v>1</v>
      </c>
      <c r="P2426">
        <f t="shared" si="186"/>
        <v>34.44</v>
      </c>
      <c r="Q2426" s="13" t="s">
        <v>8326</v>
      </c>
      <c r="R2426" s="13" t="s">
        <v>8354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customFormat="1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85"/>
        <v>0</v>
      </c>
      <c r="P2427">
        <f t="shared" si="186"/>
        <v>1</v>
      </c>
      <c r="Q2427" s="13" t="s">
        <v>8326</v>
      </c>
      <c r="R2427" s="13" t="s">
        <v>8354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customFormat="1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85"/>
        <v>0</v>
      </c>
      <c r="P2428">
        <f t="shared" si="186"/>
        <v>0</v>
      </c>
      <c r="Q2428" s="13" t="s">
        <v>8326</v>
      </c>
      <c r="R2428" s="13" t="s">
        <v>8354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customFormat="1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85"/>
        <v>0</v>
      </c>
      <c r="P2429">
        <f t="shared" si="186"/>
        <v>1</v>
      </c>
      <c r="Q2429" s="13" t="s">
        <v>8326</v>
      </c>
      <c r="R2429" s="13" t="s">
        <v>8354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customFormat="1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85"/>
        <v>0</v>
      </c>
      <c r="P2430">
        <f t="shared" si="186"/>
        <v>1</v>
      </c>
      <c r="Q2430" s="13" t="s">
        <v>8326</v>
      </c>
      <c r="R2430" s="13" t="s">
        <v>8354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customFormat="1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85"/>
        <v>1</v>
      </c>
      <c r="P2431">
        <f t="shared" si="186"/>
        <v>501.25</v>
      </c>
      <c r="Q2431" s="13" t="s">
        <v>8326</v>
      </c>
      <c r="R2431" s="13" t="s">
        <v>8354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customFormat="1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85"/>
        <v>1</v>
      </c>
      <c r="P2432">
        <f t="shared" si="186"/>
        <v>10.5</v>
      </c>
      <c r="Q2432" s="13" t="s">
        <v>8326</v>
      </c>
      <c r="R2432" s="13" t="s">
        <v>8354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customFormat="1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85"/>
        <v>0</v>
      </c>
      <c r="P2433">
        <f t="shared" si="186"/>
        <v>1</v>
      </c>
      <c r="Q2433" s="13" t="s">
        <v>8326</v>
      </c>
      <c r="R2433" s="13" t="s">
        <v>8354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customFormat="1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ref="O2434:O2497" si="190">ROUND(E2434/D2434*100,0)</f>
        <v>0</v>
      </c>
      <c r="P2434">
        <f t="shared" ref="P2434:P2497" si="191">IFERROR(ROUND(E2434/L2434,2),0)</f>
        <v>1</v>
      </c>
      <c r="Q2434" s="13" t="s">
        <v>8326</v>
      </c>
      <c r="R2434" s="13" t="s">
        <v>8354</v>
      </c>
      <c r="S2434" s="16">
        <f t="shared" ref="S2434:S2497" si="192">(((J2434/60)/60)/24)+DATE(1970,1,1)</f>
        <v>42041.218715277777</v>
      </c>
      <c r="T2434" s="16">
        <f t="shared" ref="T2434:T2497" si="193">(((I2434/60)/60)/24)+DATE(1970,1,1)</f>
        <v>42071.218715277777</v>
      </c>
      <c r="U2434">
        <f t="shared" ref="U2434:U2497" si="194">+YEAR(S2434)</f>
        <v>2015</v>
      </c>
    </row>
    <row r="2435" spans="1:21" customFormat="1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si="190"/>
        <v>0</v>
      </c>
      <c r="P2435">
        <f t="shared" si="191"/>
        <v>0</v>
      </c>
      <c r="Q2435" s="13" t="s">
        <v>8326</v>
      </c>
      <c r="R2435" s="13" t="s">
        <v>8354</v>
      </c>
      <c r="S2435" s="16">
        <f t="shared" si="192"/>
        <v>42397.89980324074</v>
      </c>
      <c r="T2435" s="16">
        <f t="shared" si="193"/>
        <v>42427.89980324074</v>
      </c>
      <c r="U2435">
        <f t="shared" si="194"/>
        <v>2016</v>
      </c>
    </row>
    <row r="2436" spans="1:21" customFormat="1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90"/>
        <v>0</v>
      </c>
      <c r="P2436">
        <f t="shared" si="191"/>
        <v>13</v>
      </c>
      <c r="Q2436" s="13" t="s">
        <v>8326</v>
      </c>
      <c r="R2436" s="13" t="s">
        <v>8354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customFormat="1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90"/>
        <v>0</v>
      </c>
      <c r="P2437">
        <f t="shared" si="191"/>
        <v>306</v>
      </c>
      <c r="Q2437" s="13" t="s">
        <v>8326</v>
      </c>
      <c r="R2437" s="13" t="s">
        <v>8354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customFormat="1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90"/>
        <v>0</v>
      </c>
      <c r="P2438">
        <f t="shared" si="191"/>
        <v>22.5</v>
      </c>
      <c r="Q2438" s="13" t="s">
        <v>8326</v>
      </c>
      <c r="R2438" s="13" t="s">
        <v>8354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customFormat="1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90"/>
        <v>0</v>
      </c>
      <c r="P2439">
        <f t="shared" si="191"/>
        <v>0</v>
      </c>
      <c r="Q2439" s="13" t="s">
        <v>8326</v>
      </c>
      <c r="R2439" s="13" t="s">
        <v>8354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customFormat="1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90"/>
        <v>0</v>
      </c>
      <c r="P2440">
        <f t="shared" si="191"/>
        <v>50</v>
      </c>
      <c r="Q2440" s="13" t="s">
        <v>8326</v>
      </c>
      <c r="R2440" s="13" t="s">
        <v>8354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customFormat="1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90"/>
        <v>0</v>
      </c>
      <c r="P2441">
        <f t="shared" si="191"/>
        <v>0</v>
      </c>
      <c r="Q2441" s="13" t="s">
        <v>8326</v>
      </c>
      <c r="R2441" s="13" t="s">
        <v>8354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customFormat="1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90"/>
        <v>0</v>
      </c>
      <c r="P2442">
        <f t="shared" si="191"/>
        <v>5</v>
      </c>
      <c r="Q2442" s="13" t="s">
        <v>8326</v>
      </c>
      <c r="R2442" s="13" t="s">
        <v>8354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customFormat="1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90"/>
        <v>108</v>
      </c>
      <c r="P2443">
        <f t="shared" si="191"/>
        <v>74.23</v>
      </c>
      <c r="Q2443" s="13" t="s">
        <v>8326</v>
      </c>
      <c r="R2443" s="13" t="s">
        <v>8327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customFormat="1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90"/>
        <v>126</v>
      </c>
      <c r="P2444">
        <f t="shared" si="191"/>
        <v>81.25</v>
      </c>
      <c r="Q2444" s="13" t="s">
        <v>8326</v>
      </c>
      <c r="R2444" s="13" t="s">
        <v>8327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customFormat="1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90"/>
        <v>203</v>
      </c>
      <c r="P2445">
        <f t="shared" si="191"/>
        <v>130.22999999999999</v>
      </c>
      <c r="Q2445" s="13" t="s">
        <v>8326</v>
      </c>
      <c r="R2445" s="13" t="s">
        <v>8327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customFormat="1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90"/>
        <v>109</v>
      </c>
      <c r="P2446">
        <f t="shared" si="191"/>
        <v>53.41</v>
      </c>
      <c r="Q2446" s="13" t="s">
        <v>8326</v>
      </c>
      <c r="R2446" s="13" t="s">
        <v>8327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customFormat="1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90"/>
        <v>173</v>
      </c>
      <c r="P2447">
        <f t="shared" si="191"/>
        <v>75.13</v>
      </c>
      <c r="Q2447" s="13" t="s">
        <v>8326</v>
      </c>
      <c r="R2447" s="13" t="s">
        <v>8327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customFormat="1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90"/>
        <v>168</v>
      </c>
      <c r="P2448">
        <f t="shared" si="191"/>
        <v>75.67</v>
      </c>
      <c r="Q2448" s="13" t="s">
        <v>8326</v>
      </c>
      <c r="R2448" s="13" t="s">
        <v>8327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customFormat="1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90"/>
        <v>427</v>
      </c>
      <c r="P2449">
        <f t="shared" si="191"/>
        <v>31.69</v>
      </c>
      <c r="Q2449" s="13" t="s">
        <v>8326</v>
      </c>
      <c r="R2449" s="13" t="s">
        <v>8327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customFormat="1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90"/>
        <v>108</v>
      </c>
      <c r="P2450">
        <f t="shared" si="191"/>
        <v>47.78</v>
      </c>
      <c r="Q2450" s="13" t="s">
        <v>8326</v>
      </c>
      <c r="R2450" s="13" t="s">
        <v>8327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customFormat="1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90"/>
        <v>108</v>
      </c>
      <c r="P2451">
        <f t="shared" si="191"/>
        <v>90</v>
      </c>
      <c r="Q2451" s="13" t="s">
        <v>8326</v>
      </c>
      <c r="R2451" s="13" t="s">
        <v>8327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customFormat="1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90"/>
        <v>102</v>
      </c>
      <c r="P2452">
        <f t="shared" si="191"/>
        <v>149.31</v>
      </c>
      <c r="Q2452" s="13" t="s">
        <v>8326</v>
      </c>
      <c r="R2452" s="13" t="s">
        <v>8327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customFormat="1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90"/>
        <v>115</v>
      </c>
      <c r="P2453">
        <f t="shared" si="191"/>
        <v>62.07</v>
      </c>
      <c r="Q2453" s="13" t="s">
        <v>8326</v>
      </c>
      <c r="R2453" s="13" t="s">
        <v>8327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customFormat="1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90"/>
        <v>134</v>
      </c>
      <c r="P2454">
        <f t="shared" si="191"/>
        <v>53.4</v>
      </c>
      <c r="Q2454" s="13" t="s">
        <v>8326</v>
      </c>
      <c r="R2454" s="13" t="s">
        <v>8327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customFormat="1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90"/>
        <v>155</v>
      </c>
      <c r="P2455">
        <f t="shared" si="191"/>
        <v>69.27</v>
      </c>
      <c r="Q2455" s="13" t="s">
        <v>8326</v>
      </c>
      <c r="R2455" s="13" t="s">
        <v>8327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customFormat="1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90"/>
        <v>101</v>
      </c>
      <c r="P2456">
        <f t="shared" si="191"/>
        <v>271.51</v>
      </c>
      <c r="Q2456" s="13" t="s">
        <v>8326</v>
      </c>
      <c r="R2456" s="13" t="s">
        <v>8327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customFormat="1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90"/>
        <v>182</v>
      </c>
      <c r="P2457">
        <f t="shared" si="191"/>
        <v>34.130000000000003</v>
      </c>
      <c r="Q2457" s="13" t="s">
        <v>8326</v>
      </c>
      <c r="R2457" s="13" t="s">
        <v>8327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customFormat="1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90"/>
        <v>181</v>
      </c>
      <c r="P2458">
        <f t="shared" si="191"/>
        <v>40.49</v>
      </c>
      <c r="Q2458" s="13" t="s">
        <v>8326</v>
      </c>
      <c r="R2458" s="13" t="s">
        <v>8327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customFormat="1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90"/>
        <v>102</v>
      </c>
      <c r="P2459">
        <f t="shared" si="191"/>
        <v>189.76</v>
      </c>
      <c r="Q2459" s="13" t="s">
        <v>8326</v>
      </c>
      <c r="R2459" s="13" t="s">
        <v>8327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customFormat="1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90"/>
        <v>110</v>
      </c>
      <c r="P2460">
        <f t="shared" si="191"/>
        <v>68.86</v>
      </c>
      <c r="Q2460" s="13" t="s">
        <v>8326</v>
      </c>
      <c r="R2460" s="13" t="s">
        <v>8327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customFormat="1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90"/>
        <v>102</v>
      </c>
      <c r="P2461">
        <f t="shared" si="191"/>
        <v>108.78</v>
      </c>
      <c r="Q2461" s="13" t="s">
        <v>8326</v>
      </c>
      <c r="R2461" s="13" t="s">
        <v>8327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customFormat="1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90"/>
        <v>101</v>
      </c>
      <c r="P2462">
        <f t="shared" si="191"/>
        <v>125.99</v>
      </c>
      <c r="Q2462" s="13" t="s">
        <v>8326</v>
      </c>
      <c r="R2462" s="13" t="s">
        <v>8327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customFormat="1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90"/>
        <v>104</v>
      </c>
      <c r="P2463">
        <f t="shared" si="191"/>
        <v>90.52</v>
      </c>
      <c r="Q2463" s="13" t="s">
        <v>8312</v>
      </c>
      <c r="R2463" s="13" t="s">
        <v>8329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customFormat="1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90"/>
        <v>111</v>
      </c>
      <c r="P2464">
        <f t="shared" si="191"/>
        <v>28.88</v>
      </c>
      <c r="Q2464" s="13" t="s">
        <v>8312</v>
      </c>
      <c r="R2464" s="13" t="s">
        <v>8329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customFormat="1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90"/>
        <v>116</v>
      </c>
      <c r="P2465">
        <f t="shared" si="191"/>
        <v>31</v>
      </c>
      <c r="Q2465" s="13" t="s">
        <v>8312</v>
      </c>
      <c r="R2465" s="13" t="s">
        <v>8329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customFormat="1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90"/>
        <v>111</v>
      </c>
      <c r="P2466">
        <f t="shared" si="191"/>
        <v>51.67</v>
      </c>
      <c r="Q2466" s="13" t="s">
        <v>8312</v>
      </c>
      <c r="R2466" s="13" t="s">
        <v>8329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customFormat="1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90"/>
        <v>180</v>
      </c>
      <c r="P2467">
        <f t="shared" si="191"/>
        <v>26.27</v>
      </c>
      <c r="Q2467" s="13" t="s">
        <v>8312</v>
      </c>
      <c r="R2467" s="13" t="s">
        <v>8329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customFormat="1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90"/>
        <v>100</v>
      </c>
      <c r="P2468">
        <f t="shared" si="191"/>
        <v>48.08</v>
      </c>
      <c r="Q2468" s="13" t="s">
        <v>8312</v>
      </c>
      <c r="R2468" s="13" t="s">
        <v>8329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customFormat="1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90"/>
        <v>119</v>
      </c>
      <c r="P2469">
        <f t="shared" si="191"/>
        <v>27.56</v>
      </c>
      <c r="Q2469" s="13" t="s">
        <v>8312</v>
      </c>
      <c r="R2469" s="13" t="s">
        <v>8329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customFormat="1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90"/>
        <v>107</v>
      </c>
      <c r="P2470">
        <f t="shared" si="191"/>
        <v>36.97</v>
      </c>
      <c r="Q2470" s="13" t="s">
        <v>8312</v>
      </c>
      <c r="R2470" s="13" t="s">
        <v>8329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customFormat="1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90"/>
        <v>114</v>
      </c>
      <c r="P2471">
        <f t="shared" si="191"/>
        <v>29.02</v>
      </c>
      <c r="Q2471" s="13" t="s">
        <v>8312</v>
      </c>
      <c r="R2471" s="13" t="s">
        <v>8329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customFormat="1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90"/>
        <v>103</v>
      </c>
      <c r="P2472">
        <f t="shared" si="191"/>
        <v>28.66</v>
      </c>
      <c r="Q2472" s="13" t="s">
        <v>8312</v>
      </c>
      <c r="R2472" s="13" t="s">
        <v>8329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customFormat="1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90"/>
        <v>128</v>
      </c>
      <c r="P2473">
        <f t="shared" si="191"/>
        <v>37.65</v>
      </c>
      <c r="Q2473" s="13" t="s">
        <v>8312</v>
      </c>
      <c r="R2473" s="13" t="s">
        <v>8329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customFormat="1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90"/>
        <v>136</v>
      </c>
      <c r="P2474">
        <f t="shared" si="191"/>
        <v>97.9</v>
      </c>
      <c r="Q2474" s="13" t="s">
        <v>8312</v>
      </c>
      <c r="R2474" s="13" t="s">
        <v>8329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customFormat="1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90"/>
        <v>100</v>
      </c>
      <c r="P2475">
        <f t="shared" si="191"/>
        <v>42.55</v>
      </c>
      <c r="Q2475" s="13" t="s">
        <v>8312</v>
      </c>
      <c r="R2475" s="13" t="s">
        <v>8329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customFormat="1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90"/>
        <v>100</v>
      </c>
      <c r="P2476">
        <f t="shared" si="191"/>
        <v>131.58000000000001</v>
      </c>
      <c r="Q2476" s="13" t="s">
        <v>8312</v>
      </c>
      <c r="R2476" s="13" t="s">
        <v>8329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customFormat="1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90"/>
        <v>105</v>
      </c>
      <c r="P2477">
        <f t="shared" si="191"/>
        <v>32.32</v>
      </c>
      <c r="Q2477" s="13" t="s">
        <v>8312</v>
      </c>
      <c r="R2477" s="13" t="s">
        <v>8329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customFormat="1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90"/>
        <v>105</v>
      </c>
      <c r="P2478">
        <f t="shared" si="191"/>
        <v>61.1</v>
      </c>
      <c r="Q2478" s="13" t="s">
        <v>8312</v>
      </c>
      <c r="R2478" s="13" t="s">
        <v>8329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customFormat="1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90"/>
        <v>171</v>
      </c>
      <c r="P2479">
        <f t="shared" si="191"/>
        <v>31.34</v>
      </c>
      <c r="Q2479" s="13" t="s">
        <v>8312</v>
      </c>
      <c r="R2479" s="13" t="s">
        <v>8329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customFormat="1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90"/>
        <v>128</v>
      </c>
      <c r="P2480">
        <f t="shared" si="191"/>
        <v>129.11000000000001</v>
      </c>
      <c r="Q2480" s="13" t="s">
        <v>8312</v>
      </c>
      <c r="R2480" s="13" t="s">
        <v>8329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customFormat="1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90"/>
        <v>133</v>
      </c>
      <c r="P2481">
        <f t="shared" si="191"/>
        <v>25.02</v>
      </c>
      <c r="Q2481" s="13" t="s">
        <v>8312</v>
      </c>
      <c r="R2481" s="13" t="s">
        <v>8329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customFormat="1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90"/>
        <v>100</v>
      </c>
      <c r="P2482">
        <f t="shared" si="191"/>
        <v>250</v>
      </c>
      <c r="Q2482" s="13" t="s">
        <v>8312</v>
      </c>
      <c r="R2482" s="13" t="s">
        <v>8329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customFormat="1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90"/>
        <v>113</v>
      </c>
      <c r="P2483">
        <f t="shared" si="191"/>
        <v>47.54</v>
      </c>
      <c r="Q2483" s="13" t="s">
        <v>8312</v>
      </c>
      <c r="R2483" s="13" t="s">
        <v>8329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customFormat="1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90"/>
        <v>100</v>
      </c>
      <c r="P2484">
        <f t="shared" si="191"/>
        <v>40.04</v>
      </c>
      <c r="Q2484" s="13" t="s">
        <v>8312</v>
      </c>
      <c r="R2484" s="13" t="s">
        <v>8329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customFormat="1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90"/>
        <v>114</v>
      </c>
      <c r="P2485">
        <f t="shared" si="191"/>
        <v>65.84</v>
      </c>
      <c r="Q2485" s="13" t="s">
        <v>8312</v>
      </c>
      <c r="R2485" s="13" t="s">
        <v>8329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customFormat="1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90"/>
        <v>119</v>
      </c>
      <c r="P2486">
        <f t="shared" si="191"/>
        <v>46.4</v>
      </c>
      <c r="Q2486" s="13" t="s">
        <v>8312</v>
      </c>
      <c r="R2486" s="13" t="s">
        <v>8329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customFormat="1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90"/>
        <v>103</v>
      </c>
      <c r="P2487">
        <f t="shared" si="191"/>
        <v>50.37</v>
      </c>
      <c r="Q2487" s="13" t="s">
        <v>8312</v>
      </c>
      <c r="R2487" s="13" t="s">
        <v>8329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customFormat="1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90"/>
        <v>266</v>
      </c>
      <c r="P2488">
        <f t="shared" si="191"/>
        <v>26.57</v>
      </c>
      <c r="Q2488" s="13" t="s">
        <v>8312</v>
      </c>
      <c r="R2488" s="13" t="s">
        <v>8329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customFormat="1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90"/>
        <v>100</v>
      </c>
      <c r="P2489">
        <f t="shared" si="191"/>
        <v>39.49</v>
      </c>
      <c r="Q2489" s="13" t="s">
        <v>8312</v>
      </c>
      <c r="R2489" s="13" t="s">
        <v>8329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customFormat="1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90"/>
        <v>107</v>
      </c>
      <c r="P2490">
        <f t="shared" si="191"/>
        <v>49.25</v>
      </c>
      <c r="Q2490" s="13" t="s">
        <v>8312</v>
      </c>
      <c r="R2490" s="13" t="s">
        <v>8329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customFormat="1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90"/>
        <v>134</v>
      </c>
      <c r="P2491">
        <f t="shared" si="191"/>
        <v>62.38</v>
      </c>
      <c r="Q2491" s="13" t="s">
        <v>8312</v>
      </c>
      <c r="R2491" s="13" t="s">
        <v>8329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customFormat="1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90"/>
        <v>121</v>
      </c>
      <c r="P2492">
        <f t="shared" si="191"/>
        <v>37.94</v>
      </c>
      <c r="Q2492" s="13" t="s">
        <v>8312</v>
      </c>
      <c r="R2492" s="13" t="s">
        <v>8329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customFormat="1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90"/>
        <v>103</v>
      </c>
      <c r="P2493">
        <f t="shared" si="191"/>
        <v>51.6</v>
      </c>
      <c r="Q2493" s="13" t="s">
        <v>8312</v>
      </c>
      <c r="R2493" s="13" t="s">
        <v>8329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customFormat="1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90"/>
        <v>125</v>
      </c>
      <c r="P2494">
        <f t="shared" si="191"/>
        <v>27.78</v>
      </c>
      <c r="Q2494" s="13" t="s">
        <v>8312</v>
      </c>
      <c r="R2494" s="13" t="s">
        <v>8329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customFormat="1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90"/>
        <v>129</v>
      </c>
      <c r="P2495">
        <f t="shared" si="191"/>
        <v>99.38</v>
      </c>
      <c r="Q2495" s="13" t="s">
        <v>8312</v>
      </c>
      <c r="R2495" s="13" t="s">
        <v>8329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customFormat="1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90"/>
        <v>101</v>
      </c>
      <c r="P2496">
        <f t="shared" si="191"/>
        <v>38.85</v>
      </c>
      <c r="Q2496" s="13" t="s">
        <v>8312</v>
      </c>
      <c r="R2496" s="13" t="s">
        <v>8329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customFormat="1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90"/>
        <v>128</v>
      </c>
      <c r="P2497">
        <f t="shared" si="191"/>
        <v>45.55</v>
      </c>
      <c r="Q2497" s="13" t="s">
        <v>8312</v>
      </c>
      <c r="R2497" s="13" t="s">
        <v>8329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customFormat="1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ref="O2498:O2561" si="195">ROUND(E2498/D2498*100,0)</f>
        <v>100</v>
      </c>
      <c r="P2498">
        <f t="shared" ref="P2498:P2561" si="196">IFERROR(ROUND(E2498/L2498,2),0)</f>
        <v>600</v>
      </c>
      <c r="Q2498" s="13" t="s">
        <v>8312</v>
      </c>
      <c r="R2498" s="13" t="s">
        <v>8329</v>
      </c>
      <c r="S2498" s="16">
        <f t="shared" ref="S2498:S2561" si="197">(((J2498/60)/60)/24)+DATE(1970,1,1)</f>
        <v>41327.996435185189</v>
      </c>
      <c r="T2498" s="16">
        <f t="shared" ref="T2498:T2561" si="198">(((I2498/60)/60)/24)+DATE(1970,1,1)</f>
        <v>41362.954768518517</v>
      </c>
      <c r="U2498">
        <f t="shared" ref="U2498:U2561" si="199">+YEAR(S2498)</f>
        <v>2013</v>
      </c>
    </row>
    <row r="2499" spans="1:21" customFormat="1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si="195"/>
        <v>113</v>
      </c>
      <c r="P2499">
        <f t="shared" si="196"/>
        <v>80.55</v>
      </c>
      <c r="Q2499" s="13" t="s">
        <v>8312</v>
      </c>
      <c r="R2499" s="13" t="s">
        <v>8329</v>
      </c>
      <c r="S2499" s="16">
        <f t="shared" si="197"/>
        <v>40730.878912037035</v>
      </c>
      <c r="T2499" s="16">
        <f t="shared" si="198"/>
        <v>40760.878912037035</v>
      </c>
      <c r="U2499">
        <f t="shared" si="199"/>
        <v>2011</v>
      </c>
    </row>
    <row r="2500" spans="1:21" customFormat="1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95"/>
        <v>106</v>
      </c>
      <c r="P2500">
        <f t="shared" si="196"/>
        <v>52.8</v>
      </c>
      <c r="Q2500" s="13" t="s">
        <v>8312</v>
      </c>
      <c r="R2500" s="13" t="s">
        <v>8329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customFormat="1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95"/>
        <v>203</v>
      </c>
      <c r="P2501">
        <f t="shared" si="196"/>
        <v>47.68</v>
      </c>
      <c r="Q2501" s="13" t="s">
        <v>8312</v>
      </c>
      <c r="R2501" s="13" t="s">
        <v>8329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customFormat="1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95"/>
        <v>113</v>
      </c>
      <c r="P2502">
        <f t="shared" si="196"/>
        <v>23.45</v>
      </c>
      <c r="Q2502" s="13" t="s">
        <v>8312</v>
      </c>
      <c r="R2502" s="13" t="s">
        <v>8329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customFormat="1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95"/>
        <v>3</v>
      </c>
      <c r="P2503">
        <f t="shared" si="196"/>
        <v>40.14</v>
      </c>
      <c r="Q2503" s="13" t="s">
        <v>8326</v>
      </c>
      <c r="R2503" s="13" t="s">
        <v>8357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customFormat="1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95"/>
        <v>0</v>
      </c>
      <c r="P2504">
        <f t="shared" si="196"/>
        <v>17.2</v>
      </c>
      <c r="Q2504" s="13" t="s">
        <v>8326</v>
      </c>
      <c r="R2504" s="13" t="s">
        <v>8357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customFormat="1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95"/>
        <v>0</v>
      </c>
      <c r="P2505">
        <f t="shared" si="196"/>
        <v>0</v>
      </c>
      <c r="Q2505" s="13" t="s">
        <v>8326</v>
      </c>
      <c r="R2505" s="13" t="s">
        <v>8357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customFormat="1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95"/>
        <v>0</v>
      </c>
      <c r="P2506">
        <f t="shared" si="196"/>
        <v>0</v>
      </c>
      <c r="Q2506" s="13" t="s">
        <v>8326</v>
      </c>
      <c r="R2506" s="13" t="s">
        <v>8357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customFormat="1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95"/>
        <v>0</v>
      </c>
      <c r="P2507">
        <f t="shared" si="196"/>
        <v>0</v>
      </c>
      <c r="Q2507" s="13" t="s">
        <v>8326</v>
      </c>
      <c r="R2507" s="13" t="s">
        <v>8357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customFormat="1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95"/>
        <v>1</v>
      </c>
      <c r="P2508">
        <f t="shared" si="196"/>
        <v>15</v>
      </c>
      <c r="Q2508" s="13" t="s">
        <v>8326</v>
      </c>
      <c r="R2508" s="13" t="s">
        <v>8357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customFormat="1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95"/>
        <v>0</v>
      </c>
      <c r="P2509">
        <f t="shared" si="196"/>
        <v>0</v>
      </c>
      <c r="Q2509" s="13" t="s">
        <v>8326</v>
      </c>
      <c r="R2509" s="13" t="s">
        <v>8357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customFormat="1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95"/>
        <v>0</v>
      </c>
      <c r="P2510">
        <f t="shared" si="196"/>
        <v>0</v>
      </c>
      <c r="Q2510" s="13" t="s">
        <v>8326</v>
      </c>
      <c r="R2510" s="13" t="s">
        <v>8357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customFormat="1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95"/>
        <v>1</v>
      </c>
      <c r="P2511">
        <f t="shared" si="196"/>
        <v>35.71</v>
      </c>
      <c r="Q2511" s="13" t="s">
        <v>8326</v>
      </c>
      <c r="R2511" s="13" t="s">
        <v>8357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customFormat="1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95"/>
        <v>0</v>
      </c>
      <c r="P2512">
        <f t="shared" si="196"/>
        <v>37.5</v>
      </c>
      <c r="Q2512" s="13" t="s">
        <v>8326</v>
      </c>
      <c r="R2512" s="13" t="s">
        <v>8357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customFormat="1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95"/>
        <v>0</v>
      </c>
      <c r="P2513">
        <f t="shared" si="196"/>
        <v>0</v>
      </c>
      <c r="Q2513" s="13" t="s">
        <v>8326</v>
      </c>
      <c r="R2513" s="13" t="s">
        <v>8357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customFormat="1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95"/>
        <v>0</v>
      </c>
      <c r="P2514">
        <f t="shared" si="196"/>
        <v>0</v>
      </c>
      <c r="Q2514" s="13" t="s">
        <v>8326</v>
      </c>
      <c r="R2514" s="13" t="s">
        <v>8357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customFormat="1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95"/>
        <v>0</v>
      </c>
      <c r="P2515">
        <f t="shared" si="196"/>
        <v>0</v>
      </c>
      <c r="Q2515" s="13" t="s">
        <v>8326</v>
      </c>
      <c r="R2515" s="13" t="s">
        <v>8357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customFormat="1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95"/>
        <v>2</v>
      </c>
      <c r="P2516">
        <f t="shared" si="196"/>
        <v>52.5</v>
      </c>
      <c r="Q2516" s="13" t="s">
        <v>8326</v>
      </c>
      <c r="R2516" s="13" t="s">
        <v>8357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customFormat="1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95"/>
        <v>19</v>
      </c>
      <c r="P2517">
        <f t="shared" si="196"/>
        <v>77.5</v>
      </c>
      <c r="Q2517" s="13" t="s">
        <v>8326</v>
      </c>
      <c r="R2517" s="13" t="s">
        <v>8357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customFormat="1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95"/>
        <v>0</v>
      </c>
      <c r="P2518">
        <f t="shared" si="196"/>
        <v>0</v>
      </c>
      <c r="Q2518" s="13" t="s">
        <v>8326</v>
      </c>
      <c r="R2518" s="13" t="s">
        <v>8357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customFormat="1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95"/>
        <v>10</v>
      </c>
      <c r="P2519">
        <f t="shared" si="196"/>
        <v>53.55</v>
      </c>
      <c r="Q2519" s="13" t="s">
        <v>8326</v>
      </c>
      <c r="R2519" s="13" t="s">
        <v>8357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customFormat="1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95"/>
        <v>0</v>
      </c>
      <c r="P2520">
        <f t="shared" si="196"/>
        <v>0</v>
      </c>
      <c r="Q2520" s="13" t="s">
        <v>8326</v>
      </c>
      <c r="R2520" s="13" t="s">
        <v>8357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customFormat="1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95"/>
        <v>0</v>
      </c>
      <c r="P2521">
        <f t="shared" si="196"/>
        <v>16.25</v>
      </c>
      <c r="Q2521" s="13" t="s">
        <v>8326</v>
      </c>
      <c r="R2521" s="13" t="s">
        <v>8357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customFormat="1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95"/>
        <v>0</v>
      </c>
      <c r="P2522">
        <f t="shared" si="196"/>
        <v>0</v>
      </c>
      <c r="Q2522" s="13" t="s">
        <v>8326</v>
      </c>
      <c r="R2522" s="13" t="s">
        <v>8357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customFormat="1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95"/>
        <v>109</v>
      </c>
      <c r="P2523">
        <f t="shared" si="196"/>
        <v>103.68</v>
      </c>
      <c r="Q2523" s="13" t="s">
        <v>8312</v>
      </c>
      <c r="R2523" s="13" t="s">
        <v>8334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customFormat="1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95"/>
        <v>100</v>
      </c>
      <c r="P2524">
        <f t="shared" si="196"/>
        <v>185.19</v>
      </c>
      <c r="Q2524" s="13" t="s">
        <v>8312</v>
      </c>
      <c r="R2524" s="13" t="s">
        <v>8334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customFormat="1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95"/>
        <v>156</v>
      </c>
      <c r="P2525">
        <f t="shared" si="196"/>
        <v>54.15</v>
      </c>
      <c r="Q2525" s="13" t="s">
        <v>8312</v>
      </c>
      <c r="R2525" s="13" t="s">
        <v>8334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customFormat="1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95"/>
        <v>102</v>
      </c>
      <c r="P2526">
        <f t="shared" si="196"/>
        <v>177.21</v>
      </c>
      <c r="Q2526" s="13" t="s">
        <v>8312</v>
      </c>
      <c r="R2526" s="13" t="s">
        <v>8334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customFormat="1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95"/>
        <v>100</v>
      </c>
      <c r="P2527">
        <f t="shared" si="196"/>
        <v>100.33</v>
      </c>
      <c r="Q2527" s="13" t="s">
        <v>8312</v>
      </c>
      <c r="R2527" s="13" t="s">
        <v>8334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customFormat="1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95"/>
        <v>113</v>
      </c>
      <c r="P2528">
        <f t="shared" si="196"/>
        <v>136.91</v>
      </c>
      <c r="Q2528" s="13" t="s">
        <v>8312</v>
      </c>
      <c r="R2528" s="13" t="s">
        <v>8334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customFormat="1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95"/>
        <v>102</v>
      </c>
      <c r="P2529">
        <f t="shared" si="196"/>
        <v>57.54</v>
      </c>
      <c r="Q2529" s="13" t="s">
        <v>8312</v>
      </c>
      <c r="R2529" s="13" t="s">
        <v>8334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customFormat="1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95"/>
        <v>107</v>
      </c>
      <c r="P2530">
        <f t="shared" si="196"/>
        <v>52.96</v>
      </c>
      <c r="Q2530" s="13" t="s">
        <v>8312</v>
      </c>
      <c r="R2530" s="13" t="s">
        <v>8334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customFormat="1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95"/>
        <v>104</v>
      </c>
      <c r="P2531">
        <f t="shared" si="196"/>
        <v>82.33</v>
      </c>
      <c r="Q2531" s="13" t="s">
        <v>8312</v>
      </c>
      <c r="R2531" s="13" t="s">
        <v>8334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customFormat="1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95"/>
        <v>100</v>
      </c>
      <c r="P2532">
        <f t="shared" si="196"/>
        <v>135.41999999999999</v>
      </c>
      <c r="Q2532" s="13" t="s">
        <v>8312</v>
      </c>
      <c r="R2532" s="13" t="s">
        <v>8334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customFormat="1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95"/>
        <v>100</v>
      </c>
      <c r="P2533">
        <f t="shared" si="196"/>
        <v>74.069999999999993</v>
      </c>
      <c r="Q2533" s="13" t="s">
        <v>8312</v>
      </c>
      <c r="R2533" s="13" t="s">
        <v>8334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customFormat="1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95"/>
        <v>126</v>
      </c>
      <c r="P2534">
        <f t="shared" si="196"/>
        <v>84.08</v>
      </c>
      <c r="Q2534" s="13" t="s">
        <v>8312</v>
      </c>
      <c r="R2534" s="13" t="s">
        <v>8334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customFormat="1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95"/>
        <v>111</v>
      </c>
      <c r="P2535">
        <f t="shared" si="196"/>
        <v>61.03</v>
      </c>
      <c r="Q2535" s="13" t="s">
        <v>8312</v>
      </c>
      <c r="R2535" s="13" t="s">
        <v>8334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customFormat="1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95"/>
        <v>105</v>
      </c>
      <c r="P2536">
        <f t="shared" si="196"/>
        <v>150</v>
      </c>
      <c r="Q2536" s="13" t="s">
        <v>8312</v>
      </c>
      <c r="R2536" s="13" t="s">
        <v>8334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customFormat="1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95"/>
        <v>104</v>
      </c>
      <c r="P2537">
        <f t="shared" si="196"/>
        <v>266.08999999999997</v>
      </c>
      <c r="Q2537" s="13" t="s">
        <v>8312</v>
      </c>
      <c r="R2537" s="13" t="s">
        <v>8334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customFormat="1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95"/>
        <v>116</v>
      </c>
      <c r="P2538">
        <f t="shared" si="196"/>
        <v>7.25</v>
      </c>
      <c r="Q2538" s="13" t="s">
        <v>8312</v>
      </c>
      <c r="R2538" s="13" t="s">
        <v>8334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customFormat="1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95"/>
        <v>110</v>
      </c>
      <c r="P2539">
        <f t="shared" si="196"/>
        <v>100</v>
      </c>
      <c r="Q2539" s="13" t="s">
        <v>8312</v>
      </c>
      <c r="R2539" s="13" t="s">
        <v>8334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customFormat="1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95"/>
        <v>113</v>
      </c>
      <c r="P2540">
        <f t="shared" si="196"/>
        <v>109.96</v>
      </c>
      <c r="Q2540" s="13" t="s">
        <v>8312</v>
      </c>
      <c r="R2540" s="13" t="s">
        <v>8334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customFormat="1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95"/>
        <v>100</v>
      </c>
      <c r="P2541">
        <f t="shared" si="196"/>
        <v>169.92</v>
      </c>
      <c r="Q2541" s="13" t="s">
        <v>8312</v>
      </c>
      <c r="R2541" s="13" t="s">
        <v>8334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customFormat="1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95"/>
        <v>103</v>
      </c>
      <c r="P2542">
        <f t="shared" si="196"/>
        <v>95.74</v>
      </c>
      <c r="Q2542" s="13" t="s">
        <v>8312</v>
      </c>
      <c r="R2542" s="13" t="s">
        <v>8334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customFormat="1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95"/>
        <v>107</v>
      </c>
      <c r="P2543">
        <f t="shared" si="196"/>
        <v>59.46</v>
      </c>
      <c r="Q2543" s="13" t="s">
        <v>8312</v>
      </c>
      <c r="R2543" s="13" t="s">
        <v>8334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customFormat="1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95"/>
        <v>104</v>
      </c>
      <c r="P2544">
        <f t="shared" si="196"/>
        <v>55.77</v>
      </c>
      <c r="Q2544" s="13" t="s">
        <v>8312</v>
      </c>
      <c r="R2544" s="13" t="s">
        <v>8334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customFormat="1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95"/>
        <v>156</v>
      </c>
      <c r="P2545">
        <f t="shared" si="196"/>
        <v>30.08</v>
      </c>
      <c r="Q2545" s="13" t="s">
        <v>8312</v>
      </c>
      <c r="R2545" s="13" t="s">
        <v>8334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customFormat="1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95"/>
        <v>101</v>
      </c>
      <c r="P2546">
        <f t="shared" si="196"/>
        <v>88.44</v>
      </c>
      <c r="Q2546" s="13" t="s">
        <v>8312</v>
      </c>
      <c r="R2546" s="13" t="s">
        <v>8334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customFormat="1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95"/>
        <v>195</v>
      </c>
      <c r="P2547">
        <f t="shared" si="196"/>
        <v>64.03</v>
      </c>
      <c r="Q2547" s="13" t="s">
        <v>8312</v>
      </c>
      <c r="R2547" s="13" t="s">
        <v>8334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customFormat="1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95"/>
        <v>112</v>
      </c>
      <c r="P2548">
        <f t="shared" si="196"/>
        <v>60.15</v>
      </c>
      <c r="Q2548" s="13" t="s">
        <v>8312</v>
      </c>
      <c r="R2548" s="13" t="s">
        <v>8334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customFormat="1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95"/>
        <v>120</v>
      </c>
      <c r="P2549">
        <f t="shared" si="196"/>
        <v>49.19</v>
      </c>
      <c r="Q2549" s="13" t="s">
        <v>8312</v>
      </c>
      <c r="R2549" s="13" t="s">
        <v>8334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customFormat="1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95"/>
        <v>102</v>
      </c>
      <c r="P2550">
        <f t="shared" si="196"/>
        <v>165.16</v>
      </c>
      <c r="Q2550" s="13" t="s">
        <v>8312</v>
      </c>
      <c r="R2550" s="13" t="s">
        <v>8334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customFormat="1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95"/>
        <v>103</v>
      </c>
      <c r="P2551">
        <f t="shared" si="196"/>
        <v>43.62</v>
      </c>
      <c r="Q2551" s="13" t="s">
        <v>8312</v>
      </c>
      <c r="R2551" s="13" t="s">
        <v>8334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customFormat="1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95"/>
        <v>101</v>
      </c>
      <c r="P2552">
        <f t="shared" si="196"/>
        <v>43.7</v>
      </c>
      <c r="Q2552" s="13" t="s">
        <v>8312</v>
      </c>
      <c r="R2552" s="13" t="s">
        <v>8334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customFormat="1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95"/>
        <v>103</v>
      </c>
      <c r="P2553">
        <f t="shared" si="196"/>
        <v>67.42</v>
      </c>
      <c r="Q2553" s="13" t="s">
        <v>8312</v>
      </c>
      <c r="R2553" s="13" t="s">
        <v>8334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customFormat="1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95"/>
        <v>107</v>
      </c>
      <c r="P2554">
        <f t="shared" si="196"/>
        <v>177.5</v>
      </c>
      <c r="Q2554" s="13" t="s">
        <v>8312</v>
      </c>
      <c r="R2554" s="13" t="s">
        <v>8334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customFormat="1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95"/>
        <v>156</v>
      </c>
      <c r="P2555">
        <f t="shared" si="196"/>
        <v>38.880000000000003</v>
      </c>
      <c r="Q2555" s="13" t="s">
        <v>8312</v>
      </c>
      <c r="R2555" s="13" t="s">
        <v>8334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customFormat="1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95"/>
        <v>123</v>
      </c>
      <c r="P2556">
        <f t="shared" si="196"/>
        <v>54.99</v>
      </c>
      <c r="Q2556" s="13" t="s">
        <v>8312</v>
      </c>
      <c r="R2556" s="13" t="s">
        <v>8334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customFormat="1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95"/>
        <v>107</v>
      </c>
      <c r="P2557">
        <f t="shared" si="196"/>
        <v>61.34</v>
      </c>
      <c r="Q2557" s="13" t="s">
        <v>8312</v>
      </c>
      <c r="R2557" s="13" t="s">
        <v>8334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customFormat="1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95"/>
        <v>106</v>
      </c>
      <c r="P2558">
        <f t="shared" si="196"/>
        <v>23.12</v>
      </c>
      <c r="Q2558" s="13" t="s">
        <v>8312</v>
      </c>
      <c r="R2558" s="13" t="s">
        <v>8334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customFormat="1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95"/>
        <v>118</v>
      </c>
      <c r="P2559">
        <f t="shared" si="196"/>
        <v>29.61</v>
      </c>
      <c r="Q2559" s="13" t="s">
        <v>8312</v>
      </c>
      <c r="R2559" s="13" t="s">
        <v>8334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customFormat="1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95"/>
        <v>109</v>
      </c>
      <c r="P2560">
        <f t="shared" si="196"/>
        <v>75.61</v>
      </c>
      <c r="Q2560" s="13" t="s">
        <v>8312</v>
      </c>
      <c r="R2560" s="13" t="s">
        <v>8334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customFormat="1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95"/>
        <v>111</v>
      </c>
      <c r="P2561">
        <f t="shared" si="196"/>
        <v>35.6</v>
      </c>
      <c r="Q2561" s="13" t="s">
        <v>8312</v>
      </c>
      <c r="R2561" s="13" t="s">
        <v>8334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customFormat="1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ref="O2562:O2625" si="200">ROUND(E2562/D2562*100,0)</f>
        <v>100</v>
      </c>
      <c r="P2562">
        <f t="shared" ref="P2562:P2625" si="201">IFERROR(ROUND(E2562/L2562,2),0)</f>
        <v>143</v>
      </c>
      <c r="Q2562" s="13" t="s">
        <v>8312</v>
      </c>
      <c r="R2562" s="13" t="s">
        <v>8334</v>
      </c>
      <c r="S2562" s="16">
        <f t="shared" ref="S2562:S2625" si="202">(((J2562/60)/60)/24)+DATE(1970,1,1)</f>
        <v>42039.951087962967</v>
      </c>
      <c r="T2562" s="16">
        <f t="shared" ref="T2562:T2625" si="203">(((I2562/60)/60)/24)+DATE(1970,1,1)</f>
        <v>42069.951087962967</v>
      </c>
      <c r="U2562">
        <f t="shared" ref="U2562:U2625" si="204">+YEAR(S2562)</f>
        <v>2015</v>
      </c>
    </row>
    <row r="2563" spans="1:21" customFormat="1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si="200"/>
        <v>0</v>
      </c>
      <c r="P2563">
        <f t="shared" si="201"/>
        <v>0</v>
      </c>
      <c r="Q2563" s="13" t="s">
        <v>8326</v>
      </c>
      <c r="R2563" s="13" t="s">
        <v>8354</v>
      </c>
      <c r="S2563" s="16">
        <f t="shared" si="202"/>
        <v>42260.528807870374</v>
      </c>
      <c r="T2563" s="16">
        <f t="shared" si="203"/>
        <v>42290.528807870374</v>
      </c>
      <c r="U2563">
        <f t="shared" si="204"/>
        <v>2015</v>
      </c>
    </row>
    <row r="2564" spans="1:21" customFormat="1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200"/>
        <v>1</v>
      </c>
      <c r="P2564">
        <f t="shared" si="201"/>
        <v>25</v>
      </c>
      <c r="Q2564" s="13" t="s">
        <v>8326</v>
      </c>
      <c r="R2564" s="13" t="s">
        <v>8354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customFormat="1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200"/>
        <v>0</v>
      </c>
      <c r="P2565">
        <f t="shared" si="201"/>
        <v>0</v>
      </c>
      <c r="Q2565" s="13" t="s">
        <v>8326</v>
      </c>
      <c r="R2565" s="13" t="s">
        <v>8354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customFormat="1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200"/>
        <v>0</v>
      </c>
      <c r="P2566">
        <f t="shared" si="201"/>
        <v>0</v>
      </c>
      <c r="Q2566" s="13" t="s">
        <v>8326</v>
      </c>
      <c r="R2566" s="13" t="s">
        <v>8354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customFormat="1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200"/>
        <v>1</v>
      </c>
      <c r="P2567">
        <f t="shared" si="201"/>
        <v>100</v>
      </c>
      <c r="Q2567" s="13" t="s">
        <v>8326</v>
      </c>
      <c r="R2567" s="13" t="s">
        <v>8354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customFormat="1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200"/>
        <v>0</v>
      </c>
      <c r="P2568">
        <f t="shared" si="201"/>
        <v>0</v>
      </c>
      <c r="Q2568" s="13" t="s">
        <v>8326</v>
      </c>
      <c r="R2568" s="13" t="s">
        <v>8354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customFormat="1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200"/>
        <v>0</v>
      </c>
      <c r="P2569">
        <f t="shared" si="201"/>
        <v>60</v>
      </c>
      <c r="Q2569" s="13" t="s">
        <v>8326</v>
      </c>
      <c r="R2569" s="13" t="s">
        <v>8354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customFormat="1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200"/>
        <v>1</v>
      </c>
      <c r="P2570">
        <f t="shared" si="201"/>
        <v>50</v>
      </c>
      <c r="Q2570" s="13" t="s">
        <v>8326</v>
      </c>
      <c r="R2570" s="13" t="s">
        <v>8354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customFormat="1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200"/>
        <v>2</v>
      </c>
      <c r="P2571">
        <f t="shared" si="201"/>
        <v>72.5</v>
      </c>
      <c r="Q2571" s="13" t="s">
        <v>8326</v>
      </c>
      <c r="R2571" s="13" t="s">
        <v>8354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customFormat="1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200"/>
        <v>1</v>
      </c>
      <c r="P2572">
        <f t="shared" si="201"/>
        <v>29.5</v>
      </c>
      <c r="Q2572" s="13" t="s">
        <v>8326</v>
      </c>
      <c r="R2572" s="13" t="s">
        <v>8354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customFormat="1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200"/>
        <v>0</v>
      </c>
      <c r="P2573">
        <f t="shared" si="201"/>
        <v>62.5</v>
      </c>
      <c r="Q2573" s="13" t="s">
        <v>8326</v>
      </c>
      <c r="R2573" s="13" t="s">
        <v>8354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customFormat="1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200"/>
        <v>0</v>
      </c>
      <c r="P2574">
        <f t="shared" si="201"/>
        <v>0</v>
      </c>
      <c r="Q2574" s="13" t="s">
        <v>8326</v>
      </c>
      <c r="R2574" s="13" t="s">
        <v>8354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customFormat="1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200"/>
        <v>0</v>
      </c>
      <c r="P2575">
        <f t="shared" si="201"/>
        <v>0</v>
      </c>
      <c r="Q2575" s="13" t="s">
        <v>8326</v>
      </c>
      <c r="R2575" s="13" t="s">
        <v>8354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customFormat="1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200"/>
        <v>0</v>
      </c>
      <c r="P2576">
        <f t="shared" si="201"/>
        <v>0</v>
      </c>
      <c r="Q2576" s="13" t="s">
        <v>8326</v>
      </c>
      <c r="R2576" s="13" t="s">
        <v>8354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customFormat="1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200"/>
        <v>0</v>
      </c>
      <c r="P2577">
        <f t="shared" si="201"/>
        <v>0</v>
      </c>
      <c r="Q2577" s="13" t="s">
        <v>8326</v>
      </c>
      <c r="R2577" s="13" t="s">
        <v>8354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customFormat="1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200"/>
        <v>0</v>
      </c>
      <c r="P2578">
        <f t="shared" si="201"/>
        <v>0</v>
      </c>
      <c r="Q2578" s="13" t="s">
        <v>8326</v>
      </c>
      <c r="R2578" s="13" t="s">
        <v>8354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customFormat="1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200"/>
        <v>0</v>
      </c>
      <c r="P2579">
        <f t="shared" si="201"/>
        <v>0</v>
      </c>
      <c r="Q2579" s="13" t="s">
        <v>8326</v>
      </c>
      <c r="R2579" s="13" t="s">
        <v>8354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customFormat="1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200"/>
        <v>0</v>
      </c>
      <c r="P2580">
        <f t="shared" si="201"/>
        <v>0</v>
      </c>
      <c r="Q2580" s="13" t="s">
        <v>8326</v>
      </c>
      <c r="R2580" s="13" t="s">
        <v>8354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customFormat="1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200"/>
        <v>0</v>
      </c>
      <c r="P2581">
        <f t="shared" si="201"/>
        <v>23.08</v>
      </c>
      <c r="Q2581" s="13" t="s">
        <v>8326</v>
      </c>
      <c r="R2581" s="13" t="s">
        <v>8354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customFormat="1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200"/>
        <v>1</v>
      </c>
      <c r="P2582">
        <f t="shared" si="201"/>
        <v>25.5</v>
      </c>
      <c r="Q2582" s="13" t="s">
        <v>8326</v>
      </c>
      <c r="R2582" s="13" t="s">
        <v>8354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customFormat="1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200"/>
        <v>11</v>
      </c>
      <c r="P2583">
        <f t="shared" si="201"/>
        <v>48.18</v>
      </c>
      <c r="Q2583" s="13" t="s">
        <v>8326</v>
      </c>
      <c r="R2583" s="13" t="s">
        <v>8354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customFormat="1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200"/>
        <v>0</v>
      </c>
      <c r="P2584">
        <f t="shared" si="201"/>
        <v>1</v>
      </c>
      <c r="Q2584" s="13" t="s">
        <v>8326</v>
      </c>
      <c r="R2584" s="13" t="s">
        <v>8354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customFormat="1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200"/>
        <v>1</v>
      </c>
      <c r="P2585">
        <f t="shared" si="201"/>
        <v>1</v>
      </c>
      <c r="Q2585" s="13" t="s">
        <v>8326</v>
      </c>
      <c r="R2585" s="13" t="s">
        <v>8354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customFormat="1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200"/>
        <v>0</v>
      </c>
      <c r="P2586">
        <f t="shared" si="201"/>
        <v>0</v>
      </c>
      <c r="Q2586" s="13" t="s">
        <v>8326</v>
      </c>
      <c r="R2586" s="13" t="s">
        <v>8354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customFormat="1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200"/>
        <v>0</v>
      </c>
      <c r="P2587">
        <f t="shared" si="201"/>
        <v>50</v>
      </c>
      <c r="Q2587" s="13" t="s">
        <v>8326</v>
      </c>
      <c r="R2587" s="13" t="s">
        <v>8354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customFormat="1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200"/>
        <v>0</v>
      </c>
      <c r="P2588">
        <f t="shared" si="201"/>
        <v>5</v>
      </c>
      <c r="Q2588" s="13" t="s">
        <v>8326</v>
      </c>
      <c r="R2588" s="13" t="s">
        <v>8354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customFormat="1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200"/>
        <v>2</v>
      </c>
      <c r="P2589">
        <f t="shared" si="201"/>
        <v>202.83</v>
      </c>
      <c r="Q2589" s="13" t="s">
        <v>8326</v>
      </c>
      <c r="R2589" s="13" t="s">
        <v>8354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customFormat="1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200"/>
        <v>4</v>
      </c>
      <c r="P2590">
        <f t="shared" si="201"/>
        <v>29.13</v>
      </c>
      <c r="Q2590" s="13" t="s">
        <v>8326</v>
      </c>
      <c r="R2590" s="13" t="s">
        <v>8354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customFormat="1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200"/>
        <v>0</v>
      </c>
      <c r="P2591">
        <f t="shared" si="201"/>
        <v>5</v>
      </c>
      <c r="Q2591" s="13" t="s">
        <v>8326</v>
      </c>
      <c r="R2591" s="13" t="s">
        <v>8354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customFormat="1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200"/>
        <v>0</v>
      </c>
      <c r="P2592">
        <f t="shared" si="201"/>
        <v>0</v>
      </c>
      <c r="Q2592" s="13" t="s">
        <v>8326</v>
      </c>
      <c r="R2592" s="13" t="s">
        <v>8354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customFormat="1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200"/>
        <v>2</v>
      </c>
      <c r="P2593">
        <f t="shared" si="201"/>
        <v>13</v>
      </c>
      <c r="Q2593" s="13" t="s">
        <v>8326</v>
      </c>
      <c r="R2593" s="13" t="s">
        <v>8354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customFormat="1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200"/>
        <v>0</v>
      </c>
      <c r="P2594">
        <f t="shared" si="201"/>
        <v>50</v>
      </c>
      <c r="Q2594" s="13" t="s">
        <v>8326</v>
      </c>
      <c r="R2594" s="13" t="s">
        <v>8354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customFormat="1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200"/>
        <v>0</v>
      </c>
      <c r="P2595">
        <f t="shared" si="201"/>
        <v>0</v>
      </c>
      <c r="Q2595" s="13" t="s">
        <v>8326</v>
      </c>
      <c r="R2595" s="13" t="s">
        <v>8354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customFormat="1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200"/>
        <v>0</v>
      </c>
      <c r="P2596">
        <f t="shared" si="201"/>
        <v>1</v>
      </c>
      <c r="Q2596" s="13" t="s">
        <v>8326</v>
      </c>
      <c r="R2596" s="13" t="s">
        <v>8354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customFormat="1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200"/>
        <v>12</v>
      </c>
      <c r="P2597">
        <f t="shared" si="201"/>
        <v>96.05</v>
      </c>
      <c r="Q2597" s="13" t="s">
        <v>8326</v>
      </c>
      <c r="R2597" s="13" t="s">
        <v>8354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customFormat="1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200"/>
        <v>24</v>
      </c>
      <c r="P2598">
        <f t="shared" si="201"/>
        <v>305.77999999999997</v>
      </c>
      <c r="Q2598" s="13" t="s">
        <v>8326</v>
      </c>
      <c r="R2598" s="13" t="s">
        <v>8354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customFormat="1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200"/>
        <v>6</v>
      </c>
      <c r="P2599">
        <f t="shared" si="201"/>
        <v>12.14</v>
      </c>
      <c r="Q2599" s="13" t="s">
        <v>8326</v>
      </c>
      <c r="R2599" s="13" t="s">
        <v>8354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customFormat="1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200"/>
        <v>39</v>
      </c>
      <c r="P2600">
        <f t="shared" si="201"/>
        <v>83.57</v>
      </c>
      <c r="Q2600" s="13" t="s">
        <v>8326</v>
      </c>
      <c r="R2600" s="13" t="s">
        <v>8354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customFormat="1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200"/>
        <v>1</v>
      </c>
      <c r="P2601">
        <f t="shared" si="201"/>
        <v>18</v>
      </c>
      <c r="Q2601" s="13" t="s">
        <v>8326</v>
      </c>
      <c r="R2601" s="13" t="s">
        <v>8354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customFormat="1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200"/>
        <v>7</v>
      </c>
      <c r="P2602">
        <f t="shared" si="201"/>
        <v>115.53</v>
      </c>
      <c r="Q2602" s="13" t="s">
        <v>8326</v>
      </c>
      <c r="R2602" s="13" t="s">
        <v>8354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customFormat="1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200"/>
        <v>661</v>
      </c>
      <c r="P2603">
        <f t="shared" si="201"/>
        <v>21.9</v>
      </c>
      <c r="Q2603" s="13" t="s">
        <v>8308</v>
      </c>
      <c r="R2603" s="13" t="s">
        <v>8317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customFormat="1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200"/>
        <v>326</v>
      </c>
      <c r="P2604">
        <f t="shared" si="201"/>
        <v>80.02</v>
      </c>
      <c r="Q2604" s="13" t="s">
        <v>8308</v>
      </c>
      <c r="R2604" s="13" t="s">
        <v>8317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customFormat="1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200"/>
        <v>101</v>
      </c>
      <c r="P2605">
        <f t="shared" si="201"/>
        <v>35.520000000000003</v>
      </c>
      <c r="Q2605" s="13" t="s">
        <v>8308</v>
      </c>
      <c r="R2605" s="13" t="s">
        <v>8317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customFormat="1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200"/>
        <v>104</v>
      </c>
      <c r="P2606">
        <f t="shared" si="201"/>
        <v>64.930000000000007</v>
      </c>
      <c r="Q2606" s="13" t="s">
        <v>8308</v>
      </c>
      <c r="R2606" s="13" t="s">
        <v>8317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customFormat="1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200"/>
        <v>107</v>
      </c>
      <c r="P2607">
        <f t="shared" si="201"/>
        <v>60.97</v>
      </c>
      <c r="Q2607" s="13" t="s">
        <v>8308</v>
      </c>
      <c r="R2607" s="13" t="s">
        <v>8317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customFormat="1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200"/>
        <v>110</v>
      </c>
      <c r="P2608">
        <f t="shared" si="201"/>
        <v>31.44</v>
      </c>
      <c r="Q2608" s="13" t="s">
        <v>8308</v>
      </c>
      <c r="R2608" s="13" t="s">
        <v>8317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customFormat="1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200"/>
        <v>408</v>
      </c>
      <c r="P2609">
        <f t="shared" si="201"/>
        <v>81.95</v>
      </c>
      <c r="Q2609" s="13" t="s">
        <v>8308</v>
      </c>
      <c r="R2609" s="13" t="s">
        <v>8317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customFormat="1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200"/>
        <v>224</v>
      </c>
      <c r="P2610">
        <f t="shared" si="201"/>
        <v>58.93</v>
      </c>
      <c r="Q2610" s="13" t="s">
        <v>8308</v>
      </c>
      <c r="R2610" s="13" t="s">
        <v>8317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customFormat="1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200"/>
        <v>304</v>
      </c>
      <c r="P2611">
        <f t="shared" si="201"/>
        <v>157.29</v>
      </c>
      <c r="Q2611" s="13" t="s">
        <v>8308</v>
      </c>
      <c r="R2611" s="13" t="s">
        <v>8317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customFormat="1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200"/>
        <v>141</v>
      </c>
      <c r="P2612">
        <f t="shared" si="201"/>
        <v>55.76</v>
      </c>
      <c r="Q2612" s="13" t="s">
        <v>8308</v>
      </c>
      <c r="R2612" s="13" t="s">
        <v>8317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customFormat="1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200"/>
        <v>2791</v>
      </c>
      <c r="P2613">
        <f t="shared" si="201"/>
        <v>83.8</v>
      </c>
      <c r="Q2613" s="13" t="s">
        <v>8308</v>
      </c>
      <c r="R2613" s="13" t="s">
        <v>8317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customFormat="1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200"/>
        <v>172</v>
      </c>
      <c r="P2614">
        <f t="shared" si="201"/>
        <v>58.42</v>
      </c>
      <c r="Q2614" s="13" t="s">
        <v>8308</v>
      </c>
      <c r="R2614" s="13" t="s">
        <v>8317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customFormat="1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200"/>
        <v>101</v>
      </c>
      <c r="P2615">
        <f t="shared" si="201"/>
        <v>270.57</v>
      </c>
      <c r="Q2615" s="13" t="s">
        <v>8308</v>
      </c>
      <c r="R2615" s="13" t="s">
        <v>8317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customFormat="1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200"/>
        <v>102</v>
      </c>
      <c r="P2616">
        <f t="shared" si="201"/>
        <v>107.1</v>
      </c>
      <c r="Q2616" s="13" t="s">
        <v>8308</v>
      </c>
      <c r="R2616" s="13" t="s">
        <v>8317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customFormat="1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200"/>
        <v>170</v>
      </c>
      <c r="P2617">
        <f t="shared" si="201"/>
        <v>47.18</v>
      </c>
      <c r="Q2617" s="13" t="s">
        <v>8308</v>
      </c>
      <c r="R2617" s="13" t="s">
        <v>8317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customFormat="1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200"/>
        <v>115</v>
      </c>
      <c r="P2618">
        <f t="shared" si="201"/>
        <v>120.31</v>
      </c>
      <c r="Q2618" s="13" t="s">
        <v>8308</v>
      </c>
      <c r="R2618" s="13" t="s">
        <v>8317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customFormat="1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200"/>
        <v>878</v>
      </c>
      <c r="P2619">
        <f t="shared" si="201"/>
        <v>27.6</v>
      </c>
      <c r="Q2619" s="13" t="s">
        <v>8308</v>
      </c>
      <c r="R2619" s="13" t="s">
        <v>8317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customFormat="1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200"/>
        <v>105</v>
      </c>
      <c r="P2620">
        <f t="shared" si="201"/>
        <v>205.3</v>
      </c>
      <c r="Q2620" s="13" t="s">
        <v>8308</v>
      </c>
      <c r="R2620" s="13" t="s">
        <v>8317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customFormat="1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200"/>
        <v>188</v>
      </c>
      <c r="P2621">
        <f t="shared" si="201"/>
        <v>35.549999999999997</v>
      </c>
      <c r="Q2621" s="13" t="s">
        <v>8308</v>
      </c>
      <c r="R2621" s="13" t="s">
        <v>8317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customFormat="1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200"/>
        <v>144</v>
      </c>
      <c r="P2622">
        <f t="shared" si="201"/>
        <v>74.64</v>
      </c>
      <c r="Q2622" s="13" t="s">
        <v>8308</v>
      </c>
      <c r="R2622" s="13" t="s">
        <v>8317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customFormat="1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200"/>
        <v>146</v>
      </c>
      <c r="P2623">
        <f t="shared" si="201"/>
        <v>47.06</v>
      </c>
      <c r="Q2623" s="13" t="s">
        <v>8308</v>
      </c>
      <c r="R2623" s="13" t="s">
        <v>8317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customFormat="1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200"/>
        <v>131</v>
      </c>
      <c r="P2624">
        <f t="shared" si="201"/>
        <v>26.59</v>
      </c>
      <c r="Q2624" s="13" t="s">
        <v>8308</v>
      </c>
      <c r="R2624" s="13" t="s">
        <v>8317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customFormat="1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200"/>
        <v>114</v>
      </c>
      <c r="P2625">
        <f t="shared" si="201"/>
        <v>36.770000000000003</v>
      </c>
      <c r="Q2625" s="13" t="s">
        <v>8308</v>
      </c>
      <c r="R2625" s="13" t="s">
        <v>8317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customFormat="1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ref="O2626:O2689" si="205">ROUND(E2626/D2626*100,0)</f>
        <v>1379</v>
      </c>
      <c r="P2626">
        <f t="shared" ref="P2626:P2689" si="206">IFERROR(ROUND(E2626/L2626,2),0)</f>
        <v>31.82</v>
      </c>
      <c r="Q2626" s="13" t="s">
        <v>8308</v>
      </c>
      <c r="R2626" s="13" t="s">
        <v>8317</v>
      </c>
      <c r="S2626" s="16">
        <f t="shared" ref="S2626:S2689" si="207">(((J2626/60)/60)/24)+DATE(1970,1,1)</f>
        <v>41144.42155092593</v>
      </c>
      <c r="T2626" s="16">
        <f t="shared" ref="T2626:T2689" si="208">(((I2626/60)/60)/24)+DATE(1970,1,1)</f>
        <v>41165.42155092593</v>
      </c>
      <c r="U2626">
        <f t="shared" ref="U2626:U2689" si="209">+YEAR(S2626)</f>
        <v>2012</v>
      </c>
    </row>
    <row r="2627" spans="1:21" customFormat="1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si="205"/>
        <v>956</v>
      </c>
      <c r="P2627">
        <f t="shared" si="206"/>
        <v>27.58</v>
      </c>
      <c r="Q2627" s="13" t="s">
        <v>8308</v>
      </c>
      <c r="R2627" s="13" t="s">
        <v>8317</v>
      </c>
      <c r="S2627" s="16">
        <f t="shared" si="207"/>
        <v>42658.810277777782</v>
      </c>
      <c r="T2627" s="16">
        <f t="shared" si="208"/>
        <v>42683.851944444439</v>
      </c>
      <c r="U2627">
        <f t="shared" si="209"/>
        <v>2016</v>
      </c>
    </row>
    <row r="2628" spans="1:21" customFormat="1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205"/>
        <v>112</v>
      </c>
      <c r="P2628">
        <f t="shared" si="206"/>
        <v>56</v>
      </c>
      <c r="Q2628" s="13" t="s">
        <v>8308</v>
      </c>
      <c r="R2628" s="13" t="s">
        <v>8317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customFormat="1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205"/>
        <v>647</v>
      </c>
      <c r="P2629">
        <f t="shared" si="206"/>
        <v>21.56</v>
      </c>
      <c r="Q2629" s="13" t="s">
        <v>8308</v>
      </c>
      <c r="R2629" s="13" t="s">
        <v>8317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customFormat="1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205"/>
        <v>110</v>
      </c>
      <c r="P2630">
        <f t="shared" si="206"/>
        <v>44.1</v>
      </c>
      <c r="Q2630" s="13" t="s">
        <v>8308</v>
      </c>
      <c r="R2630" s="13" t="s">
        <v>8317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customFormat="1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205"/>
        <v>128</v>
      </c>
      <c r="P2631">
        <f t="shared" si="206"/>
        <v>63.87</v>
      </c>
      <c r="Q2631" s="13" t="s">
        <v>8308</v>
      </c>
      <c r="R2631" s="13" t="s">
        <v>8317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customFormat="1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205"/>
        <v>158</v>
      </c>
      <c r="P2632">
        <f t="shared" si="206"/>
        <v>38.99</v>
      </c>
      <c r="Q2632" s="13" t="s">
        <v>8308</v>
      </c>
      <c r="R2632" s="13" t="s">
        <v>8317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customFormat="1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205"/>
        <v>115</v>
      </c>
      <c r="P2633">
        <f t="shared" si="206"/>
        <v>80.19</v>
      </c>
      <c r="Q2633" s="13" t="s">
        <v>8308</v>
      </c>
      <c r="R2633" s="13" t="s">
        <v>8317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customFormat="1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205"/>
        <v>137</v>
      </c>
      <c r="P2634">
        <f t="shared" si="206"/>
        <v>34.9</v>
      </c>
      <c r="Q2634" s="13" t="s">
        <v>8308</v>
      </c>
      <c r="R2634" s="13" t="s">
        <v>8317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customFormat="1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205"/>
        <v>355</v>
      </c>
      <c r="P2635">
        <f t="shared" si="206"/>
        <v>89.1</v>
      </c>
      <c r="Q2635" s="13" t="s">
        <v>8308</v>
      </c>
      <c r="R2635" s="13" t="s">
        <v>8317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customFormat="1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205"/>
        <v>106</v>
      </c>
      <c r="P2636">
        <f t="shared" si="206"/>
        <v>39.44</v>
      </c>
      <c r="Q2636" s="13" t="s">
        <v>8308</v>
      </c>
      <c r="R2636" s="13" t="s">
        <v>8317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customFormat="1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205"/>
        <v>100</v>
      </c>
      <c r="P2637">
        <f t="shared" si="206"/>
        <v>136.9</v>
      </c>
      <c r="Q2637" s="13" t="s">
        <v>8308</v>
      </c>
      <c r="R2637" s="13" t="s">
        <v>8317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customFormat="1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205"/>
        <v>187</v>
      </c>
      <c r="P2638">
        <f t="shared" si="206"/>
        <v>37.46</v>
      </c>
      <c r="Q2638" s="13" t="s">
        <v>8308</v>
      </c>
      <c r="R2638" s="13" t="s">
        <v>8317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customFormat="1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205"/>
        <v>166</v>
      </c>
      <c r="P2639">
        <f t="shared" si="206"/>
        <v>31.96</v>
      </c>
      <c r="Q2639" s="13" t="s">
        <v>8308</v>
      </c>
      <c r="R2639" s="13" t="s">
        <v>8317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customFormat="1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205"/>
        <v>102</v>
      </c>
      <c r="P2640">
        <f t="shared" si="206"/>
        <v>25.21</v>
      </c>
      <c r="Q2640" s="13" t="s">
        <v>8308</v>
      </c>
      <c r="R2640" s="13" t="s">
        <v>8317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customFormat="1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205"/>
        <v>164</v>
      </c>
      <c r="P2641">
        <f t="shared" si="206"/>
        <v>10.039999999999999</v>
      </c>
      <c r="Q2641" s="13" t="s">
        <v>8308</v>
      </c>
      <c r="R2641" s="13" t="s">
        <v>8317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customFormat="1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205"/>
        <v>106</v>
      </c>
      <c r="P2642">
        <f t="shared" si="206"/>
        <v>45.94</v>
      </c>
      <c r="Q2642" s="13" t="s">
        <v>8308</v>
      </c>
      <c r="R2642" s="13" t="s">
        <v>8317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customFormat="1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205"/>
        <v>1</v>
      </c>
      <c r="P2643">
        <f t="shared" si="206"/>
        <v>15</v>
      </c>
      <c r="Q2643" s="13" t="s">
        <v>8308</v>
      </c>
      <c r="R2643" s="13" t="s">
        <v>8317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customFormat="1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205"/>
        <v>0</v>
      </c>
      <c r="P2644">
        <f t="shared" si="206"/>
        <v>0</v>
      </c>
      <c r="Q2644" s="13" t="s">
        <v>8308</v>
      </c>
      <c r="R2644" s="13" t="s">
        <v>8317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customFormat="1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205"/>
        <v>34</v>
      </c>
      <c r="P2645">
        <f t="shared" si="206"/>
        <v>223.58</v>
      </c>
      <c r="Q2645" s="13" t="s">
        <v>8308</v>
      </c>
      <c r="R2645" s="13" t="s">
        <v>8317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customFormat="1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205"/>
        <v>2</v>
      </c>
      <c r="P2646">
        <f t="shared" si="206"/>
        <v>39.479999999999997</v>
      </c>
      <c r="Q2646" s="13" t="s">
        <v>8308</v>
      </c>
      <c r="R2646" s="13" t="s">
        <v>8317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customFormat="1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205"/>
        <v>11</v>
      </c>
      <c r="P2647">
        <f t="shared" si="206"/>
        <v>91.3</v>
      </c>
      <c r="Q2647" s="13" t="s">
        <v>8308</v>
      </c>
      <c r="R2647" s="13" t="s">
        <v>8317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customFormat="1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205"/>
        <v>8</v>
      </c>
      <c r="P2648">
        <f t="shared" si="206"/>
        <v>78.67</v>
      </c>
      <c r="Q2648" s="13" t="s">
        <v>8308</v>
      </c>
      <c r="R2648" s="13" t="s">
        <v>8317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customFormat="1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205"/>
        <v>1</v>
      </c>
      <c r="P2649">
        <f t="shared" si="206"/>
        <v>12</v>
      </c>
      <c r="Q2649" s="13" t="s">
        <v>8308</v>
      </c>
      <c r="R2649" s="13" t="s">
        <v>8317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customFormat="1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205"/>
        <v>1</v>
      </c>
      <c r="P2650">
        <f t="shared" si="206"/>
        <v>17.670000000000002</v>
      </c>
      <c r="Q2650" s="13" t="s">
        <v>8308</v>
      </c>
      <c r="R2650" s="13" t="s">
        <v>8317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customFormat="1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205"/>
        <v>0</v>
      </c>
      <c r="P2651">
        <f t="shared" si="206"/>
        <v>41.33</v>
      </c>
      <c r="Q2651" s="13" t="s">
        <v>8308</v>
      </c>
      <c r="R2651" s="13" t="s">
        <v>8317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customFormat="1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205"/>
        <v>1</v>
      </c>
      <c r="P2652">
        <f t="shared" si="206"/>
        <v>71.599999999999994</v>
      </c>
      <c r="Q2652" s="13" t="s">
        <v>8308</v>
      </c>
      <c r="R2652" s="13" t="s">
        <v>8317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customFormat="1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205"/>
        <v>2</v>
      </c>
      <c r="P2653">
        <f t="shared" si="206"/>
        <v>307.82</v>
      </c>
      <c r="Q2653" s="13" t="s">
        <v>8308</v>
      </c>
      <c r="R2653" s="13" t="s">
        <v>8317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customFormat="1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205"/>
        <v>1</v>
      </c>
      <c r="P2654">
        <f t="shared" si="206"/>
        <v>80.45</v>
      </c>
      <c r="Q2654" s="13" t="s">
        <v>8308</v>
      </c>
      <c r="R2654" s="13" t="s">
        <v>8317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customFormat="1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205"/>
        <v>12</v>
      </c>
      <c r="P2655">
        <f t="shared" si="206"/>
        <v>83.94</v>
      </c>
      <c r="Q2655" s="13" t="s">
        <v>8308</v>
      </c>
      <c r="R2655" s="13" t="s">
        <v>8317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customFormat="1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205"/>
        <v>0</v>
      </c>
      <c r="P2656">
        <f t="shared" si="206"/>
        <v>8.5</v>
      </c>
      <c r="Q2656" s="13" t="s">
        <v>8308</v>
      </c>
      <c r="R2656" s="13" t="s">
        <v>8317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customFormat="1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205"/>
        <v>21</v>
      </c>
      <c r="P2657">
        <f t="shared" si="206"/>
        <v>73.37</v>
      </c>
      <c r="Q2657" s="13" t="s">
        <v>8308</v>
      </c>
      <c r="R2657" s="13" t="s">
        <v>8317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customFormat="1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205"/>
        <v>11</v>
      </c>
      <c r="P2658">
        <f t="shared" si="206"/>
        <v>112.86</v>
      </c>
      <c r="Q2658" s="13" t="s">
        <v>8308</v>
      </c>
      <c r="R2658" s="13" t="s">
        <v>8317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customFormat="1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205"/>
        <v>19</v>
      </c>
      <c r="P2659">
        <f t="shared" si="206"/>
        <v>95.28</v>
      </c>
      <c r="Q2659" s="13" t="s">
        <v>8308</v>
      </c>
      <c r="R2659" s="13" t="s">
        <v>8317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customFormat="1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205"/>
        <v>0</v>
      </c>
      <c r="P2660">
        <f t="shared" si="206"/>
        <v>22.75</v>
      </c>
      <c r="Q2660" s="13" t="s">
        <v>8308</v>
      </c>
      <c r="R2660" s="13" t="s">
        <v>8317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customFormat="1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205"/>
        <v>3</v>
      </c>
      <c r="P2661">
        <f t="shared" si="206"/>
        <v>133.30000000000001</v>
      </c>
      <c r="Q2661" s="13" t="s">
        <v>8308</v>
      </c>
      <c r="R2661" s="13" t="s">
        <v>8317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customFormat="1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205"/>
        <v>0</v>
      </c>
      <c r="P2662">
        <f t="shared" si="206"/>
        <v>3.8</v>
      </c>
      <c r="Q2662" s="13" t="s">
        <v>8308</v>
      </c>
      <c r="R2662" s="13" t="s">
        <v>8317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customFormat="1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205"/>
        <v>103</v>
      </c>
      <c r="P2663">
        <f t="shared" si="206"/>
        <v>85.75</v>
      </c>
      <c r="Q2663" s="13" t="s">
        <v>8308</v>
      </c>
      <c r="R2663" s="13" t="s">
        <v>8335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customFormat="1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205"/>
        <v>107</v>
      </c>
      <c r="P2664">
        <f t="shared" si="206"/>
        <v>267</v>
      </c>
      <c r="Q2664" s="13" t="s">
        <v>8308</v>
      </c>
      <c r="R2664" s="13" t="s">
        <v>8335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customFormat="1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205"/>
        <v>105</v>
      </c>
      <c r="P2665">
        <f t="shared" si="206"/>
        <v>373.56</v>
      </c>
      <c r="Q2665" s="13" t="s">
        <v>8308</v>
      </c>
      <c r="R2665" s="13" t="s">
        <v>8335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customFormat="1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205"/>
        <v>103</v>
      </c>
      <c r="P2666">
        <f t="shared" si="206"/>
        <v>174.04</v>
      </c>
      <c r="Q2666" s="13" t="s">
        <v>8308</v>
      </c>
      <c r="R2666" s="13" t="s">
        <v>8335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customFormat="1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205"/>
        <v>123</v>
      </c>
      <c r="P2667">
        <f t="shared" si="206"/>
        <v>93.7</v>
      </c>
      <c r="Q2667" s="13" t="s">
        <v>8308</v>
      </c>
      <c r="R2667" s="13" t="s">
        <v>8335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customFormat="1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205"/>
        <v>159</v>
      </c>
      <c r="P2668">
        <f t="shared" si="206"/>
        <v>77.33</v>
      </c>
      <c r="Q2668" s="13" t="s">
        <v>8308</v>
      </c>
      <c r="R2668" s="13" t="s">
        <v>8335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customFormat="1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205"/>
        <v>111</v>
      </c>
      <c r="P2669">
        <f t="shared" si="206"/>
        <v>92.22</v>
      </c>
      <c r="Q2669" s="13" t="s">
        <v>8308</v>
      </c>
      <c r="R2669" s="13" t="s">
        <v>8335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customFormat="1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205"/>
        <v>171</v>
      </c>
      <c r="P2670">
        <f t="shared" si="206"/>
        <v>60.96</v>
      </c>
      <c r="Q2670" s="13" t="s">
        <v>8308</v>
      </c>
      <c r="R2670" s="13" t="s">
        <v>8335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customFormat="1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205"/>
        <v>125</v>
      </c>
      <c r="P2671">
        <f t="shared" si="206"/>
        <v>91</v>
      </c>
      <c r="Q2671" s="13" t="s">
        <v>8308</v>
      </c>
      <c r="R2671" s="13" t="s">
        <v>8335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customFormat="1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205"/>
        <v>6</v>
      </c>
      <c r="P2672">
        <f t="shared" si="206"/>
        <v>41.58</v>
      </c>
      <c r="Q2672" s="13" t="s">
        <v>8308</v>
      </c>
      <c r="R2672" s="13" t="s">
        <v>8335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customFormat="1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205"/>
        <v>11</v>
      </c>
      <c r="P2673">
        <f t="shared" si="206"/>
        <v>33.76</v>
      </c>
      <c r="Q2673" s="13" t="s">
        <v>8308</v>
      </c>
      <c r="R2673" s="13" t="s">
        <v>8335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customFormat="1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205"/>
        <v>33</v>
      </c>
      <c r="P2674">
        <f t="shared" si="206"/>
        <v>70.62</v>
      </c>
      <c r="Q2674" s="13" t="s">
        <v>8308</v>
      </c>
      <c r="R2674" s="13" t="s">
        <v>8335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customFormat="1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205"/>
        <v>28</v>
      </c>
      <c r="P2675">
        <f t="shared" si="206"/>
        <v>167.15</v>
      </c>
      <c r="Q2675" s="13" t="s">
        <v>8308</v>
      </c>
      <c r="R2675" s="13" t="s">
        <v>8335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customFormat="1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205"/>
        <v>63</v>
      </c>
      <c r="P2676">
        <f t="shared" si="206"/>
        <v>128.62</v>
      </c>
      <c r="Q2676" s="13" t="s">
        <v>8308</v>
      </c>
      <c r="R2676" s="13" t="s">
        <v>8335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customFormat="1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205"/>
        <v>8</v>
      </c>
      <c r="P2677">
        <f t="shared" si="206"/>
        <v>65.41</v>
      </c>
      <c r="Q2677" s="13" t="s">
        <v>8308</v>
      </c>
      <c r="R2677" s="13" t="s">
        <v>8335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customFormat="1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205"/>
        <v>50</v>
      </c>
      <c r="P2678">
        <f t="shared" si="206"/>
        <v>117.56</v>
      </c>
      <c r="Q2678" s="13" t="s">
        <v>8308</v>
      </c>
      <c r="R2678" s="13" t="s">
        <v>8335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customFormat="1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205"/>
        <v>18</v>
      </c>
      <c r="P2679">
        <f t="shared" si="206"/>
        <v>126.48</v>
      </c>
      <c r="Q2679" s="13" t="s">
        <v>8308</v>
      </c>
      <c r="R2679" s="13" t="s">
        <v>8335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customFormat="1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205"/>
        <v>0</v>
      </c>
      <c r="P2680">
        <f t="shared" si="206"/>
        <v>550</v>
      </c>
      <c r="Q2680" s="13" t="s">
        <v>8308</v>
      </c>
      <c r="R2680" s="13" t="s">
        <v>8335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customFormat="1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205"/>
        <v>0</v>
      </c>
      <c r="P2681">
        <f t="shared" si="206"/>
        <v>44</v>
      </c>
      <c r="Q2681" s="13" t="s">
        <v>8308</v>
      </c>
      <c r="R2681" s="13" t="s">
        <v>8335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customFormat="1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205"/>
        <v>1</v>
      </c>
      <c r="P2682">
        <f t="shared" si="206"/>
        <v>69</v>
      </c>
      <c r="Q2682" s="13" t="s">
        <v>8308</v>
      </c>
      <c r="R2682" s="13" t="s">
        <v>8335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customFormat="1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205"/>
        <v>1</v>
      </c>
      <c r="P2683">
        <f t="shared" si="206"/>
        <v>27.5</v>
      </c>
      <c r="Q2683" s="13" t="s">
        <v>8326</v>
      </c>
      <c r="R2683" s="13" t="s">
        <v>8354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customFormat="1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205"/>
        <v>28</v>
      </c>
      <c r="P2684">
        <f t="shared" si="206"/>
        <v>84.9</v>
      </c>
      <c r="Q2684" s="13" t="s">
        <v>8326</v>
      </c>
      <c r="R2684" s="13" t="s">
        <v>8354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customFormat="1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205"/>
        <v>0</v>
      </c>
      <c r="P2685">
        <f t="shared" si="206"/>
        <v>12</v>
      </c>
      <c r="Q2685" s="13" t="s">
        <v>8326</v>
      </c>
      <c r="R2685" s="13" t="s">
        <v>8354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customFormat="1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205"/>
        <v>1</v>
      </c>
      <c r="P2686">
        <f t="shared" si="206"/>
        <v>200</v>
      </c>
      <c r="Q2686" s="13" t="s">
        <v>8326</v>
      </c>
      <c r="R2686" s="13" t="s">
        <v>8354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customFormat="1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205"/>
        <v>0</v>
      </c>
      <c r="P2687">
        <f t="shared" si="206"/>
        <v>10</v>
      </c>
      <c r="Q2687" s="13" t="s">
        <v>8326</v>
      </c>
      <c r="R2687" s="13" t="s">
        <v>8354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customFormat="1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205"/>
        <v>0</v>
      </c>
      <c r="P2688">
        <f t="shared" si="206"/>
        <v>0</v>
      </c>
      <c r="Q2688" s="13" t="s">
        <v>8326</v>
      </c>
      <c r="R2688" s="13" t="s">
        <v>8354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customFormat="1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205"/>
        <v>0</v>
      </c>
      <c r="P2689">
        <f t="shared" si="206"/>
        <v>0</v>
      </c>
      <c r="Q2689" s="13" t="s">
        <v>8326</v>
      </c>
      <c r="R2689" s="13" t="s">
        <v>8354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customFormat="1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ref="O2690:O2753" si="210">ROUND(E2690/D2690*100,0)</f>
        <v>0</v>
      </c>
      <c r="P2690">
        <f t="shared" ref="P2690:P2753" si="211">IFERROR(ROUND(E2690/L2690,2),0)</f>
        <v>5.29</v>
      </c>
      <c r="Q2690" s="13" t="s">
        <v>8326</v>
      </c>
      <c r="R2690" s="13" t="s">
        <v>8354</v>
      </c>
      <c r="S2690" s="16">
        <f t="shared" ref="S2690:S2753" si="212">(((J2690/60)/60)/24)+DATE(1970,1,1)</f>
        <v>42028.118865740747</v>
      </c>
      <c r="T2690" s="16">
        <f t="shared" ref="T2690:T2753" si="213">(((I2690/60)/60)/24)+DATE(1970,1,1)</f>
        <v>42059.125</v>
      </c>
      <c r="U2690">
        <f t="shared" ref="U2690:U2753" si="214">+YEAR(S2690)</f>
        <v>2015</v>
      </c>
    </row>
    <row r="2691" spans="1:21" customFormat="1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si="210"/>
        <v>0</v>
      </c>
      <c r="P2691">
        <f t="shared" si="211"/>
        <v>1</v>
      </c>
      <c r="Q2691" s="13" t="s">
        <v>8326</v>
      </c>
      <c r="R2691" s="13" t="s">
        <v>8354</v>
      </c>
      <c r="S2691" s="16">
        <f t="shared" si="212"/>
        <v>42551.961689814809</v>
      </c>
      <c r="T2691" s="16">
        <f t="shared" si="213"/>
        <v>42581.961689814809</v>
      </c>
      <c r="U2691">
        <f t="shared" si="214"/>
        <v>2016</v>
      </c>
    </row>
    <row r="2692" spans="1:21" customFormat="1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210"/>
        <v>11</v>
      </c>
      <c r="P2692">
        <f t="shared" si="211"/>
        <v>72.760000000000005</v>
      </c>
      <c r="Q2692" s="13" t="s">
        <v>8326</v>
      </c>
      <c r="R2692" s="13" t="s">
        <v>8354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customFormat="1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210"/>
        <v>0</v>
      </c>
      <c r="P2693">
        <f t="shared" si="211"/>
        <v>17.5</v>
      </c>
      <c r="Q2693" s="13" t="s">
        <v>8326</v>
      </c>
      <c r="R2693" s="13" t="s">
        <v>8354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customFormat="1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210"/>
        <v>1</v>
      </c>
      <c r="P2694">
        <f t="shared" si="211"/>
        <v>25</v>
      </c>
      <c r="Q2694" s="13" t="s">
        <v>8326</v>
      </c>
      <c r="R2694" s="13" t="s">
        <v>8354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customFormat="1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210"/>
        <v>1</v>
      </c>
      <c r="P2695">
        <f t="shared" si="211"/>
        <v>13.33</v>
      </c>
      <c r="Q2695" s="13" t="s">
        <v>8326</v>
      </c>
      <c r="R2695" s="13" t="s">
        <v>8354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customFormat="1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210"/>
        <v>0</v>
      </c>
      <c r="P2696">
        <f t="shared" si="211"/>
        <v>1</v>
      </c>
      <c r="Q2696" s="13" t="s">
        <v>8326</v>
      </c>
      <c r="R2696" s="13" t="s">
        <v>8354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customFormat="1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210"/>
        <v>0</v>
      </c>
      <c r="P2697">
        <f t="shared" si="211"/>
        <v>23.67</v>
      </c>
      <c r="Q2697" s="13" t="s">
        <v>8326</v>
      </c>
      <c r="R2697" s="13" t="s">
        <v>8354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customFormat="1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210"/>
        <v>6</v>
      </c>
      <c r="P2698">
        <f t="shared" si="211"/>
        <v>89.21</v>
      </c>
      <c r="Q2698" s="13" t="s">
        <v>8326</v>
      </c>
      <c r="R2698" s="13" t="s">
        <v>8354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customFormat="1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210"/>
        <v>26</v>
      </c>
      <c r="P2699">
        <f t="shared" si="211"/>
        <v>116.56</v>
      </c>
      <c r="Q2699" s="13" t="s">
        <v>8326</v>
      </c>
      <c r="R2699" s="13" t="s">
        <v>8354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customFormat="1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210"/>
        <v>0</v>
      </c>
      <c r="P2700">
        <f t="shared" si="211"/>
        <v>13.01</v>
      </c>
      <c r="Q2700" s="13" t="s">
        <v>8326</v>
      </c>
      <c r="R2700" s="13" t="s">
        <v>8354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customFormat="1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210"/>
        <v>0</v>
      </c>
      <c r="P2701">
        <f t="shared" si="211"/>
        <v>0</v>
      </c>
      <c r="Q2701" s="13" t="s">
        <v>8326</v>
      </c>
      <c r="R2701" s="13" t="s">
        <v>8354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customFormat="1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210"/>
        <v>1</v>
      </c>
      <c r="P2702">
        <f t="shared" si="211"/>
        <v>17.5</v>
      </c>
      <c r="Q2702" s="13" t="s">
        <v>8326</v>
      </c>
      <c r="R2702" s="13" t="s">
        <v>8354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customFormat="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210"/>
        <v>46</v>
      </c>
      <c r="P2703">
        <f t="shared" si="211"/>
        <v>34.130000000000003</v>
      </c>
      <c r="Q2703" s="13" t="s">
        <v>8315</v>
      </c>
      <c r="R2703" s="13" t="s">
        <v>8328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customFormat="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210"/>
        <v>34</v>
      </c>
      <c r="P2704">
        <f t="shared" si="211"/>
        <v>132.35</v>
      </c>
      <c r="Q2704" s="13" t="s">
        <v>8315</v>
      </c>
      <c r="R2704" s="13" t="s">
        <v>8328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customFormat="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210"/>
        <v>104</v>
      </c>
      <c r="P2705">
        <f t="shared" si="211"/>
        <v>922.22</v>
      </c>
      <c r="Q2705" s="13" t="s">
        <v>8315</v>
      </c>
      <c r="R2705" s="13" t="s">
        <v>8328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customFormat="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210"/>
        <v>6</v>
      </c>
      <c r="P2706">
        <f t="shared" si="211"/>
        <v>163.57</v>
      </c>
      <c r="Q2706" s="13" t="s">
        <v>8315</v>
      </c>
      <c r="R2706" s="13" t="s">
        <v>8328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customFormat="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210"/>
        <v>11</v>
      </c>
      <c r="P2707">
        <f t="shared" si="211"/>
        <v>217.38</v>
      </c>
      <c r="Q2707" s="13" t="s">
        <v>8315</v>
      </c>
      <c r="R2707" s="13" t="s">
        <v>8328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customFormat="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210"/>
        <v>112</v>
      </c>
      <c r="P2708">
        <f t="shared" si="211"/>
        <v>149.44</v>
      </c>
      <c r="Q2708" s="13" t="s">
        <v>8315</v>
      </c>
      <c r="R2708" s="13" t="s">
        <v>8328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customFormat="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210"/>
        <v>351</v>
      </c>
      <c r="P2709">
        <f t="shared" si="211"/>
        <v>71.239999999999995</v>
      </c>
      <c r="Q2709" s="13" t="s">
        <v>8315</v>
      </c>
      <c r="R2709" s="13" t="s">
        <v>8328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customFormat="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210"/>
        <v>233</v>
      </c>
      <c r="P2710">
        <f t="shared" si="211"/>
        <v>44.46</v>
      </c>
      <c r="Q2710" s="13" t="s">
        <v>8315</v>
      </c>
      <c r="R2710" s="13" t="s">
        <v>8328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customFormat="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210"/>
        <v>102</v>
      </c>
      <c r="P2711">
        <f t="shared" si="211"/>
        <v>164.94</v>
      </c>
      <c r="Q2711" s="13" t="s">
        <v>8315</v>
      </c>
      <c r="R2711" s="13" t="s">
        <v>8328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customFormat="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210"/>
        <v>154</v>
      </c>
      <c r="P2712">
        <f t="shared" si="211"/>
        <v>84.87</v>
      </c>
      <c r="Q2712" s="13" t="s">
        <v>8315</v>
      </c>
      <c r="R2712" s="13" t="s">
        <v>8328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customFormat="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210"/>
        <v>101</v>
      </c>
      <c r="P2713">
        <f t="shared" si="211"/>
        <v>53.95</v>
      </c>
      <c r="Q2713" s="13" t="s">
        <v>8315</v>
      </c>
      <c r="R2713" s="13" t="s">
        <v>8328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customFormat="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210"/>
        <v>131</v>
      </c>
      <c r="P2714">
        <f t="shared" si="211"/>
        <v>50.53</v>
      </c>
      <c r="Q2714" s="13" t="s">
        <v>8315</v>
      </c>
      <c r="R2714" s="13" t="s">
        <v>8328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customFormat="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210"/>
        <v>102</v>
      </c>
      <c r="P2715">
        <f t="shared" si="211"/>
        <v>108</v>
      </c>
      <c r="Q2715" s="13" t="s">
        <v>8315</v>
      </c>
      <c r="R2715" s="13" t="s">
        <v>8328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customFormat="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210"/>
        <v>116</v>
      </c>
      <c r="P2716">
        <f t="shared" si="211"/>
        <v>95.37</v>
      </c>
      <c r="Q2716" s="13" t="s">
        <v>8315</v>
      </c>
      <c r="R2716" s="13" t="s">
        <v>8328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customFormat="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210"/>
        <v>265</v>
      </c>
      <c r="P2717">
        <f t="shared" si="211"/>
        <v>57.63</v>
      </c>
      <c r="Q2717" s="13" t="s">
        <v>8315</v>
      </c>
      <c r="R2717" s="13" t="s">
        <v>8328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customFormat="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210"/>
        <v>120</v>
      </c>
      <c r="P2718">
        <f t="shared" si="211"/>
        <v>64.16</v>
      </c>
      <c r="Q2718" s="13" t="s">
        <v>8315</v>
      </c>
      <c r="R2718" s="13" t="s">
        <v>8328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customFormat="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210"/>
        <v>120</v>
      </c>
      <c r="P2719">
        <f t="shared" si="211"/>
        <v>92.39</v>
      </c>
      <c r="Q2719" s="13" t="s">
        <v>8315</v>
      </c>
      <c r="R2719" s="13" t="s">
        <v>8328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customFormat="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210"/>
        <v>104</v>
      </c>
      <c r="P2720">
        <f t="shared" si="211"/>
        <v>125.98</v>
      </c>
      <c r="Q2720" s="13" t="s">
        <v>8315</v>
      </c>
      <c r="R2720" s="13" t="s">
        <v>8328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customFormat="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210"/>
        <v>109</v>
      </c>
      <c r="P2721">
        <f t="shared" si="211"/>
        <v>94.64</v>
      </c>
      <c r="Q2721" s="13" t="s">
        <v>8315</v>
      </c>
      <c r="R2721" s="13" t="s">
        <v>8328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customFormat="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210"/>
        <v>118</v>
      </c>
      <c r="P2722">
        <f t="shared" si="211"/>
        <v>170.7</v>
      </c>
      <c r="Q2722" s="13" t="s">
        <v>8315</v>
      </c>
      <c r="R2722" s="13" t="s">
        <v>8328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customFormat="1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210"/>
        <v>1462</v>
      </c>
      <c r="P2723">
        <f t="shared" si="211"/>
        <v>40.76</v>
      </c>
      <c r="Q2723" s="13" t="s">
        <v>8308</v>
      </c>
      <c r="R2723" s="13" t="s">
        <v>8309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customFormat="1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210"/>
        <v>253</v>
      </c>
      <c r="P2724">
        <f t="shared" si="211"/>
        <v>68.25</v>
      </c>
      <c r="Q2724" s="13" t="s">
        <v>8308</v>
      </c>
      <c r="R2724" s="13" t="s">
        <v>8309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customFormat="1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210"/>
        <v>140</v>
      </c>
      <c r="P2725">
        <f t="shared" si="211"/>
        <v>95.49</v>
      </c>
      <c r="Q2725" s="13" t="s">
        <v>8308</v>
      </c>
      <c r="R2725" s="13" t="s">
        <v>8309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customFormat="1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210"/>
        <v>297</v>
      </c>
      <c r="P2726">
        <f t="shared" si="211"/>
        <v>7.19</v>
      </c>
      <c r="Q2726" s="13" t="s">
        <v>8308</v>
      </c>
      <c r="R2726" s="13" t="s">
        <v>8309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customFormat="1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210"/>
        <v>145</v>
      </c>
      <c r="P2727">
        <f t="shared" si="211"/>
        <v>511.65</v>
      </c>
      <c r="Q2727" s="13" t="s">
        <v>8308</v>
      </c>
      <c r="R2727" s="13" t="s">
        <v>8309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customFormat="1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210"/>
        <v>106</v>
      </c>
      <c r="P2728">
        <f t="shared" si="211"/>
        <v>261.75</v>
      </c>
      <c r="Q2728" s="13" t="s">
        <v>8308</v>
      </c>
      <c r="R2728" s="13" t="s">
        <v>8309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customFormat="1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210"/>
        <v>493</v>
      </c>
      <c r="P2729">
        <f t="shared" si="211"/>
        <v>69.760000000000005</v>
      </c>
      <c r="Q2729" s="13" t="s">
        <v>8308</v>
      </c>
      <c r="R2729" s="13" t="s">
        <v>8309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customFormat="1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210"/>
        <v>202</v>
      </c>
      <c r="P2730">
        <f t="shared" si="211"/>
        <v>77.23</v>
      </c>
      <c r="Q2730" s="13" t="s">
        <v>8308</v>
      </c>
      <c r="R2730" s="13" t="s">
        <v>8309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customFormat="1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210"/>
        <v>104</v>
      </c>
      <c r="P2731">
        <f t="shared" si="211"/>
        <v>340.57</v>
      </c>
      <c r="Q2731" s="13" t="s">
        <v>8308</v>
      </c>
      <c r="R2731" s="13" t="s">
        <v>8309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customFormat="1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210"/>
        <v>170</v>
      </c>
      <c r="P2732">
        <f t="shared" si="211"/>
        <v>67.42</v>
      </c>
      <c r="Q2732" s="13" t="s">
        <v>8308</v>
      </c>
      <c r="R2732" s="13" t="s">
        <v>8309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customFormat="1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210"/>
        <v>104</v>
      </c>
      <c r="P2733">
        <f t="shared" si="211"/>
        <v>845.7</v>
      </c>
      <c r="Q2733" s="13" t="s">
        <v>8308</v>
      </c>
      <c r="R2733" s="13" t="s">
        <v>8309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customFormat="1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210"/>
        <v>118</v>
      </c>
      <c r="P2734">
        <f t="shared" si="211"/>
        <v>97.19</v>
      </c>
      <c r="Q2734" s="13" t="s">
        <v>8308</v>
      </c>
      <c r="R2734" s="13" t="s">
        <v>8309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customFormat="1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210"/>
        <v>108</v>
      </c>
      <c r="P2735">
        <f t="shared" si="211"/>
        <v>451.84</v>
      </c>
      <c r="Q2735" s="13" t="s">
        <v>8308</v>
      </c>
      <c r="R2735" s="13" t="s">
        <v>8309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customFormat="1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210"/>
        <v>2260300</v>
      </c>
      <c r="P2736">
        <f t="shared" si="211"/>
        <v>138.66999999999999</v>
      </c>
      <c r="Q2736" s="13" t="s">
        <v>8308</v>
      </c>
      <c r="R2736" s="13" t="s">
        <v>8309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customFormat="1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210"/>
        <v>978</v>
      </c>
      <c r="P2737">
        <f t="shared" si="211"/>
        <v>21.64</v>
      </c>
      <c r="Q2737" s="13" t="s">
        <v>8308</v>
      </c>
      <c r="R2737" s="13" t="s">
        <v>8309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customFormat="1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210"/>
        <v>123</v>
      </c>
      <c r="P2738">
        <f t="shared" si="211"/>
        <v>169.52</v>
      </c>
      <c r="Q2738" s="13" t="s">
        <v>8308</v>
      </c>
      <c r="R2738" s="13" t="s">
        <v>8309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customFormat="1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210"/>
        <v>246</v>
      </c>
      <c r="P2739">
        <f t="shared" si="211"/>
        <v>161.88</v>
      </c>
      <c r="Q2739" s="13" t="s">
        <v>8308</v>
      </c>
      <c r="R2739" s="13" t="s">
        <v>8309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customFormat="1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210"/>
        <v>148</v>
      </c>
      <c r="P2740">
        <f t="shared" si="211"/>
        <v>493.13</v>
      </c>
      <c r="Q2740" s="13" t="s">
        <v>8308</v>
      </c>
      <c r="R2740" s="13" t="s">
        <v>8309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customFormat="1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210"/>
        <v>384</v>
      </c>
      <c r="P2741">
        <f t="shared" si="211"/>
        <v>22.12</v>
      </c>
      <c r="Q2741" s="13" t="s">
        <v>8308</v>
      </c>
      <c r="R2741" s="13" t="s">
        <v>8309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customFormat="1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210"/>
        <v>103</v>
      </c>
      <c r="P2742">
        <f t="shared" si="211"/>
        <v>18.239999999999998</v>
      </c>
      <c r="Q2742" s="13" t="s">
        <v>8308</v>
      </c>
      <c r="R2742" s="13" t="s">
        <v>8309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customFormat="1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210"/>
        <v>0</v>
      </c>
      <c r="P2743">
        <f t="shared" si="211"/>
        <v>8.75</v>
      </c>
      <c r="Q2743" s="13" t="s">
        <v>8321</v>
      </c>
      <c r="R2743" s="13" t="s">
        <v>8349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customFormat="1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210"/>
        <v>29</v>
      </c>
      <c r="P2744">
        <f t="shared" si="211"/>
        <v>40.61</v>
      </c>
      <c r="Q2744" s="13" t="s">
        <v>8321</v>
      </c>
      <c r="R2744" s="13" t="s">
        <v>8349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customFormat="1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210"/>
        <v>0</v>
      </c>
      <c r="P2745">
        <f t="shared" si="211"/>
        <v>0</v>
      </c>
      <c r="Q2745" s="13" t="s">
        <v>8321</v>
      </c>
      <c r="R2745" s="13" t="s">
        <v>8349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customFormat="1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210"/>
        <v>5</v>
      </c>
      <c r="P2746">
        <f t="shared" si="211"/>
        <v>37.950000000000003</v>
      </c>
      <c r="Q2746" s="13" t="s">
        <v>8321</v>
      </c>
      <c r="R2746" s="13" t="s">
        <v>8349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customFormat="1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210"/>
        <v>22</v>
      </c>
      <c r="P2747">
        <f t="shared" si="211"/>
        <v>35.729999999999997</v>
      </c>
      <c r="Q2747" s="13" t="s">
        <v>8321</v>
      </c>
      <c r="R2747" s="13" t="s">
        <v>8349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customFormat="1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210"/>
        <v>27</v>
      </c>
      <c r="P2748">
        <f t="shared" si="211"/>
        <v>42.16</v>
      </c>
      <c r="Q2748" s="13" t="s">
        <v>8321</v>
      </c>
      <c r="R2748" s="13" t="s">
        <v>8349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customFormat="1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210"/>
        <v>28</v>
      </c>
      <c r="P2749">
        <f t="shared" si="211"/>
        <v>35</v>
      </c>
      <c r="Q2749" s="13" t="s">
        <v>8321</v>
      </c>
      <c r="R2749" s="13" t="s">
        <v>8349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customFormat="1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210"/>
        <v>1</v>
      </c>
      <c r="P2750">
        <f t="shared" si="211"/>
        <v>13.25</v>
      </c>
      <c r="Q2750" s="13" t="s">
        <v>8321</v>
      </c>
      <c r="R2750" s="13" t="s">
        <v>8349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customFormat="1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210"/>
        <v>1</v>
      </c>
      <c r="P2751">
        <f t="shared" si="211"/>
        <v>55</v>
      </c>
      <c r="Q2751" s="13" t="s">
        <v>8321</v>
      </c>
      <c r="R2751" s="13" t="s">
        <v>8349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customFormat="1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210"/>
        <v>0</v>
      </c>
      <c r="P2752">
        <f t="shared" si="211"/>
        <v>0</v>
      </c>
      <c r="Q2752" s="13" t="s">
        <v>8321</v>
      </c>
      <c r="R2752" s="13" t="s">
        <v>8349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customFormat="1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210"/>
        <v>0</v>
      </c>
      <c r="P2753">
        <f t="shared" si="211"/>
        <v>0</v>
      </c>
      <c r="Q2753" s="13" t="s">
        <v>8321</v>
      </c>
      <c r="R2753" s="13" t="s">
        <v>8349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customFormat="1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ref="O2754:O2817" si="215">ROUND(E2754/D2754*100,0)</f>
        <v>11</v>
      </c>
      <c r="P2754">
        <f t="shared" ref="P2754:P2817" si="216">IFERROR(ROUND(E2754/L2754,2),0)</f>
        <v>39.29</v>
      </c>
      <c r="Q2754" s="13" t="s">
        <v>8321</v>
      </c>
      <c r="R2754" s="13" t="s">
        <v>8349</v>
      </c>
      <c r="S2754" s="16">
        <f t="shared" ref="S2754:S2817" si="217">(((J2754/60)/60)/24)+DATE(1970,1,1)</f>
        <v>40855.765092592592</v>
      </c>
      <c r="T2754" s="16">
        <f t="shared" ref="T2754:T2817" si="218">(((I2754/60)/60)/24)+DATE(1970,1,1)</f>
        <v>40895.765092592592</v>
      </c>
      <c r="U2754">
        <f t="shared" ref="U2754:U2817" si="219">+YEAR(S2754)</f>
        <v>2011</v>
      </c>
    </row>
    <row r="2755" spans="1:21" customFormat="1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si="215"/>
        <v>19</v>
      </c>
      <c r="P2755">
        <f t="shared" si="216"/>
        <v>47.5</v>
      </c>
      <c r="Q2755" s="13" t="s">
        <v>8321</v>
      </c>
      <c r="R2755" s="13" t="s">
        <v>8349</v>
      </c>
      <c r="S2755" s="16">
        <f t="shared" si="217"/>
        <v>41117.900729166664</v>
      </c>
      <c r="T2755" s="16">
        <f t="shared" si="218"/>
        <v>41147.900729166664</v>
      </c>
      <c r="U2755">
        <f t="shared" si="219"/>
        <v>2012</v>
      </c>
    </row>
    <row r="2756" spans="1:21" customFormat="1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215"/>
        <v>0</v>
      </c>
      <c r="P2756">
        <f t="shared" si="216"/>
        <v>0</v>
      </c>
      <c r="Q2756" s="13" t="s">
        <v>8321</v>
      </c>
      <c r="R2756" s="13" t="s">
        <v>8349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customFormat="1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215"/>
        <v>52</v>
      </c>
      <c r="P2757">
        <f t="shared" si="216"/>
        <v>17.329999999999998</v>
      </c>
      <c r="Q2757" s="13" t="s">
        <v>8321</v>
      </c>
      <c r="R2757" s="13" t="s">
        <v>8349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customFormat="1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215"/>
        <v>10</v>
      </c>
      <c r="P2758">
        <f t="shared" si="216"/>
        <v>31.76</v>
      </c>
      <c r="Q2758" s="13" t="s">
        <v>8321</v>
      </c>
      <c r="R2758" s="13" t="s">
        <v>8349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customFormat="1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215"/>
        <v>1</v>
      </c>
      <c r="P2759">
        <f t="shared" si="216"/>
        <v>5</v>
      </c>
      <c r="Q2759" s="13" t="s">
        <v>8321</v>
      </c>
      <c r="R2759" s="13" t="s">
        <v>8349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customFormat="1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215"/>
        <v>12</v>
      </c>
      <c r="P2760">
        <f t="shared" si="216"/>
        <v>39</v>
      </c>
      <c r="Q2760" s="13" t="s">
        <v>8321</v>
      </c>
      <c r="R2760" s="13" t="s">
        <v>8349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customFormat="1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215"/>
        <v>11</v>
      </c>
      <c r="P2761">
        <f t="shared" si="216"/>
        <v>52.5</v>
      </c>
      <c r="Q2761" s="13" t="s">
        <v>8321</v>
      </c>
      <c r="R2761" s="13" t="s">
        <v>8349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customFormat="1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215"/>
        <v>0</v>
      </c>
      <c r="P2762">
        <f t="shared" si="216"/>
        <v>0</v>
      </c>
      <c r="Q2762" s="13" t="s">
        <v>8321</v>
      </c>
      <c r="R2762" s="13" t="s">
        <v>8349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customFormat="1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215"/>
        <v>1</v>
      </c>
      <c r="P2763">
        <f t="shared" si="216"/>
        <v>9</v>
      </c>
      <c r="Q2763" s="13" t="s">
        <v>8321</v>
      </c>
      <c r="R2763" s="13" t="s">
        <v>8349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customFormat="1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215"/>
        <v>1</v>
      </c>
      <c r="P2764">
        <f t="shared" si="216"/>
        <v>25</v>
      </c>
      <c r="Q2764" s="13" t="s">
        <v>8321</v>
      </c>
      <c r="R2764" s="13" t="s">
        <v>8349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customFormat="1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215"/>
        <v>0</v>
      </c>
      <c r="P2765">
        <f t="shared" si="216"/>
        <v>30</v>
      </c>
      <c r="Q2765" s="13" t="s">
        <v>8321</v>
      </c>
      <c r="R2765" s="13" t="s">
        <v>8349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customFormat="1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215"/>
        <v>1</v>
      </c>
      <c r="P2766">
        <f t="shared" si="216"/>
        <v>11.25</v>
      </c>
      <c r="Q2766" s="13" t="s">
        <v>8321</v>
      </c>
      <c r="R2766" s="13" t="s">
        <v>8349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customFormat="1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215"/>
        <v>0</v>
      </c>
      <c r="P2767">
        <f t="shared" si="216"/>
        <v>0</v>
      </c>
      <c r="Q2767" s="13" t="s">
        <v>8321</v>
      </c>
      <c r="R2767" s="13" t="s">
        <v>8349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customFormat="1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215"/>
        <v>2</v>
      </c>
      <c r="P2768">
        <f t="shared" si="216"/>
        <v>25</v>
      </c>
      <c r="Q2768" s="13" t="s">
        <v>8321</v>
      </c>
      <c r="R2768" s="13" t="s">
        <v>8349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2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215"/>
        <v>1</v>
      </c>
      <c r="P2769">
        <f t="shared" si="216"/>
        <v>11.33</v>
      </c>
      <c r="Q2769" s="13" t="s">
        <v>8321</v>
      </c>
      <c r="R2769" s="13" t="s">
        <v>8349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  <c r="V2769"/>
    </row>
    <row r="2770" spans="1:22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215"/>
        <v>14</v>
      </c>
      <c r="P2770">
        <f t="shared" si="216"/>
        <v>29.47</v>
      </c>
      <c r="Q2770" s="13" t="s">
        <v>8321</v>
      </c>
      <c r="R2770" s="13" t="s">
        <v>8349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  <c r="V2770"/>
    </row>
    <row r="2771" spans="1:22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215"/>
        <v>0</v>
      </c>
      <c r="P2771">
        <f t="shared" si="216"/>
        <v>1</v>
      </c>
      <c r="Q2771" s="13" t="s">
        <v>8321</v>
      </c>
      <c r="R2771" s="13" t="s">
        <v>8349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  <c r="V2771"/>
    </row>
    <row r="2772" spans="1:22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215"/>
        <v>10</v>
      </c>
      <c r="P2772">
        <f t="shared" si="216"/>
        <v>63.1</v>
      </c>
      <c r="Q2772" s="13" t="s">
        <v>8321</v>
      </c>
      <c r="R2772" s="13" t="s">
        <v>8349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  <c r="V2772"/>
    </row>
    <row r="2773" spans="1:22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215"/>
        <v>0</v>
      </c>
      <c r="P2773">
        <f t="shared" si="216"/>
        <v>0</v>
      </c>
      <c r="Q2773" s="13" t="s">
        <v>8321</v>
      </c>
      <c r="R2773" s="13" t="s">
        <v>8349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  <c r="V2773"/>
    </row>
    <row r="2774" spans="1:22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215"/>
        <v>0</v>
      </c>
      <c r="P2774">
        <f t="shared" si="216"/>
        <v>0</v>
      </c>
      <c r="Q2774" s="13" t="s">
        <v>8321</v>
      </c>
      <c r="R2774" s="13" t="s">
        <v>8349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  <c r="V2774"/>
    </row>
    <row r="2775" spans="1:22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215"/>
        <v>0</v>
      </c>
      <c r="P2775">
        <f t="shared" si="216"/>
        <v>1</v>
      </c>
      <c r="Q2775" s="13" t="s">
        <v>8321</v>
      </c>
      <c r="R2775" s="13" t="s">
        <v>8349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  <c r="V2775"/>
    </row>
    <row r="2776" spans="1:22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215"/>
        <v>14</v>
      </c>
      <c r="P2776">
        <f t="shared" si="216"/>
        <v>43.85</v>
      </c>
      <c r="Q2776" s="13" t="s">
        <v>8321</v>
      </c>
      <c r="R2776" s="13" t="s">
        <v>8349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  <c r="V2776"/>
    </row>
    <row r="2777" spans="1:22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215"/>
        <v>3</v>
      </c>
      <c r="P2777">
        <f t="shared" si="216"/>
        <v>75</v>
      </c>
      <c r="Q2777" s="13" t="s">
        <v>8321</v>
      </c>
      <c r="R2777" s="13" t="s">
        <v>8349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  <c r="V2777"/>
    </row>
    <row r="2778" spans="1:22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215"/>
        <v>8</v>
      </c>
      <c r="P2778">
        <f t="shared" si="216"/>
        <v>45.97</v>
      </c>
      <c r="Q2778" s="13" t="s">
        <v>8321</v>
      </c>
      <c r="R2778" s="13" t="s">
        <v>8349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  <c r="V2778"/>
    </row>
    <row r="2779" spans="1:22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215"/>
        <v>0</v>
      </c>
      <c r="P2779">
        <f t="shared" si="216"/>
        <v>10</v>
      </c>
      <c r="Q2779" s="13" t="s">
        <v>8321</v>
      </c>
      <c r="R2779" s="13" t="s">
        <v>8349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  <c r="V2779"/>
    </row>
    <row r="2780" spans="1:22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215"/>
        <v>26</v>
      </c>
      <c r="P2780">
        <f t="shared" si="216"/>
        <v>93.67</v>
      </c>
      <c r="Q2780" s="13" t="s">
        <v>8321</v>
      </c>
      <c r="R2780" s="13" t="s">
        <v>8349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  <c r="V2780"/>
    </row>
    <row r="2781" spans="1:22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215"/>
        <v>2</v>
      </c>
      <c r="P2781">
        <f t="shared" si="216"/>
        <v>53</v>
      </c>
      <c r="Q2781" s="13" t="s">
        <v>8321</v>
      </c>
      <c r="R2781" s="13" t="s">
        <v>8349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  <c r="V2781"/>
    </row>
    <row r="2782" spans="1:22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215"/>
        <v>0</v>
      </c>
      <c r="P2782">
        <f t="shared" si="216"/>
        <v>0</v>
      </c>
      <c r="Q2782" s="13" t="s">
        <v>8321</v>
      </c>
      <c r="R2782" s="13" t="s">
        <v>8349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  <c r="V2782"/>
    </row>
    <row r="2783" spans="1:22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215"/>
        <v>105</v>
      </c>
      <c r="P2783">
        <f t="shared" si="216"/>
        <v>47</v>
      </c>
      <c r="Q2783" s="13" t="s">
        <v>8315</v>
      </c>
      <c r="R2783" s="13" t="s">
        <v>8316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2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215"/>
        <v>120</v>
      </c>
      <c r="P2784">
        <f t="shared" si="216"/>
        <v>66.67</v>
      </c>
      <c r="Q2784" s="13" t="s">
        <v>8315</v>
      </c>
      <c r="R2784" s="13" t="s">
        <v>8316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215"/>
        <v>115</v>
      </c>
      <c r="P2785">
        <f t="shared" si="216"/>
        <v>18.77</v>
      </c>
      <c r="Q2785" s="13" t="s">
        <v>8315</v>
      </c>
      <c r="R2785" s="13" t="s">
        <v>8316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215"/>
        <v>119</v>
      </c>
      <c r="P2786">
        <f t="shared" si="216"/>
        <v>66.11</v>
      </c>
      <c r="Q2786" s="13" t="s">
        <v>8315</v>
      </c>
      <c r="R2786" s="13" t="s">
        <v>8316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215"/>
        <v>105</v>
      </c>
      <c r="P2787">
        <f t="shared" si="216"/>
        <v>36.86</v>
      </c>
      <c r="Q2787" s="13" t="s">
        <v>8315</v>
      </c>
      <c r="R2787" s="13" t="s">
        <v>8316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215"/>
        <v>118</v>
      </c>
      <c r="P2788">
        <f t="shared" si="216"/>
        <v>39.81</v>
      </c>
      <c r="Q2788" s="13" t="s">
        <v>8315</v>
      </c>
      <c r="R2788" s="13" t="s">
        <v>8316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215"/>
        <v>120</v>
      </c>
      <c r="P2789">
        <f t="shared" si="216"/>
        <v>31.5</v>
      </c>
      <c r="Q2789" s="13" t="s">
        <v>8315</v>
      </c>
      <c r="R2789" s="13" t="s">
        <v>8316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215"/>
        <v>103</v>
      </c>
      <c r="P2790">
        <f t="shared" si="216"/>
        <v>102.5</v>
      </c>
      <c r="Q2790" s="13" t="s">
        <v>8315</v>
      </c>
      <c r="R2790" s="13" t="s">
        <v>8316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215"/>
        <v>101</v>
      </c>
      <c r="P2791">
        <f t="shared" si="216"/>
        <v>126.46</v>
      </c>
      <c r="Q2791" s="13" t="s">
        <v>8315</v>
      </c>
      <c r="R2791" s="13" t="s">
        <v>8316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215"/>
        <v>105</v>
      </c>
      <c r="P2792">
        <f t="shared" si="216"/>
        <v>47.88</v>
      </c>
      <c r="Q2792" s="13" t="s">
        <v>8315</v>
      </c>
      <c r="R2792" s="13" t="s">
        <v>8316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215"/>
        <v>103</v>
      </c>
      <c r="P2793">
        <f t="shared" si="216"/>
        <v>73.209999999999994</v>
      </c>
      <c r="Q2793" s="13" t="s">
        <v>8315</v>
      </c>
      <c r="R2793" s="13" t="s">
        <v>8316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215"/>
        <v>108</v>
      </c>
      <c r="P2794">
        <f t="shared" si="216"/>
        <v>89.67</v>
      </c>
      <c r="Q2794" s="13" t="s">
        <v>8315</v>
      </c>
      <c r="R2794" s="13" t="s">
        <v>8316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215"/>
        <v>111</v>
      </c>
      <c r="P2795">
        <f t="shared" si="216"/>
        <v>151.46</v>
      </c>
      <c r="Q2795" s="13" t="s">
        <v>8315</v>
      </c>
      <c r="R2795" s="13" t="s">
        <v>8316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215"/>
        <v>150</v>
      </c>
      <c r="P2796">
        <f t="shared" si="216"/>
        <v>25</v>
      </c>
      <c r="Q2796" s="13" t="s">
        <v>8315</v>
      </c>
      <c r="R2796" s="13" t="s">
        <v>8316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215"/>
        <v>104</v>
      </c>
      <c r="P2797">
        <f t="shared" si="216"/>
        <v>36.5</v>
      </c>
      <c r="Q2797" s="13" t="s">
        <v>8315</v>
      </c>
      <c r="R2797" s="13" t="s">
        <v>8316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215"/>
        <v>116</v>
      </c>
      <c r="P2798">
        <f t="shared" si="216"/>
        <v>44</v>
      </c>
      <c r="Q2798" s="13" t="s">
        <v>8315</v>
      </c>
      <c r="R2798" s="13" t="s">
        <v>8316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215"/>
        <v>103</v>
      </c>
      <c r="P2799">
        <f t="shared" si="216"/>
        <v>87.36</v>
      </c>
      <c r="Q2799" s="13" t="s">
        <v>8315</v>
      </c>
      <c r="R2799" s="13" t="s">
        <v>8316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215"/>
        <v>101</v>
      </c>
      <c r="P2800">
        <f t="shared" si="216"/>
        <v>36.47</v>
      </c>
      <c r="Q2800" s="13" t="s">
        <v>8315</v>
      </c>
      <c r="R2800" s="13" t="s">
        <v>8316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215"/>
        <v>117</v>
      </c>
      <c r="P2801">
        <f t="shared" si="216"/>
        <v>44.86</v>
      </c>
      <c r="Q2801" s="13" t="s">
        <v>8315</v>
      </c>
      <c r="R2801" s="13" t="s">
        <v>8316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215"/>
        <v>133</v>
      </c>
      <c r="P2802">
        <f t="shared" si="216"/>
        <v>42.9</v>
      </c>
      <c r="Q2802" s="13" t="s">
        <v>8315</v>
      </c>
      <c r="R2802" s="13" t="s">
        <v>8316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215"/>
        <v>133</v>
      </c>
      <c r="P2803">
        <f t="shared" si="216"/>
        <v>51.23</v>
      </c>
      <c r="Q2803" s="13" t="s">
        <v>8315</v>
      </c>
      <c r="R2803" s="13" t="s">
        <v>8316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215"/>
        <v>102</v>
      </c>
      <c r="P2804">
        <f t="shared" si="216"/>
        <v>33.94</v>
      </c>
      <c r="Q2804" s="13" t="s">
        <v>8315</v>
      </c>
      <c r="R2804" s="13" t="s">
        <v>8316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215"/>
        <v>128</v>
      </c>
      <c r="P2805">
        <f t="shared" si="216"/>
        <v>90.74</v>
      </c>
      <c r="Q2805" s="13" t="s">
        <v>8315</v>
      </c>
      <c r="R2805" s="13" t="s">
        <v>8316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215"/>
        <v>115</v>
      </c>
      <c r="P2806">
        <f t="shared" si="216"/>
        <v>50</v>
      </c>
      <c r="Q2806" s="13" t="s">
        <v>8315</v>
      </c>
      <c r="R2806" s="13" t="s">
        <v>8316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215"/>
        <v>110</v>
      </c>
      <c r="P2807">
        <f t="shared" si="216"/>
        <v>24.44</v>
      </c>
      <c r="Q2807" s="13" t="s">
        <v>8315</v>
      </c>
      <c r="R2807" s="13" t="s">
        <v>8316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215"/>
        <v>112</v>
      </c>
      <c r="P2808">
        <f t="shared" si="216"/>
        <v>44.25</v>
      </c>
      <c r="Q2808" s="13" t="s">
        <v>8315</v>
      </c>
      <c r="R2808" s="13" t="s">
        <v>8316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215"/>
        <v>126</v>
      </c>
      <c r="P2809">
        <f t="shared" si="216"/>
        <v>67.739999999999995</v>
      </c>
      <c r="Q2809" s="13" t="s">
        <v>8315</v>
      </c>
      <c r="R2809" s="13" t="s">
        <v>8316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215"/>
        <v>100</v>
      </c>
      <c r="P2810">
        <f t="shared" si="216"/>
        <v>65.38</v>
      </c>
      <c r="Q2810" s="13" t="s">
        <v>8315</v>
      </c>
      <c r="R2810" s="13" t="s">
        <v>8316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215"/>
        <v>102</v>
      </c>
      <c r="P2811">
        <f t="shared" si="216"/>
        <v>121.9</v>
      </c>
      <c r="Q2811" s="13" t="s">
        <v>8315</v>
      </c>
      <c r="R2811" s="13" t="s">
        <v>8316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215"/>
        <v>108</v>
      </c>
      <c r="P2812">
        <f t="shared" si="216"/>
        <v>47.46</v>
      </c>
      <c r="Q2812" s="13" t="s">
        <v>8315</v>
      </c>
      <c r="R2812" s="13" t="s">
        <v>8316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215"/>
        <v>100</v>
      </c>
      <c r="P2813">
        <f t="shared" si="216"/>
        <v>92.84</v>
      </c>
      <c r="Q2813" s="13" t="s">
        <v>8315</v>
      </c>
      <c r="R2813" s="13" t="s">
        <v>8316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215"/>
        <v>113</v>
      </c>
      <c r="P2814">
        <f t="shared" si="216"/>
        <v>68.25</v>
      </c>
      <c r="Q2814" s="13" t="s">
        <v>8315</v>
      </c>
      <c r="R2814" s="13" t="s">
        <v>8316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215"/>
        <v>128</v>
      </c>
      <c r="P2815">
        <f t="shared" si="216"/>
        <v>37.21</v>
      </c>
      <c r="Q2815" s="13" t="s">
        <v>8315</v>
      </c>
      <c r="R2815" s="13" t="s">
        <v>8316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215"/>
        <v>108</v>
      </c>
      <c r="P2816">
        <f t="shared" si="216"/>
        <v>25.25</v>
      </c>
      <c r="Q2816" s="13" t="s">
        <v>8315</v>
      </c>
      <c r="R2816" s="13" t="s">
        <v>8316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215"/>
        <v>242</v>
      </c>
      <c r="P2817">
        <f t="shared" si="216"/>
        <v>43.21</v>
      </c>
      <c r="Q2817" s="13" t="s">
        <v>8315</v>
      </c>
      <c r="R2817" s="13" t="s">
        <v>8316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ref="O2818:O2881" si="220">ROUND(E2818/D2818*100,0)</f>
        <v>142</v>
      </c>
      <c r="P2818">
        <f t="shared" ref="P2818:P2881" si="221">IFERROR(ROUND(E2818/L2818,2),0)</f>
        <v>25.13</v>
      </c>
      <c r="Q2818" s="13" t="s">
        <v>8315</v>
      </c>
      <c r="R2818" s="13" t="s">
        <v>8316</v>
      </c>
      <c r="S2818" s="16">
        <f t="shared" ref="S2818:S2881" si="222">(((J2818/60)/60)/24)+DATE(1970,1,1)</f>
        <v>42188.467499999999</v>
      </c>
      <c r="T2818" s="16">
        <f t="shared" ref="T2818:T2881" si="223">(((I2818/60)/60)/24)+DATE(1970,1,1)</f>
        <v>42218.666666666672</v>
      </c>
      <c r="U2818">
        <f t="shared" ref="U2818:U2881" si="224">+YEAR(S2818)</f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si="220"/>
        <v>130</v>
      </c>
      <c r="P2819">
        <f t="shared" si="221"/>
        <v>23.64</v>
      </c>
      <c r="Q2819" s="13" t="s">
        <v>8315</v>
      </c>
      <c r="R2819" s="13" t="s">
        <v>8316</v>
      </c>
      <c r="S2819" s="16">
        <f t="shared" si="222"/>
        <v>42023.634976851856</v>
      </c>
      <c r="T2819" s="16">
        <f t="shared" si="223"/>
        <v>42063.634976851856</v>
      </c>
      <c r="U2819">
        <f t="shared" si="224"/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220"/>
        <v>106</v>
      </c>
      <c r="P2820">
        <f t="shared" si="221"/>
        <v>103.95</v>
      </c>
      <c r="Q2820" s="13" t="s">
        <v>8315</v>
      </c>
      <c r="R2820" s="13" t="s">
        <v>8316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220"/>
        <v>105</v>
      </c>
      <c r="P2821">
        <f t="shared" si="221"/>
        <v>50.38</v>
      </c>
      <c r="Q2821" s="13" t="s">
        <v>8315</v>
      </c>
      <c r="R2821" s="13" t="s">
        <v>8316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220"/>
        <v>136</v>
      </c>
      <c r="P2822">
        <f t="shared" si="221"/>
        <v>13.6</v>
      </c>
      <c r="Q2822" s="13" t="s">
        <v>8315</v>
      </c>
      <c r="R2822" s="13" t="s">
        <v>8316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220"/>
        <v>100</v>
      </c>
      <c r="P2823">
        <f t="shared" si="221"/>
        <v>28.57</v>
      </c>
      <c r="Q2823" s="13" t="s">
        <v>8315</v>
      </c>
      <c r="R2823" s="13" t="s">
        <v>8316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220"/>
        <v>100</v>
      </c>
      <c r="P2824">
        <f t="shared" si="221"/>
        <v>63.83</v>
      </c>
      <c r="Q2824" s="13" t="s">
        <v>8315</v>
      </c>
      <c r="R2824" s="13" t="s">
        <v>8316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220"/>
        <v>124</v>
      </c>
      <c r="P2825">
        <f t="shared" si="221"/>
        <v>8.86</v>
      </c>
      <c r="Q2825" s="13" t="s">
        <v>8315</v>
      </c>
      <c r="R2825" s="13" t="s">
        <v>8316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220"/>
        <v>117</v>
      </c>
      <c r="P2826">
        <f t="shared" si="221"/>
        <v>50.67</v>
      </c>
      <c r="Q2826" s="13" t="s">
        <v>8315</v>
      </c>
      <c r="R2826" s="13" t="s">
        <v>8316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220"/>
        <v>103</v>
      </c>
      <c r="P2827">
        <f t="shared" si="221"/>
        <v>60.78</v>
      </c>
      <c r="Q2827" s="13" t="s">
        <v>8315</v>
      </c>
      <c r="R2827" s="13" t="s">
        <v>8316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220"/>
        <v>108</v>
      </c>
      <c r="P2828">
        <f t="shared" si="221"/>
        <v>113.42</v>
      </c>
      <c r="Q2828" s="13" t="s">
        <v>8315</v>
      </c>
      <c r="R2828" s="13" t="s">
        <v>8316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220"/>
        <v>120</v>
      </c>
      <c r="P2829">
        <f t="shared" si="221"/>
        <v>104.57</v>
      </c>
      <c r="Q2829" s="13" t="s">
        <v>8315</v>
      </c>
      <c r="R2829" s="13" t="s">
        <v>8316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220"/>
        <v>100</v>
      </c>
      <c r="P2830">
        <f t="shared" si="221"/>
        <v>98.31</v>
      </c>
      <c r="Q2830" s="13" t="s">
        <v>8315</v>
      </c>
      <c r="R2830" s="13" t="s">
        <v>8316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220"/>
        <v>107</v>
      </c>
      <c r="P2831">
        <f t="shared" si="221"/>
        <v>35.04</v>
      </c>
      <c r="Q2831" s="13" t="s">
        <v>8315</v>
      </c>
      <c r="R2831" s="13" t="s">
        <v>8316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220"/>
        <v>100</v>
      </c>
      <c r="P2832">
        <f t="shared" si="221"/>
        <v>272.73</v>
      </c>
      <c r="Q2832" s="13" t="s">
        <v>8315</v>
      </c>
      <c r="R2832" s="13" t="s">
        <v>8316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220"/>
        <v>111</v>
      </c>
      <c r="P2833">
        <f t="shared" si="221"/>
        <v>63.85</v>
      </c>
      <c r="Q2833" s="13" t="s">
        <v>8315</v>
      </c>
      <c r="R2833" s="13" t="s">
        <v>8316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220"/>
        <v>115</v>
      </c>
      <c r="P2834">
        <f t="shared" si="221"/>
        <v>30.19</v>
      </c>
      <c r="Q2834" s="13" t="s">
        <v>8315</v>
      </c>
      <c r="R2834" s="13" t="s">
        <v>8316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220"/>
        <v>108</v>
      </c>
      <c r="P2835">
        <f t="shared" si="221"/>
        <v>83.51</v>
      </c>
      <c r="Q2835" s="13" t="s">
        <v>8315</v>
      </c>
      <c r="R2835" s="13" t="s">
        <v>8316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220"/>
        <v>170</v>
      </c>
      <c r="P2836">
        <f t="shared" si="221"/>
        <v>64.760000000000005</v>
      </c>
      <c r="Q2836" s="13" t="s">
        <v>8315</v>
      </c>
      <c r="R2836" s="13" t="s">
        <v>8316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220"/>
        <v>187</v>
      </c>
      <c r="P2837">
        <f t="shared" si="221"/>
        <v>20.12</v>
      </c>
      <c r="Q2837" s="13" t="s">
        <v>8315</v>
      </c>
      <c r="R2837" s="13" t="s">
        <v>8316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220"/>
        <v>108</v>
      </c>
      <c r="P2838">
        <f t="shared" si="221"/>
        <v>44.09</v>
      </c>
      <c r="Q2838" s="13" t="s">
        <v>8315</v>
      </c>
      <c r="R2838" s="13" t="s">
        <v>8316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220"/>
        <v>100</v>
      </c>
      <c r="P2839">
        <f t="shared" si="221"/>
        <v>40.479999999999997</v>
      </c>
      <c r="Q2839" s="13" t="s">
        <v>8315</v>
      </c>
      <c r="R2839" s="13" t="s">
        <v>8316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220"/>
        <v>120</v>
      </c>
      <c r="P2840">
        <f t="shared" si="221"/>
        <v>44.54</v>
      </c>
      <c r="Q2840" s="13" t="s">
        <v>8315</v>
      </c>
      <c r="R2840" s="13" t="s">
        <v>8316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220"/>
        <v>111</v>
      </c>
      <c r="P2841">
        <f t="shared" si="221"/>
        <v>125.81</v>
      </c>
      <c r="Q2841" s="13" t="s">
        <v>8315</v>
      </c>
      <c r="R2841" s="13" t="s">
        <v>8316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220"/>
        <v>104</v>
      </c>
      <c r="P2842">
        <f t="shared" si="221"/>
        <v>19.7</v>
      </c>
      <c r="Q2842" s="13" t="s">
        <v>8315</v>
      </c>
      <c r="R2842" s="13" t="s">
        <v>8316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220"/>
        <v>1</v>
      </c>
      <c r="P2843">
        <f t="shared" si="221"/>
        <v>10</v>
      </c>
      <c r="Q2843" s="13" t="s">
        <v>8315</v>
      </c>
      <c r="R2843" s="13" t="s">
        <v>8316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220"/>
        <v>0</v>
      </c>
      <c r="P2844">
        <f t="shared" si="221"/>
        <v>0</v>
      </c>
      <c r="Q2844" s="13" t="s">
        <v>8315</v>
      </c>
      <c r="R2844" s="13" t="s">
        <v>8316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220"/>
        <v>0</v>
      </c>
      <c r="P2845">
        <f t="shared" si="221"/>
        <v>0</v>
      </c>
      <c r="Q2845" s="13" t="s">
        <v>8315</v>
      </c>
      <c r="R2845" s="13" t="s">
        <v>8316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220"/>
        <v>5</v>
      </c>
      <c r="P2846">
        <f t="shared" si="221"/>
        <v>30</v>
      </c>
      <c r="Q2846" s="13" t="s">
        <v>8315</v>
      </c>
      <c r="R2846" s="13" t="s">
        <v>8316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220"/>
        <v>32</v>
      </c>
      <c r="P2847">
        <f t="shared" si="221"/>
        <v>60.67</v>
      </c>
      <c r="Q2847" s="13" t="s">
        <v>8315</v>
      </c>
      <c r="R2847" s="13" t="s">
        <v>8316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220"/>
        <v>0</v>
      </c>
      <c r="P2848">
        <f t="shared" si="221"/>
        <v>0</v>
      </c>
      <c r="Q2848" s="13" t="s">
        <v>8315</v>
      </c>
      <c r="R2848" s="13" t="s">
        <v>8316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220"/>
        <v>0</v>
      </c>
      <c r="P2849">
        <f t="shared" si="221"/>
        <v>0</v>
      </c>
      <c r="Q2849" s="13" t="s">
        <v>8315</v>
      </c>
      <c r="R2849" s="13" t="s">
        <v>8316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220"/>
        <v>0</v>
      </c>
      <c r="P2850">
        <f t="shared" si="221"/>
        <v>23.33</v>
      </c>
      <c r="Q2850" s="13" t="s">
        <v>8315</v>
      </c>
      <c r="R2850" s="13" t="s">
        <v>8316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220"/>
        <v>1</v>
      </c>
      <c r="P2851">
        <f t="shared" si="221"/>
        <v>5</v>
      </c>
      <c r="Q2851" s="13" t="s">
        <v>8315</v>
      </c>
      <c r="R2851" s="13" t="s">
        <v>8316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220"/>
        <v>4</v>
      </c>
      <c r="P2852">
        <f t="shared" si="221"/>
        <v>23.92</v>
      </c>
      <c r="Q2852" s="13" t="s">
        <v>8315</v>
      </c>
      <c r="R2852" s="13" t="s">
        <v>8316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220"/>
        <v>0</v>
      </c>
      <c r="P2853">
        <f t="shared" si="221"/>
        <v>0</v>
      </c>
      <c r="Q2853" s="13" t="s">
        <v>8315</v>
      </c>
      <c r="R2853" s="13" t="s">
        <v>8316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220"/>
        <v>2</v>
      </c>
      <c r="P2854">
        <f t="shared" si="221"/>
        <v>15.83</v>
      </c>
      <c r="Q2854" s="13" t="s">
        <v>8315</v>
      </c>
      <c r="R2854" s="13" t="s">
        <v>8316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220"/>
        <v>0</v>
      </c>
      <c r="P2855">
        <f t="shared" si="221"/>
        <v>0</v>
      </c>
      <c r="Q2855" s="13" t="s">
        <v>8315</v>
      </c>
      <c r="R2855" s="13" t="s">
        <v>8316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220"/>
        <v>42</v>
      </c>
      <c r="P2856">
        <f t="shared" si="221"/>
        <v>29.79</v>
      </c>
      <c r="Q2856" s="13" t="s">
        <v>8315</v>
      </c>
      <c r="R2856" s="13" t="s">
        <v>8316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220"/>
        <v>50</v>
      </c>
      <c r="P2857">
        <f t="shared" si="221"/>
        <v>60</v>
      </c>
      <c r="Q2857" s="13" t="s">
        <v>8315</v>
      </c>
      <c r="R2857" s="13" t="s">
        <v>8316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220"/>
        <v>5</v>
      </c>
      <c r="P2858">
        <f t="shared" si="221"/>
        <v>24.33</v>
      </c>
      <c r="Q2858" s="13" t="s">
        <v>8315</v>
      </c>
      <c r="R2858" s="13" t="s">
        <v>8316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220"/>
        <v>20</v>
      </c>
      <c r="P2859">
        <f t="shared" si="221"/>
        <v>500</v>
      </c>
      <c r="Q2859" s="13" t="s">
        <v>8315</v>
      </c>
      <c r="R2859" s="13" t="s">
        <v>8316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220"/>
        <v>0</v>
      </c>
      <c r="P2860">
        <f t="shared" si="221"/>
        <v>0</v>
      </c>
      <c r="Q2860" s="13" t="s">
        <v>8315</v>
      </c>
      <c r="R2860" s="13" t="s">
        <v>8316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220"/>
        <v>2</v>
      </c>
      <c r="P2861">
        <f t="shared" si="221"/>
        <v>35</v>
      </c>
      <c r="Q2861" s="13" t="s">
        <v>8315</v>
      </c>
      <c r="R2861" s="13" t="s">
        <v>8316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220"/>
        <v>7</v>
      </c>
      <c r="P2862">
        <f t="shared" si="221"/>
        <v>29.56</v>
      </c>
      <c r="Q2862" s="13" t="s">
        <v>8315</v>
      </c>
      <c r="R2862" s="13" t="s">
        <v>8316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220"/>
        <v>32</v>
      </c>
      <c r="P2863">
        <f t="shared" si="221"/>
        <v>26.67</v>
      </c>
      <c r="Q2863" s="13" t="s">
        <v>8315</v>
      </c>
      <c r="R2863" s="13" t="s">
        <v>8316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220"/>
        <v>0</v>
      </c>
      <c r="P2864">
        <f t="shared" si="221"/>
        <v>18.329999999999998</v>
      </c>
      <c r="Q2864" s="13" t="s">
        <v>8315</v>
      </c>
      <c r="R2864" s="13" t="s">
        <v>8316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220"/>
        <v>0</v>
      </c>
      <c r="P2865">
        <f t="shared" si="221"/>
        <v>20</v>
      </c>
      <c r="Q2865" s="13" t="s">
        <v>8315</v>
      </c>
      <c r="R2865" s="13" t="s">
        <v>8316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220"/>
        <v>2</v>
      </c>
      <c r="P2866">
        <f t="shared" si="221"/>
        <v>13.33</v>
      </c>
      <c r="Q2866" s="13" t="s">
        <v>8315</v>
      </c>
      <c r="R2866" s="13" t="s">
        <v>8316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220"/>
        <v>0</v>
      </c>
      <c r="P2867">
        <f t="shared" si="221"/>
        <v>0</v>
      </c>
      <c r="Q2867" s="13" t="s">
        <v>8315</v>
      </c>
      <c r="R2867" s="13" t="s">
        <v>8316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220"/>
        <v>1</v>
      </c>
      <c r="P2868">
        <f t="shared" si="221"/>
        <v>22.5</v>
      </c>
      <c r="Q2868" s="13" t="s">
        <v>8315</v>
      </c>
      <c r="R2868" s="13" t="s">
        <v>8316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220"/>
        <v>20</v>
      </c>
      <c r="P2869">
        <f t="shared" si="221"/>
        <v>50.4</v>
      </c>
      <c r="Q2869" s="13" t="s">
        <v>8315</v>
      </c>
      <c r="R2869" s="13" t="s">
        <v>8316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220"/>
        <v>42</v>
      </c>
      <c r="P2870">
        <f t="shared" si="221"/>
        <v>105.03</v>
      </c>
      <c r="Q2870" s="13" t="s">
        <v>8315</v>
      </c>
      <c r="R2870" s="13" t="s">
        <v>8316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220"/>
        <v>1</v>
      </c>
      <c r="P2871">
        <f t="shared" si="221"/>
        <v>35.4</v>
      </c>
      <c r="Q2871" s="13" t="s">
        <v>8315</v>
      </c>
      <c r="R2871" s="13" t="s">
        <v>8316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220"/>
        <v>15</v>
      </c>
      <c r="P2872">
        <f t="shared" si="221"/>
        <v>83.33</v>
      </c>
      <c r="Q2872" s="13" t="s">
        <v>8315</v>
      </c>
      <c r="R2872" s="13" t="s">
        <v>8316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220"/>
        <v>5</v>
      </c>
      <c r="P2873">
        <f t="shared" si="221"/>
        <v>35.92</v>
      </c>
      <c r="Q2873" s="13" t="s">
        <v>8315</v>
      </c>
      <c r="R2873" s="13" t="s">
        <v>8316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220"/>
        <v>0</v>
      </c>
      <c r="P2874">
        <f t="shared" si="221"/>
        <v>0</v>
      </c>
      <c r="Q2874" s="13" t="s">
        <v>8315</v>
      </c>
      <c r="R2874" s="13" t="s">
        <v>8316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220"/>
        <v>38</v>
      </c>
      <c r="P2875">
        <f t="shared" si="221"/>
        <v>119.13</v>
      </c>
      <c r="Q2875" s="13" t="s">
        <v>8315</v>
      </c>
      <c r="R2875" s="13" t="s">
        <v>8316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220"/>
        <v>5</v>
      </c>
      <c r="P2876">
        <f t="shared" si="221"/>
        <v>90.33</v>
      </c>
      <c r="Q2876" s="13" t="s">
        <v>8315</v>
      </c>
      <c r="R2876" s="13" t="s">
        <v>8316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220"/>
        <v>0</v>
      </c>
      <c r="P2877">
        <f t="shared" si="221"/>
        <v>2.33</v>
      </c>
      <c r="Q2877" s="13" t="s">
        <v>8315</v>
      </c>
      <c r="R2877" s="13" t="s">
        <v>8316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220"/>
        <v>0</v>
      </c>
      <c r="P2878">
        <f t="shared" si="221"/>
        <v>0</v>
      </c>
      <c r="Q2878" s="13" t="s">
        <v>8315</v>
      </c>
      <c r="R2878" s="13" t="s">
        <v>8316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220"/>
        <v>11</v>
      </c>
      <c r="P2879">
        <f t="shared" si="221"/>
        <v>108.33</v>
      </c>
      <c r="Q2879" s="13" t="s">
        <v>8315</v>
      </c>
      <c r="R2879" s="13" t="s">
        <v>8316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220"/>
        <v>2</v>
      </c>
      <c r="P2880">
        <f t="shared" si="221"/>
        <v>15.75</v>
      </c>
      <c r="Q2880" s="13" t="s">
        <v>8315</v>
      </c>
      <c r="R2880" s="13" t="s">
        <v>8316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220"/>
        <v>0</v>
      </c>
      <c r="P2881">
        <f t="shared" si="221"/>
        <v>29</v>
      </c>
      <c r="Q2881" s="13" t="s">
        <v>8315</v>
      </c>
      <c r="R2881" s="13" t="s">
        <v>8316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ref="O2882:O2945" si="225">ROUND(E2882/D2882*100,0)</f>
        <v>23</v>
      </c>
      <c r="P2882">
        <f t="shared" ref="P2882:P2945" si="226">IFERROR(ROUND(E2882/L2882,2),0)</f>
        <v>96.55</v>
      </c>
      <c r="Q2882" s="13" t="s">
        <v>8315</v>
      </c>
      <c r="R2882" s="13" t="s">
        <v>8316</v>
      </c>
      <c r="S2882" s="16">
        <f t="shared" ref="S2882:S2945" si="227">(((J2882/60)/60)/24)+DATE(1970,1,1)</f>
        <v>42192.905694444446</v>
      </c>
      <c r="T2882" s="16">
        <f t="shared" ref="T2882:T2945" si="228">(((I2882/60)/60)/24)+DATE(1970,1,1)</f>
        <v>42236.711805555555</v>
      </c>
      <c r="U2882">
        <f t="shared" ref="U2882:U2945" si="229">+YEAR(S2882)</f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si="225"/>
        <v>0</v>
      </c>
      <c r="P2883">
        <f t="shared" si="226"/>
        <v>0</v>
      </c>
      <c r="Q2883" s="13" t="s">
        <v>8315</v>
      </c>
      <c r="R2883" s="13" t="s">
        <v>8316</v>
      </c>
      <c r="S2883" s="16">
        <f t="shared" si="227"/>
        <v>41916.597638888888</v>
      </c>
      <c r="T2883" s="16">
        <f t="shared" si="228"/>
        <v>41976.639305555553</v>
      </c>
      <c r="U2883">
        <f t="shared" si="229"/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225"/>
        <v>34</v>
      </c>
      <c r="P2884">
        <f t="shared" si="226"/>
        <v>63</v>
      </c>
      <c r="Q2884" s="13" t="s">
        <v>8315</v>
      </c>
      <c r="R2884" s="13" t="s">
        <v>8316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225"/>
        <v>19</v>
      </c>
      <c r="P2885">
        <f t="shared" si="226"/>
        <v>381.6</v>
      </c>
      <c r="Q2885" s="13" t="s">
        <v>8315</v>
      </c>
      <c r="R2885" s="13" t="s">
        <v>8316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225"/>
        <v>0</v>
      </c>
      <c r="P2886">
        <f t="shared" si="226"/>
        <v>46.25</v>
      </c>
      <c r="Q2886" s="13" t="s">
        <v>8315</v>
      </c>
      <c r="R2886" s="13" t="s">
        <v>8316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225"/>
        <v>33</v>
      </c>
      <c r="P2887">
        <f t="shared" si="226"/>
        <v>26</v>
      </c>
      <c r="Q2887" s="13" t="s">
        <v>8315</v>
      </c>
      <c r="R2887" s="13" t="s">
        <v>8316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225"/>
        <v>5</v>
      </c>
      <c r="P2888">
        <f t="shared" si="226"/>
        <v>10</v>
      </c>
      <c r="Q2888" s="13" t="s">
        <v>8315</v>
      </c>
      <c r="R2888" s="13" t="s">
        <v>8316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225"/>
        <v>0</v>
      </c>
      <c r="P2889">
        <f t="shared" si="226"/>
        <v>5</v>
      </c>
      <c r="Q2889" s="13" t="s">
        <v>8315</v>
      </c>
      <c r="R2889" s="13" t="s">
        <v>8316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225"/>
        <v>0</v>
      </c>
      <c r="P2890">
        <f t="shared" si="226"/>
        <v>0</v>
      </c>
      <c r="Q2890" s="13" t="s">
        <v>8315</v>
      </c>
      <c r="R2890" s="13" t="s">
        <v>8316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225"/>
        <v>38</v>
      </c>
      <c r="P2891">
        <f t="shared" si="226"/>
        <v>81.569999999999993</v>
      </c>
      <c r="Q2891" s="13" t="s">
        <v>8315</v>
      </c>
      <c r="R2891" s="13" t="s">
        <v>8316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225"/>
        <v>1</v>
      </c>
      <c r="P2892">
        <f t="shared" si="226"/>
        <v>7</v>
      </c>
      <c r="Q2892" s="13" t="s">
        <v>8315</v>
      </c>
      <c r="R2892" s="13" t="s">
        <v>8316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225"/>
        <v>3</v>
      </c>
      <c r="P2893">
        <f t="shared" si="226"/>
        <v>27.3</v>
      </c>
      <c r="Q2893" s="13" t="s">
        <v>8315</v>
      </c>
      <c r="R2893" s="13" t="s">
        <v>8316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225"/>
        <v>9</v>
      </c>
      <c r="P2894">
        <f t="shared" si="226"/>
        <v>29.41</v>
      </c>
      <c r="Q2894" s="13" t="s">
        <v>8315</v>
      </c>
      <c r="R2894" s="13" t="s">
        <v>8316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225"/>
        <v>1</v>
      </c>
      <c r="P2895">
        <f t="shared" si="226"/>
        <v>12.5</v>
      </c>
      <c r="Q2895" s="13" t="s">
        <v>8315</v>
      </c>
      <c r="R2895" s="13" t="s">
        <v>8316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225"/>
        <v>0</v>
      </c>
      <c r="P2896">
        <f t="shared" si="226"/>
        <v>0</v>
      </c>
      <c r="Q2896" s="13" t="s">
        <v>8315</v>
      </c>
      <c r="R2896" s="13" t="s">
        <v>8316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225"/>
        <v>5</v>
      </c>
      <c r="P2897">
        <f t="shared" si="226"/>
        <v>5.75</v>
      </c>
      <c r="Q2897" s="13" t="s">
        <v>8315</v>
      </c>
      <c r="R2897" s="13" t="s">
        <v>8316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225"/>
        <v>21</v>
      </c>
      <c r="P2898">
        <f t="shared" si="226"/>
        <v>52.08</v>
      </c>
      <c r="Q2898" s="13" t="s">
        <v>8315</v>
      </c>
      <c r="R2898" s="13" t="s">
        <v>8316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225"/>
        <v>5</v>
      </c>
      <c r="P2899">
        <f t="shared" si="226"/>
        <v>183.33</v>
      </c>
      <c r="Q2899" s="13" t="s">
        <v>8315</v>
      </c>
      <c r="R2899" s="13" t="s">
        <v>8316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225"/>
        <v>4</v>
      </c>
      <c r="P2900">
        <f t="shared" si="226"/>
        <v>26.33</v>
      </c>
      <c r="Q2900" s="13" t="s">
        <v>8315</v>
      </c>
      <c r="R2900" s="13" t="s">
        <v>8316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225"/>
        <v>0</v>
      </c>
      <c r="P2901">
        <f t="shared" si="226"/>
        <v>0</v>
      </c>
      <c r="Q2901" s="13" t="s">
        <v>8315</v>
      </c>
      <c r="R2901" s="13" t="s">
        <v>8316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225"/>
        <v>62</v>
      </c>
      <c r="P2902">
        <f t="shared" si="226"/>
        <v>486.43</v>
      </c>
      <c r="Q2902" s="13" t="s">
        <v>8315</v>
      </c>
      <c r="R2902" s="13" t="s">
        <v>8316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225"/>
        <v>1</v>
      </c>
      <c r="P2903">
        <f t="shared" si="226"/>
        <v>3</v>
      </c>
      <c r="Q2903" s="13" t="s">
        <v>8315</v>
      </c>
      <c r="R2903" s="13" t="s">
        <v>8316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225"/>
        <v>0</v>
      </c>
      <c r="P2904">
        <f t="shared" si="226"/>
        <v>25</v>
      </c>
      <c r="Q2904" s="13" t="s">
        <v>8315</v>
      </c>
      <c r="R2904" s="13" t="s">
        <v>8316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225"/>
        <v>1</v>
      </c>
      <c r="P2905">
        <f t="shared" si="226"/>
        <v>9.75</v>
      </c>
      <c r="Q2905" s="13" t="s">
        <v>8315</v>
      </c>
      <c r="R2905" s="13" t="s">
        <v>8316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225"/>
        <v>5</v>
      </c>
      <c r="P2906">
        <f t="shared" si="226"/>
        <v>18.75</v>
      </c>
      <c r="Q2906" s="13" t="s">
        <v>8315</v>
      </c>
      <c r="R2906" s="13" t="s">
        <v>8316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225"/>
        <v>18</v>
      </c>
      <c r="P2907">
        <f t="shared" si="226"/>
        <v>36.590000000000003</v>
      </c>
      <c r="Q2907" s="13" t="s">
        <v>8315</v>
      </c>
      <c r="R2907" s="13" t="s">
        <v>8316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225"/>
        <v>9</v>
      </c>
      <c r="P2908">
        <f t="shared" si="226"/>
        <v>80.709999999999994</v>
      </c>
      <c r="Q2908" s="13" t="s">
        <v>8315</v>
      </c>
      <c r="R2908" s="13" t="s">
        <v>8316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225"/>
        <v>0</v>
      </c>
      <c r="P2909">
        <f t="shared" si="226"/>
        <v>1</v>
      </c>
      <c r="Q2909" s="13" t="s">
        <v>8315</v>
      </c>
      <c r="R2909" s="13" t="s">
        <v>8316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225"/>
        <v>3</v>
      </c>
      <c r="P2910">
        <f t="shared" si="226"/>
        <v>52.8</v>
      </c>
      <c r="Q2910" s="13" t="s">
        <v>8315</v>
      </c>
      <c r="R2910" s="13" t="s">
        <v>8316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225"/>
        <v>0</v>
      </c>
      <c r="P2911">
        <f t="shared" si="226"/>
        <v>20</v>
      </c>
      <c r="Q2911" s="13" t="s">
        <v>8315</v>
      </c>
      <c r="R2911" s="13" t="s">
        <v>8316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225"/>
        <v>0</v>
      </c>
      <c r="P2912">
        <f t="shared" si="226"/>
        <v>1</v>
      </c>
      <c r="Q2912" s="13" t="s">
        <v>8315</v>
      </c>
      <c r="R2912" s="13" t="s">
        <v>8316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2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225"/>
        <v>37</v>
      </c>
      <c r="P2913">
        <f t="shared" si="226"/>
        <v>46.93</v>
      </c>
      <c r="Q2913" s="13" t="s">
        <v>8315</v>
      </c>
      <c r="R2913" s="13" t="s">
        <v>8316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2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225"/>
        <v>14</v>
      </c>
      <c r="P2914">
        <f t="shared" si="226"/>
        <v>78.08</v>
      </c>
      <c r="Q2914" s="13" t="s">
        <v>8315</v>
      </c>
      <c r="R2914" s="13" t="s">
        <v>8316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2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225"/>
        <v>0</v>
      </c>
      <c r="P2915">
        <f t="shared" si="226"/>
        <v>1</v>
      </c>
      <c r="Q2915" s="13" t="s">
        <v>8315</v>
      </c>
      <c r="R2915" s="13" t="s">
        <v>8316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2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225"/>
        <v>0</v>
      </c>
      <c r="P2916">
        <f t="shared" si="226"/>
        <v>1</v>
      </c>
      <c r="Q2916" s="13" t="s">
        <v>8315</v>
      </c>
      <c r="R2916" s="13" t="s">
        <v>8316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2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225"/>
        <v>61</v>
      </c>
      <c r="P2917">
        <f t="shared" si="226"/>
        <v>203.67</v>
      </c>
      <c r="Q2917" s="13" t="s">
        <v>8315</v>
      </c>
      <c r="R2917" s="13" t="s">
        <v>8316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2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225"/>
        <v>8</v>
      </c>
      <c r="P2918">
        <f t="shared" si="226"/>
        <v>20.71</v>
      </c>
      <c r="Q2918" s="13" t="s">
        <v>8315</v>
      </c>
      <c r="R2918" s="13" t="s">
        <v>8316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2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225"/>
        <v>22</v>
      </c>
      <c r="P2919">
        <f t="shared" si="226"/>
        <v>48.56</v>
      </c>
      <c r="Q2919" s="13" t="s">
        <v>8315</v>
      </c>
      <c r="R2919" s="13" t="s">
        <v>8316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2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225"/>
        <v>27</v>
      </c>
      <c r="P2920">
        <f t="shared" si="226"/>
        <v>68.099999999999994</v>
      </c>
      <c r="Q2920" s="13" t="s">
        <v>8315</v>
      </c>
      <c r="R2920" s="13" t="s">
        <v>8316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2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225"/>
        <v>9</v>
      </c>
      <c r="P2921">
        <f t="shared" si="226"/>
        <v>8.5</v>
      </c>
      <c r="Q2921" s="13" t="s">
        <v>8315</v>
      </c>
      <c r="R2921" s="13" t="s">
        <v>8316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2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225"/>
        <v>27</v>
      </c>
      <c r="P2922">
        <f t="shared" si="226"/>
        <v>51.62</v>
      </c>
      <c r="Q2922" s="13" t="s">
        <v>8315</v>
      </c>
      <c r="R2922" s="13" t="s">
        <v>8316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2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225"/>
        <v>129</v>
      </c>
      <c r="P2923">
        <f t="shared" si="226"/>
        <v>43</v>
      </c>
      <c r="Q2923" s="13" t="s">
        <v>8315</v>
      </c>
      <c r="R2923" s="13" t="s">
        <v>8336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  <c r="V2923"/>
    </row>
    <row r="2924" spans="1:22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225"/>
        <v>100</v>
      </c>
      <c r="P2924">
        <f t="shared" si="226"/>
        <v>83.33</v>
      </c>
      <c r="Q2924" s="13" t="s">
        <v>8315</v>
      </c>
      <c r="R2924" s="13" t="s">
        <v>8336</v>
      </c>
      <c r="S2924" s="16">
        <f t="shared" si="227"/>
        <v>42097.874155092592</v>
      </c>
      <c r="T2924" s="16">
        <f t="shared" si="228"/>
        <v>42142.874155092592</v>
      </c>
      <c r="U2924">
        <f t="shared" si="229"/>
        <v>2015</v>
      </c>
      <c r="V2924"/>
    </row>
    <row r="2925" spans="1:22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225"/>
        <v>100</v>
      </c>
      <c r="P2925">
        <f t="shared" si="226"/>
        <v>30</v>
      </c>
      <c r="Q2925" s="13" t="s">
        <v>8315</v>
      </c>
      <c r="R2925" s="13" t="s">
        <v>8336</v>
      </c>
      <c r="S2925" s="16">
        <f t="shared" si="227"/>
        <v>42013.15253472222</v>
      </c>
      <c r="T2925" s="16">
        <f t="shared" si="228"/>
        <v>42028.125</v>
      </c>
      <c r="U2925">
        <f t="shared" si="229"/>
        <v>2015</v>
      </c>
      <c r="V2925"/>
    </row>
    <row r="2926" spans="1:22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225"/>
        <v>103</v>
      </c>
      <c r="P2926">
        <f t="shared" si="226"/>
        <v>175.51</v>
      </c>
      <c r="Q2926" s="13" t="s">
        <v>8315</v>
      </c>
      <c r="R2926" s="13" t="s">
        <v>8336</v>
      </c>
      <c r="S2926" s="16">
        <f t="shared" si="227"/>
        <v>42103.556828703702</v>
      </c>
      <c r="T2926" s="16">
        <f t="shared" si="228"/>
        <v>42133.165972222225</v>
      </c>
      <c r="U2926">
        <f t="shared" si="229"/>
        <v>2015</v>
      </c>
      <c r="V2926"/>
    </row>
    <row r="2927" spans="1:22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225"/>
        <v>102</v>
      </c>
      <c r="P2927">
        <f t="shared" si="226"/>
        <v>231.66</v>
      </c>
      <c r="Q2927" s="13" t="s">
        <v>8315</v>
      </c>
      <c r="R2927" s="13" t="s">
        <v>8336</v>
      </c>
      <c r="S2927" s="16">
        <f t="shared" si="227"/>
        <v>41863.584120370368</v>
      </c>
      <c r="T2927" s="16">
        <f t="shared" si="228"/>
        <v>41893.584120370368</v>
      </c>
      <c r="U2927">
        <f t="shared" si="229"/>
        <v>2014</v>
      </c>
      <c r="V2927"/>
    </row>
    <row r="2928" spans="1:22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225"/>
        <v>125</v>
      </c>
      <c r="P2928">
        <f t="shared" si="226"/>
        <v>75</v>
      </c>
      <c r="Q2928" s="13" t="s">
        <v>8315</v>
      </c>
      <c r="R2928" s="13" t="s">
        <v>8336</v>
      </c>
      <c r="S2928" s="16">
        <f t="shared" si="227"/>
        <v>42044.765960648147</v>
      </c>
      <c r="T2928" s="16">
        <f t="shared" si="228"/>
        <v>42058.765960648147</v>
      </c>
      <c r="U2928">
        <f t="shared" si="229"/>
        <v>2015</v>
      </c>
      <c r="V2928"/>
    </row>
    <row r="2929" spans="1:21" customFormat="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225"/>
        <v>131</v>
      </c>
      <c r="P2929">
        <f t="shared" si="226"/>
        <v>112.14</v>
      </c>
      <c r="Q2929" s="13" t="s">
        <v>8315</v>
      </c>
      <c r="R2929" s="13" t="s">
        <v>8336</v>
      </c>
      <c r="S2929" s="16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customFormat="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225"/>
        <v>100</v>
      </c>
      <c r="P2930">
        <f t="shared" si="226"/>
        <v>41.67</v>
      </c>
      <c r="Q2930" s="13" t="s">
        <v>8315</v>
      </c>
      <c r="R2930" s="13" t="s">
        <v>8336</v>
      </c>
      <c r="S2930" s="16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customFormat="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225"/>
        <v>102</v>
      </c>
      <c r="P2931">
        <f t="shared" si="226"/>
        <v>255.17</v>
      </c>
      <c r="Q2931" s="13" t="s">
        <v>8315</v>
      </c>
      <c r="R2931" s="13" t="s">
        <v>8336</v>
      </c>
      <c r="S2931" s="16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customFormat="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225"/>
        <v>101</v>
      </c>
      <c r="P2932">
        <f t="shared" si="226"/>
        <v>162.77000000000001</v>
      </c>
      <c r="Q2932" s="13" t="s">
        <v>8315</v>
      </c>
      <c r="R2932" s="13" t="s">
        <v>8336</v>
      </c>
      <c r="S2932" s="16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customFormat="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225"/>
        <v>106</v>
      </c>
      <c r="P2933">
        <f t="shared" si="226"/>
        <v>88.33</v>
      </c>
      <c r="Q2933" s="13" t="s">
        <v>8315</v>
      </c>
      <c r="R2933" s="13" t="s">
        <v>8336</v>
      </c>
      <c r="S2933" s="16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customFormat="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225"/>
        <v>105</v>
      </c>
      <c r="P2934">
        <f t="shared" si="226"/>
        <v>85.74</v>
      </c>
      <c r="Q2934" s="13" t="s">
        <v>8315</v>
      </c>
      <c r="R2934" s="13" t="s">
        <v>8336</v>
      </c>
      <c r="S2934" s="16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customFormat="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225"/>
        <v>103</v>
      </c>
      <c r="P2935">
        <f t="shared" si="226"/>
        <v>47.57</v>
      </c>
      <c r="Q2935" s="13" t="s">
        <v>8315</v>
      </c>
      <c r="R2935" s="13" t="s">
        <v>8336</v>
      </c>
      <c r="S2935" s="16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customFormat="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225"/>
        <v>108</v>
      </c>
      <c r="P2936">
        <f t="shared" si="226"/>
        <v>72.97</v>
      </c>
      <c r="Q2936" s="13" t="s">
        <v>8315</v>
      </c>
      <c r="R2936" s="13" t="s">
        <v>8336</v>
      </c>
      <c r="S2936" s="16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customFormat="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225"/>
        <v>101</v>
      </c>
      <c r="P2937">
        <f t="shared" si="226"/>
        <v>90.54</v>
      </c>
      <c r="Q2937" s="13" t="s">
        <v>8315</v>
      </c>
      <c r="R2937" s="13" t="s">
        <v>8336</v>
      </c>
      <c r="S2937" s="16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customFormat="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225"/>
        <v>128</v>
      </c>
      <c r="P2938">
        <f t="shared" si="226"/>
        <v>37.65</v>
      </c>
      <c r="Q2938" s="13" t="s">
        <v>8315</v>
      </c>
      <c r="R2938" s="13" t="s">
        <v>8336</v>
      </c>
      <c r="S2938" s="16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customFormat="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225"/>
        <v>133</v>
      </c>
      <c r="P2939">
        <f t="shared" si="226"/>
        <v>36.36</v>
      </c>
      <c r="Q2939" s="13" t="s">
        <v>8315</v>
      </c>
      <c r="R2939" s="13" t="s">
        <v>8336</v>
      </c>
      <c r="S2939" s="16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customFormat="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225"/>
        <v>101</v>
      </c>
      <c r="P2940">
        <f t="shared" si="226"/>
        <v>126.72</v>
      </c>
      <c r="Q2940" s="13" t="s">
        <v>8315</v>
      </c>
      <c r="R2940" s="13" t="s">
        <v>8336</v>
      </c>
      <c r="S2940" s="16">
        <f t="shared" si="227"/>
        <v>42004.703865740739</v>
      </c>
      <c r="T2940" s="16">
        <f t="shared" si="228"/>
        <v>42034.703865740739</v>
      </c>
      <c r="U2940">
        <f t="shared" si="229"/>
        <v>2014</v>
      </c>
    </row>
    <row r="2941" spans="1:21" customFormat="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225"/>
        <v>103</v>
      </c>
      <c r="P2941">
        <f t="shared" si="226"/>
        <v>329.2</v>
      </c>
      <c r="Q2941" s="13" t="s">
        <v>8315</v>
      </c>
      <c r="R2941" s="13" t="s">
        <v>8336</v>
      </c>
      <c r="S2941" s="16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customFormat="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225"/>
        <v>107</v>
      </c>
      <c r="P2942">
        <f t="shared" si="226"/>
        <v>81.239999999999995</v>
      </c>
      <c r="Q2942" s="13" t="s">
        <v>8315</v>
      </c>
      <c r="R2942" s="13" t="s">
        <v>8336</v>
      </c>
      <c r="S2942" s="16">
        <f t="shared" si="227"/>
        <v>41982.773356481484</v>
      </c>
      <c r="T2942" s="16">
        <f t="shared" si="228"/>
        <v>42022.773356481484</v>
      </c>
      <c r="U2942">
        <f t="shared" si="229"/>
        <v>2014</v>
      </c>
    </row>
    <row r="2943" spans="1:21" customFormat="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225"/>
        <v>0</v>
      </c>
      <c r="P2943">
        <f t="shared" si="226"/>
        <v>1</v>
      </c>
      <c r="Q2943" s="13" t="s">
        <v>8315</v>
      </c>
      <c r="R2943" s="13" t="s">
        <v>8328</v>
      </c>
      <c r="S2943" s="16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customFormat="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225"/>
        <v>20</v>
      </c>
      <c r="P2944">
        <f t="shared" si="226"/>
        <v>202.23</v>
      </c>
      <c r="Q2944" s="13" t="s">
        <v>8315</v>
      </c>
      <c r="R2944" s="13" t="s">
        <v>8328</v>
      </c>
      <c r="S2944" s="16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customFormat="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225"/>
        <v>0</v>
      </c>
      <c r="P2945">
        <f t="shared" si="226"/>
        <v>0</v>
      </c>
      <c r="Q2945" s="13" t="s">
        <v>8315</v>
      </c>
      <c r="R2945" s="13" t="s">
        <v>8328</v>
      </c>
      <c r="S2945" s="16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customFormat="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ref="O2946:O3009" si="230">ROUND(E2946/D2946*100,0)</f>
        <v>1</v>
      </c>
      <c r="P2946">
        <f t="shared" ref="P2946:P3009" si="231">IFERROR(ROUND(E2946/L2946,2),0)</f>
        <v>100</v>
      </c>
      <c r="Q2946" s="13" t="s">
        <v>8315</v>
      </c>
      <c r="R2946" s="13" t="s">
        <v>8328</v>
      </c>
      <c r="S2946" s="16">
        <f t="shared" ref="S2946:S3009" si="232">(((J2946/60)/60)/24)+DATE(1970,1,1)</f>
        <v>42132.9143287037</v>
      </c>
      <c r="T2946" s="16">
        <f t="shared" ref="T2946:T3009" si="233">(((I2946/60)/60)/24)+DATE(1970,1,1)</f>
        <v>42162.9143287037</v>
      </c>
      <c r="U2946">
        <f t="shared" ref="U2946:U3009" si="234">+YEAR(S2946)</f>
        <v>2015</v>
      </c>
    </row>
    <row r="2947" spans="1:21" customFormat="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si="230"/>
        <v>0</v>
      </c>
      <c r="P2947">
        <f t="shared" si="231"/>
        <v>0</v>
      </c>
      <c r="Q2947" s="13" t="s">
        <v>8315</v>
      </c>
      <c r="R2947" s="13" t="s">
        <v>8328</v>
      </c>
      <c r="S2947" s="16">
        <f t="shared" si="232"/>
        <v>42118.139583333337</v>
      </c>
      <c r="T2947" s="16">
        <f t="shared" si="233"/>
        <v>42148.139583333337</v>
      </c>
      <c r="U2947">
        <f t="shared" si="234"/>
        <v>2015</v>
      </c>
    </row>
    <row r="2948" spans="1:21" customFormat="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230"/>
        <v>0</v>
      </c>
      <c r="P2948">
        <f t="shared" si="231"/>
        <v>1</v>
      </c>
      <c r="Q2948" s="13" t="s">
        <v>8315</v>
      </c>
      <c r="R2948" s="13" t="s">
        <v>8328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customFormat="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230"/>
        <v>4</v>
      </c>
      <c r="P2949">
        <f t="shared" si="231"/>
        <v>82.46</v>
      </c>
      <c r="Q2949" s="13" t="s">
        <v>8315</v>
      </c>
      <c r="R2949" s="13" t="s">
        <v>8328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customFormat="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230"/>
        <v>0</v>
      </c>
      <c r="P2950">
        <f t="shared" si="231"/>
        <v>2.67</v>
      </c>
      <c r="Q2950" s="13" t="s">
        <v>8315</v>
      </c>
      <c r="R2950" s="13" t="s">
        <v>8328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customFormat="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230"/>
        <v>3</v>
      </c>
      <c r="P2951">
        <f t="shared" si="231"/>
        <v>12.5</v>
      </c>
      <c r="Q2951" s="13" t="s">
        <v>8315</v>
      </c>
      <c r="R2951" s="13" t="s">
        <v>8328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customFormat="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230"/>
        <v>0</v>
      </c>
      <c r="P2952">
        <f t="shared" si="231"/>
        <v>0</v>
      </c>
      <c r="Q2952" s="13" t="s">
        <v>8315</v>
      </c>
      <c r="R2952" s="13" t="s">
        <v>8328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customFormat="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230"/>
        <v>2</v>
      </c>
      <c r="P2953">
        <f t="shared" si="231"/>
        <v>18.899999999999999</v>
      </c>
      <c r="Q2953" s="13" t="s">
        <v>8315</v>
      </c>
      <c r="R2953" s="13" t="s">
        <v>8328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customFormat="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230"/>
        <v>8</v>
      </c>
      <c r="P2954">
        <f t="shared" si="231"/>
        <v>200.63</v>
      </c>
      <c r="Q2954" s="13" t="s">
        <v>8315</v>
      </c>
      <c r="R2954" s="13" t="s">
        <v>8328</v>
      </c>
      <c r="S2954" s="16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customFormat="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230"/>
        <v>0</v>
      </c>
      <c r="P2955">
        <f t="shared" si="231"/>
        <v>201.67</v>
      </c>
      <c r="Q2955" s="13" t="s">
        <v>8315</v>
      </c>
      <c r="R2955" s="13" t="s">
        <v>8328</v>
      </c>
      <c r="S2955" s="16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customFormat="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230"/>
        <v>0</v>
      </c>
      <c r="P2956">
        <f t="shared" si="231"/>
        <v>0</v>
      </c>
      <c r="Q2956" s="13" t="s">
        <v>8315</v>
      </c>
      <c r="R2956" s="13" t="s">
        <v>8328</v>
      </c>
      <c r="S2956" s="16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customFormat="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230"/>
        <v>60</v>
      </c>
      <c r="P2957">
        <f t="shared" si="231"/>
        <v>65</v>
      </c>
      <c r="Q2957" s="13" t="s">
        <v>8315</v>
      </c>
      <c r="R2957" s="13" t="s">
        <v>8328</v>
      </c>
      <c r="S2957" s="16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customFormat="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230"/>
        <v>17</v>
      </c>
      <c r="P2958">
        <f t="shared" si="231"/>
        <v>66.099999999999994</v>
      </c>
      <c r="Q2958" s="13" t="s">
        <v>8315</v>
      </c>
      <c r="R2958" s="13" t="s">
        <v>8328</v>
      </c>
      <c r="S2958" s="16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customFormat="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230"/>
        <v>2</v>
      </c>
      <c r="P2959">
        <f t="shared" si="231"/>
        <v>93.33</v>
      </c>
      <c r="Q2959" s="13" t="s">
        <v>8315</v>
      </c>
      <c r="R2959" s="13" t="s">
        <v>8328</v>
      </c>
      <c r="S2959" s="16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customFormat="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230"/>
        <v>0</v>
      </c>
      <c r="P2960">
        <f t="shared" si="231"/>
        <v>0</v>
      </c>
      <c r="Q2960" s="13" t="s">
        <v>8315</v>
      </c>
      <c r="R2960" s="13" t="s">
        <v>8328</v>
      </c>
      <c r="S2960" s="16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2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230"/>
        <v>0</v>
      </c>
      <c r="P2961">
        <f t="shared" si="231"/>
        <v>0</v>
      </c>
      <c r="Q2961" s="13" t="s">
        <v>8315</v>
      </c>
      <c r="R2961" s="13" t="s">
        <v>8328</v>
      </c>
      <c r="S2961" s="16">
        <f t="shared" si="232"/>
        <v>42498.008391203708</v>
      </c>
      <c r="T2961" s="16">
        <f t="shared" si="233"/>
        <v>42528.008391203708</v>
      </c>
      <c r="U2961">
        <f t="shared" si="234"/>
        <v>2016</v>
      </c>
      <c r="V2961"/>
    </row>
    <row r="2962" spans="1:22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230"/>
        <v>0</v>
      </c>
      <c r="P2962">
        <f t="shared" si="231"/>
        <v>0</v>
      </c>
      <c r="Q2962" s="13" t="s">
        <v>8315</v>
      </c>
      <c r="R2962" s="13" t="s">
        <v>8328</v>
      </c>
      <c r="S2962" s="16">
        <f t="shared" si="232"/>
        <v>41863.757210648146</v>
      </c>
      <c r="T2962" s="16">
        <f t="shared" si="233"/>
        <v>41893.757210648146</v>
      </c>
      <c r="U2962">
        <f t="shared" si="234"/>
        <v>2014</v>
      </c>
      <c r="V2962"/>
    </row>
    <row r="2963" spans="1:22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230"/>
        <v>110</v>
      </c>
      <c r="P2963">
        <f t="shared" si="231"/>
        <v>50.75</v>
      </c>
      <c r="Q2963" s="13" t="s">
        <v>8315</v>
      </c>
      <c r="R2963" s="13" t="s">
        <v>8316</v>
      </c>
      <c r="S2963" s="16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2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230"/>
        <v>122</v>
      </c>
      <c r="P2964">
        <f t="shared" si="231"/>
        <v>60.9</v>
      </c>
      <c r="Q2964" s="13" t="s">
        <v>8315</v>
      </c>
      <c r="R2964" s="13" t="s">
        <v>8316</v>
      </c>
      <c r="S2964" s="16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2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230"/>
        <v>107</v>
      </c>
      <c r="P2965">
        <f t="shared" si="231"/>
        <v>109.03</v>
      </c>
      <c r="Q2965" s="13" t="s">
        <v>8315</v>
      </c>
      <c r="R2965" s="13" t="s">
        <v>8316</v>
      </c>
      <c r="S2965" s="16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2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230"/>
        <v>101</v>
      </c>
      <c r="P2966">
        <f t="shared" si="231"/>
        <v>25.69</v>
      </c>
      <c r="Q2966" s="13" t="s">
        <v>8315</v>
      </c>
      <c r="R2966" s="13" t="s">
        <v>8316</v>
      </c>
      <c r="S2966" s="16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2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230"/>
        <v>109</v>
      </c>
      <c r="P2967">
        <f t="shared" si="231"/>
        <v>41.92</v>
      </c>
      <c r="Q2967" s="13" t="s">
        <v>8315</v>
      </c>
      <c r="R2967" s="13" t="s">
        <v>8316</v>
      </c>
      <c r="S2967" s="16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2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230"/>
        <v>114</v>
      </c>
      <c r="P2968">
        <f t="shared" si="231"/>
        <v>88.77</v>
      </c>
      <c r="Q2968" s="13" t="s">
        <v>8315</v>
      </c>
      <c r="R2968" s="13" t="s">
        <v>8316</v>
      </c>
      <c r="S2968" s="16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2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230"/>
        <v>114</v>
      </c>
      <c r="P2969">
        <f t="shared" si="231"/>
        <v>80.23</v>
      </c>
      <c r="Q2969" s="13" t="s">
        <v>8315</v>
      </c>
      <c r="R2969" s="13" t="s">
        <v>8316</v>
      </c>
      <c r="S2969" s="16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2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230"/>
        <v>106</v>
      </c>
      <c r="P2970">
        <f t="shared" si="231"/>
        <v>78.94</v>
      </c>
      <c r="Q2970" s="13" t="s">
        <v>8315</v>
      </c>
      <c r="R2970" s="13" t="s">
        <v>8316</v>
      </c>
      <c r="S2970" s="16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2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230"/>
        <v>163</v>
      </c>
      <c r="P2971">
        <f t="shared" si="231"/>
        <v>95.59</v>
      </c>
      <c r="Q2971" s="13" t="s">
        <v>8315</v>
      </c>
      <c r="R2971" s="13" t="s">
        <v>8316</v>
      </c>
      <c r="S2971" s="16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2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230"/>
        <v>106</v>
      </c>
      <c r="P2972">
        <f t="shared" si="231"/>
        <v>69.89</v>
      </c>
      <c r="Q2972" s="13" t="s">
        <v>8315</v>
      </c>
      <c r="R2972" s="13" t="s">
        <v>8316</v>
      </c>
      <c r="S2972" s="16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2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230"/>
        <v>100</v>
      </c>
      <c r="P2973">
        <f t="shared" si="231"/>
        <v>74.53</v>
      </c>
      <c r="Q2973" s="13" t="s">
        <v>8315</v>
      </c>
      <c r="R2973" s="13" t="s">
        <v>8316</v>
      </c>
      <c r="S2973" s="16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2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230"/>
        <v>105</v>
      </c>
      <c r="P2974">
        <f t="shared" si="231"/>
        <v>123.94</v>
      </c>
      <c r="Q2974" s="13" t="s">
        <v>8315</v>
      </c>
      <c r="R2974" s="13" t="s">
        <v>8316</v>
      </c>
      <c r="S2974" s="16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2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230"/>
        <v>175</v>
      </c>
      <c r="P2975">
        <f t="shared" si="231"/>
        <v>264.85000000000002</v>
      </c>
      <c r="Q2975" s="13" t="s">
        <v>8315</v>
      </c>
      <c r="R2975" s="13" t="s">
        <v>8316</v>
      </c>
      <c r="S2975" s="16">
        <f t="shared" si="232"/>
        <v>42341.818379629629</v>
      </c>
      <c r="T2975" s="16">
        <f t="shared" si="233"/>
        <v>42370.166666666672</v>
      </c>
      <c r="U2975">
        <f t="shared" si="234"/>
        <v>2015</v>
      </c>
    </row>
    <row r="2976" spans="1:22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230"/>
        <v>102</v>
      </c>
      <c r="P2976">
        <f t="shared" si="231"/>
        <v>58.62</v>
      </c>
      <c r="Q2976" s="13" t="s">
        <v>8315</v>
      </c>
      <c r="R2976" s="13" t="s">
        <v>8316</v>
      </c>
      <c r="S2976" s="16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2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230"/>
        <v>100</v>
      </c>
      <c r="P2977">
        <f t="shared" si="231"/>
        <v>70.88</v>
      </c>
      <c r="Q2977" s="13" t="s">
        <v>8315</v>
      </c>
      <c r="R2977" s="13" t="s">
        <v>8316</v>
      </c>
      <c r="S2977" s="16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2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230"/>
        <v>171</v>
      </c>
      <c r="P2978">
        <f t="shared" si="231"/>
        <v>8.57</v>
      </c>
      <c r="Q2978" s="13" t="s">
        <v>8315</v>
      </c>
      <c r="R2978" s="13" t="s">
        <v>8316</v>
      </c>
      <c r="S2978" s="16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2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230"/>
        <v>114</v>
      </c>
      <c r="P2979">
        <f t="shared" si="231"/>
        <v>113.57</v>
      </c>
      <c r="Q2979" s="13" t="s">
        <v>8315</v>
      </c>
      <c r="R2979" s="13" t="s">
        <v>8316</v>
      </c>
      <c r="S2979" s="16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2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230"/>
        <v>129</v>
      </c>
      <c r="P2980">
        <f t="shared" si="231"/>
        <v>60.69</v>
      </c>
      <c r="Q2980" s="13" t="s">
        <v>8315</v>
      </c>
      <c r="R2980" s="13" t="s">
        <v>8316</v>
      </c>
      <c r="S2980" s="16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2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230"/>
        <v>101</v>
      </c>
      <c r="P2981">
        <f t="shared" si="231"/>
        <v>110.22</v>
      </c>
      <c r="Q2981" s="13" t="s">
        <v>8315</v>
      </c>
      <c r="R2981" s="13" t="s">
        <v>8316</v>
      </c>
      <c r="S2981" s="16">
        <f t="shared" si="232"/>
        <v>41993.824340277773</v>
      </c>
      <c r="T2981" s="16">
        <f t="shared" si="233"/>
        <v>42010.25</v>
      </c>
      <c r="U2981">
        <f t="shared" si="234"/>
        <v>2014</v>
      </c>
    </row>
    <row r="2982" spans="1:22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230"/>
        <v>109</v>
      </c>
      <c r="P2982">
        <f t="shared" si="231"/>
        <v>136.46</v>
      </c>
      <c r="Q2982" s="13" t="s">
        <v>8315</v>
      </c>
      <c r="R2982" s="13" t="s">
        <v>8316</v>
      </c>
      <c r="S2982" s="16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2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230"/>
        <v>129</v>
      </c>
      <c r="P2983">
        <f t="shared" si="231"/>
        <v>53.16</v>
      </c>
      <c r="Q2983" s="13" t="s">
        <v>8315</v>
      </c>
      <c r="R2983" s="13" t="s">
        <v>8328</v>
      </c>
      <c r="S2983" s="16">
        <f t="shared" si="232"/>
        <v>42225.559675925921</v>
      </c>
      <c r="T2983" s="16">
        <f t="shared" si="233"/>
        <v>42270.559675925921</v>
      </c>
      <c r="U2983">
        <f t="shared" si="234"/>
        <v>2015</v>
      </c>
      <c r="V2983"/>
    </row>
    <row r="2984" spans="1:22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230"/>
        <v>102</v>
      </c>
      <c r="P2984">
        <f t="shared" si="231"/>
        <v>86.49</v>
      </c>
      <c r="Q2984" s="13" t="s">
        <v>8315</v>
      </c>
      <c r="R2984" s="13" t="s">
        <v>8328</v>
      </c>
      <c r="S2984" s="16">
        <f t="shared" si="232"/>
        <v>42381.686840277776</v>
      </c>
      <c r="T2984" s="16">
        <f t="shared" si="233"/>
        <v>42411.686840277776</v>
      </c>
      <c r="U2984">
        <f t="shared" si="234"/>
        <v>2016</v>
      </c>
      <c r="V2984"/>
    </row>
    <row r="2985" spans="1:22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230"/>
        <v>147</v>
      </c>
      <c r="P2985">
        <f t="shared" si="231"/>
        <v>155.24</v>
      </c>
      <c r="Q2985" s="13" t="s">
        <v>8315</v>
      </c>
      <c r="R2985" s="13" t="s">
        <v>8328</v>
      </c>
      <c r="S2985" s="16">
        <f t="shared" si="232"/>
        <v>41894.632361111115</v>
      </c>
      <c r="T2985" s="16">
        <f t="shared" si="233"/>
        <v>41954.674027777779</v>
      </c>
      <c r="U2985">
        <f t="shared" si="234"/>
        <v>2014</v>
      </c>
      <c r="V2985"/>
    </row>
    <row r="2986" spans="1:22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230"/>
        <v>100</v>
      </c>
      <c r="P2986">
        <f t="shared" si="231"/>
        <v>115.08</v>
      </c>
      <c r="Q2986" s="13" t="s">
        <v>8315</v>
      </c>
      <c r="R2986" s="13" t="s">
        <v>8328</v>
      </c>
      <c r="S2986" s="16">
        <f t="shared" si="232"/>
        <v>42576.278715277775</v>
      </c>
      <c r="T2986" s="16">
        <f t="shared" si="233"/>
        <v>42606.278715277775</v>
      </c>
      <c r="U2986">
        <f t="shared" si="234"/>
        <v>2016</v>
      </c>
      <c r="V2986"/>
    </row>
    <row r="2987" spans="1:22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230"/>
        <v>122</v>
      </c>
      <c r="P2987">
        <f t="shared" si="231"/>
        <v>109.59</v>
      </c>
      <c r="Q2987" s="13" t="s">
        <v>8315</v>
      </c>
      <c r="R2987" s="13" t="s">
        <v>8328</v>
      </c>
      <c r="S2987" s="16">
        <f t="shared" si="232"/>
        <v>42654.973703703698</v>
      </c>
      <c r="T2987" s="16">
        <f t="shared" si="233"/>
        <v>42674.166666666672</v>
      </c>
      <c r="U2987">
        <f t="shared" si="234"/>
        <v>2016</v>
      </c>
      <c r="V2987"/>
    </row>
    <row r="2988" spans="1:22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230"/>
        <v>106</v>
      </c>
      <c r="P2988">
        <f t="shared" si="231"/>
        <v>45.21</v>
      </c>
      <c r="Q2988" s="13" t="s">
        <v>8315</v>
      </c>
      <c r="R2988" s="13" t="s">
        <v>8328</v>
      </c>
      <c r="S2988" s="16">
        <f t="shared" si="232"/>
        <v>42431.500069444446</v>
      </c>
      <c r="T2988" s="16">
        <f t="shared" si="233"/>
        <v>42491.458402777775</v>
      </c>
      <c r="U2988">
        <f t="shared" si="234"/>
        <v>2016</v>
      </c>
      <c r="V2988"/>
    </row>
    <row r="2989" spans="1:22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230"/>
        <v>110</v>
      </c>
      <c r="P2989">
        <f t="shared" si="231"/>
        <v>104.15</v>
      </c>
      <c r="Q2989" s="13" t="s">
        <v>8315</v>
      </c>
      <c r="R2989" s="13" t="s">
        <v>8328</v>
      </c>
      <c r="S2989" s="16">
        <f t="shared" si="232"/>
        <v>42627.307303240741</v>
      </c>
      <c r="T2989" s="16">
        <f t="shared" si="233"/>
        <v>42656</v>
      </c>
      <c r="U2989">
        <f t="shared" si="234"/>
        <v>2016</v>
      </c>
      <c r="V2989"/>
    </row>
    <row r="2990" spans="1:22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230"/>
        <v>100</v>
      </c>
      <c r="P2990">
        <f t="shared" si="231"/>
        <v>35.71</v>
      </c>
      <c r="Q2990" s="13" t="s">
        <v>8315</v>
      </c>
      <c r="R2990" s="13" t="s">
        <v>8328</v>
      </c>
      <c r="S2990" s="16">
        <f t="shared" si="232"/>
        <v>42511.362048611118</v>
      </c>
      <c r="T2990" s="16">
        <f t="shared" si="233"/>
        <v>42541.362048611118</v>
      </c>
      <c r="U2990">
        <f t="shared" si="234"/>
        <v>2016</v>
      </c>
      <c r="V2990"/>
    </row>
    <row r="2991" spans="1:22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230"/>
        <v>177</v>
      </c>
      <c r="P2991">
        <f t="shared" si="231"/>
        <v>97</v>
      </c>
      <c r="Q2991" s="13" t="s">
        <v>8315</v>
      </c>
      <c r="R2991" s="13" t="s">
        <v>8328</v>
      </c>
      <c r="S2991" s="16">
        <f t="shared" si="232"/>
        <v>42337.02039351852</v>
      </c>
      <c r="T2991" s="16">
        <f t="shared" si="233"/>
        <v>42359.207638888889</v>
      </c>
      <c r="U2991">
        <f t="shared" si="234"/>
        <v>2015</v>
      </c>
      <c r="V2991"/>
    </row>
    <row r="2992" spans="1:22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230"/>
        <v>100</v>
      </c>
      <c r="P2992">
        <f t="shared" si="231"/>
        <v>370.37</v>
      </c>
      <c r="Q2992" s="13" t="s">
        <v>8315</v>
      </c>
      <c r="R2992" s="13" t="s">
        <v>8328</v>
      </c>
      <c r="S2992" s="16">
        <f t="shared" si="232"/>
        <v>42341.57430555555</v>
      </c>
      <c r="T2992" s="16">
        <f t="shared" si="233"/>
        <v>42376.57430555555</v>
      </c>
      <c r="U2992">
        <f t="shared" si="234"/>
        <v>2015</v>
      </c>
      <c r="V2992"/>
    </row>
    <row r="2993" spans="1:21" customFormat="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230"/>
        <v>103</v>
      </c>
      <c r="P2993">
        <f t="shared" si="231"/>
        <v>94.41</v>
      </c>
      <c r="Q2993" s="13" t="s">
        <v>8315</v>
      </c>
      <c r="R2993" s="13" t="s">
        <v>8328</v>
      </c>
      <c r="S2993" s="16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customFormat="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230"/>
        <v>105</v>
      </c>
      <c r="P2994">
        <f t="shared" si="231"/>
        <v>48.98</v>
      </c>
      <c r="Q2994" s="13" t="s">
        <v>8315</v>
      </c>
      <c r="R2994" s="13" t="s">
        <v>8328</v>
      </c>
      <c r="S2994" s="16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customFormat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230"/>
        <v>100</v>
      </c>
      <c r="P2995">
        <f t="shared" si="231"/>
        <v>45.59</v>
      </c>
      <c r="Q2995" s="13" t="s">
        <v>8315</v>
      </c>
      <c r="R2995" s="13" t="s">
        <v>8328</v>
      </c>
      <c r="S2995" s="16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customFormat="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230"/>
        <v>458</v>
      </c>
      <c r="P2996">
        <f t="shared" si="231"/>
        <v>23.28</v>
      </c>
      <c r="Q2996" s="13" t="s">
        <v>8315</v>
      </c>
      <c r="R2996" s="13" t="s">
        <v>8328</v>
      </c>
      <c r="S2996" s="16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customFormat="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230"/>
        <v>105</v>
      </c>
      <c r="P2997">
        <f t="shared" si="231"/>
        <v>63.23</v>
      </c>
      <c r="Q2997" s="13" t="s">
        <v>8315</v>
      </c>
      <c r="R2997" s="13" t="s">
        <v>8328</v>
      </c>
      <c r="S2997" s="16">
        <f t="shared" si="232"/>
        <v>42724.665173611109</v>
      </c>
      <c r="T2997" s="16">
        <f t="shared" si="233"/>
        <v>42754.665173611109</v>
      </c>
      <c r="U2997">
        <f t="shared" si="234"/>
        <v>2016</v>
      </c>
    </row>
    <row r="2998" spans="1:21" customFormat="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230"/>
        <v>172</v>
      </c>
      <c r="P2998">
        <f t="shared" si="231"/>
        <v>153.52000000000001</v>
      </c>
      <c r="Q2998" s="13" t="s">
        <v>8315</v>
      </c>
      <c r="R2998" s="13" t="s">
        <v>8328</v>
      </c>
      <c r="S2998" s="16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customFormat="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230"/>
        <v>104</v>
      </c>
      <c r="P2999">
        <f t="shared" si="231"/>
        <v>90.2</v>
      </c>
      <c r="Q2999" s="13" t="s">
        <v>8315</v>
      </c>
      <c r="R2999" s="13" t="s">
        <v>8328</v>
      </c>
      <c r="S2999" s="16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customFormat="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230"/>
        <v>103</v>
      </c>
      <c r="P3000">
        <f t="shared" si="231"/>
        <v>118.97</v>
      </c>
      <c r="Q3000" s="13" t="s">
        <v>8315</v>
      </c>
      <c r="R3000" s="13" t="s">
        <v>8328</v>
      </c>
      <c r="S3000" s="16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customFormat="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230"/>
        <v>119</v>
      </c>
      <c r="P3001">
        <f t="shared" si="231"/>
        <v>80.25</v>
      </c>
      <c r="Q3001" s="13" t="s">
        <v>8315</v>
      </c>
      <c r="R3001" s="13" t="s">
        <v>8328</v>
      </c>
      <c r="S3001" s="16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customFormat="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230"/>
        <v>100</v>
      </c>
      <c r="P3002">
        <f t="shared" si="231"/>
        <v>62.5</v>
      </c>
      <c r="Q3002" s="13" t="s">
        <v>8315</v>
      </c>
      <c r="R3002" s="13" t="s">
        <v>8328</v>
      </c>
      <c r="S3002" s="16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customFormat="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230"/>
        <v>319</v>
      </c>
      <c r="P3003">
        <f t="shared" si="231"/>
        <v>131.38</v>
      </c>
      <c r="Q3003" s="13" t="s">
        <v>8315</v>
      </c>
      <c r="R3003" s="13" t="s">
        <v>8328</v>
      </c>
      <c r="S3003" s="16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customFormat="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230"/>
        <v>109</v>
      </c>
      <c r="P3004">
        <f t="shared" si="231"/>
        <v>73.03</v>
      </c>
      <c r="Q3004" s="13" t="s">
        <v>8315</v>
      </c>
      <c r="R3004" s="13" t="s">
        <v>8328</v>
      </c>
      <c r="S3004" s="16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customFormat="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230"/>
        <v>101</v>
      </c>
      <c r="P3005">
        <f t="shared" si="231"/>
        <v>178.53</v>
      </c>
      <c r="Q3005" s="13" t="s">
        <v>8315</v>
      </c>
      <c r="R3005" s="13" t="s">
        <v>8328</v>
      </c>
      <c r="S3005" s="16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customFormat="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230"/>
        <v>113</v>
      </c>
      <c r="P3006">
        <f t="shared" si="231"/>
        <v>162.91</v>
      </c>
      <c r="Q3006" s="13" t="s">
        <v>8315</v>
      </c>
      <c r="R3006" s="13" t="s">
        <v>8328</v>
      </c>
      <c r="S3006" s="16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customFormat="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230"/>
        <v>120</v>
      </c>
      <c r="P3007">
        <f t="shared" si="231"/>
        <v>108.24</v>
      </c>
      <c r="Q3007" s="13" t="s">
        <v>8315</v>
      </c>
      <c r="R3007" s="13" t="s">
        <v>8328</v>
      </c>
      <c r="S3007" s="16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customFormat="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230"/>
        <v>108</v>
      </c>
      <c r="P3008">
        <f t="shared" si="231"/>
        <v>88.87</v>
      </c>
      <c r="Q3008" s="13" t="s">
        <v>8315</v>
      </c>
      <c r="R3008" s="13" t="s">
        <v>8328</v>
      </c>
      <c r="S3008" s="16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customFormat="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230"/>
        <v>180</v>
      </c>
      <c r="P3009">
        <f t="shared" si="231"/>
        <v>54</v>
      </c>
      <c r="Q3009" s="13" t="s">
        <v>8315</v>
      </c>
      <c r="R3009" s="13" t="s">
        <v>8328</v>
      </c>
      <c r="S3009" s="16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customFormat="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ref="O3010:O3073" si="235">ROUND(E3010/D3010*100,0)</f>
        <v>101</v>
      </c>
      <c r="P3010">
        <f t="shared" ref="P3010:P3073" si="236">IFERROR(ROUND(E3010/L3010,2),0)</f>
        <v>116.73</v>
      </c>
      <c r="Q3010" s="13" t="s">
        <v>8315</v>
      </c>
      <c r="R3010" s="13" t="s">
        <v>8328</v>
      </c>
      <c r="S3010" s="16">
        <f t="shared" ref="S3010:S3073" si="237">(((J3010/60)/60)/24)+DATE(1970,1,1)</f>
        <v>42360.212025462963</v>
      </c>
      <c r="T3010" s="16">
        <f t="shared" ref="T3010:T3073" si="238">(((I3010/60)/60)/24)+DATE(1970,1,1)</f>
        <v>42390.212025462963</v>
      </c>
      <c r="U3010">
        <f t="shared" ref="U3010:U3073" si="239">+YEAR(S3010)</f>
        <v>2015</v>
      </c>
    </row>
    <row r="3011" spans="1:21" customFormat="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si="235"/>
        <v>120</v>
      </c>
      <c r="P3011">
        <f t="shared" si="236"/>
        <v>233.9</v>
      </c>
      <c r="Q3011" s="13" t="s">
        <v>8315</v>
      </c>
      <c r="R3011" s="13" t="s">
        <v>8328</v>
      </c>
      <c r="S3011" s="16">
        <f t="shared" si="237"/>
        <v>41939.569907407407</v>
      </c>
      <c r="T3011" s="16">
        <f t="shared" si="238"/>
        <v>41969.611574074079</v>
      </c>
      <c r="U3011">
        <f t="shared" si="239"/>
        <v>2014</v>
      </c>
    </row>
    <row r="3012" spans="1:21" customFormat="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235"/>
        <v>158</v>
      </c>
      <c r="P3012">
        <f t="shared" si="236"/>
        <v>158</v>
      </c>
      <c r="Q3012" s="13" t="s">
        <v>8315</v>
      </c>
      <c r="R3012" s="13" t="s">
        <v>8328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customFormat="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235"/>
        <v>124</v>
      </c>
      <c r="P3013">
        <f t="shared" si="236"/>
        <v>14.84</v>
      </c>
      <c r="Q3013" s="13" t="s">
        <v>8315</v>
      </c>
      <c r="R3013" s="13" t="s">
        <v>8328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customFormat="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235"/>
        <v>117</v>
      </c>
      <c r="P3014">
        <f t="shared" si="236"/>
        <v>85.18</v>
      </c>
      <c r="Q3014" s="13" t="s">
        <v>8315</v>
      </c>
      <c r="R3014" s="13" t="s">
        <v>8328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customFormat="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235"/>
        <v>157</v>
      </c>
      <c r="P3015">
        <f t="shared" si="236"/>
        <v>146.69</v>
      </c>
      <c r="Q3015" s="13" t="s">
        <v>8315</v>
      </c>
      <c r="R3015" s="13" t="s">
        <v>8328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customFormat="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235"/>
        <v>113</v>
      </c>
      <c r="P3016">
        <f t="shared" si="236"/>
        <v>50.76</v>
      </c>
      <c r="Q3016" s="13" t="s">
        <v>8315</v>
      </c>
      <c r="R3016" s="13" t="s">
        <v>8328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customFormat="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235"/>
        <v>103</v>
      </c>
      <c r="P3017">
        <f t="shared" si="236"/>
        <v>87.7</v>
      </c>
      <c r="Q3017" s="13" t="s">
        <v>8315</v>
      </c>
      <c r="R3017" s="13" t="s">
        <v>8328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customFormat="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235"/>
        <v>103</v>
      </c>
      <c r="P3018">
        <f t="shared" si="236"/>
        <v>242.28</v>
      </c>
      <c r="Q3018" s="13" t="s">
        <v>8315</v>
      </c>
      <c r="R3018" s="13" t="s">
        <v>8328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customFormat="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235"/>
        <v>106</v>
      </c>
      <c r="P3019">
        <f t="shared" si="236"/>
        <v>146.44999999999999</v>
      </c>
      <c r="Q3019" s="13" t="s">
        <v>8315</v>
      </c>
      <c r="R3019" s="13" t="s">
        <v>8328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customFormat="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235"/>
        <v>101</v>
      </c>
      <c r="P3020">
        <f t="shared" si="236"/>
        <v>103.17</v>
      </c>
      <c r="Q3020" s="13" t="s">
        <v>8315</v>
      </c>
      <c r="R3020" s="13" t="s">
        <v>8328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customFormat="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235"/>
        <v>121</v>
      </c>
      <c r="P3021">
        <f t="shared" si="236"/>
        <v>80.459999999999994</v>
      </c>
      <c r="Q3021" s="13" t="s">
        <v>8315</v>
      </c>
      <c r="R3021" s="13" t="s">
        <v>8328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customFormat="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235"/>
        <v>101</v>
      </c>
      <c r="P3022">
        <f t="shared" si="236"/>
        <v>234.67</v>
      </c>
      <c r="Q3022" s="13" t="s">
        <v>8315</v>
      </c>
      <c r="R3022" s="13" t="s">
        <v>8328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customFormat="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235"/>
        <v>116</v>
      </c>
      <c r="P3023">
        <f t="shared" si="236"/>
        <v>50.69</v>
      </c>
      <c r="Q3023" s="13" t="s">
        <v>8315</v>
      </c>
      <c r="R3023" s="13" t="s">
        <v>8328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customFormat="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235"/>
        <v>101</v>
      </c>
      <c r="P3024">
        <f t="shared" si="236"/>
        <v>162.71</v>
      </c>
      <c r="Q3024" s="13" t="s">
        <v>8315</v>
      </c>
      <c r="R3024" s="13" t="s">
        <v>8328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customFormat="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235"/>
        <v>103</v>
      </c>
      <c r="P3025">
        <f t="shared" si="236"/>
        <v>120.17</v>
      </c>
      <c r="Q3025" s="13" t="s">
        <v>8315</v>
      </c>
      <c r="R3025" s="13" t="s">
        <v>8328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customFormat="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235"/>
        <v>246</v>
      </c>
      <c r="P3026">
        <f t="shared" si="236"/>
        <v>67.7</v>
      </c>
      <c r="Q3026" s="13" t="s">
        <v>8315</v>
      </c>
      <c r="R3026" s="13" t="s">
        <v>8328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customFormat="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235"/>
        <v>302</v>
      </c>
      <c r="P3027">
        <f t="shared" si="236"/>
        <v>52.1</v>
      </c>
      <c r="Q3027" s="13" t="s">
        <v>8315</v>
      </c>
      <c r="R3027" s="13" t="s">
        <v>8328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customFormat="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235"/>
        <v>143</v>
      </c>
      <c r="P3028">
        <f t="shared" si="236"/>
        <v>51.6</v>
      </c>
      <c r="Q3028" s="13" t="s">
        <v>8315</v>
      </c>
      <c r="R3028" s="13" t="s">
        <v>8328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customFormat="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235"/>
        <v>131</v>
      </c>
      <c r="P3029">
        <f t="shared" si="236"/>
        <v>164.3</v>
      </c>
      <c r="Q3029" s="13" t="s">
        <v>8315</v>
      </c>
      <c r="R3029" s="13" t="s">
        <v>8328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customFormat="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235"/>
        <v>168</v>
      </c>
      <c r="P3030">
        <f t="shared" si="236"/>
        <v>84.86</v>
      </c>
      <c r="Q3030" s="13" t="s">
        <v>8315</v>
      </c>
      <c r="R3030" s="13" t="s">
        <v>8328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customFormat="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235"/>
        <v>110</v>
      </c>
      <c r="P3031">
        <f t="shared" si="236"/>
        <v>94.55</v>
      </c>
      <c r="Q3031" s="13" t="s">
        <v>8315</v>
      </c>
      <c r="R3031" s="13" t="s">
        <v>8328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customFormat="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235"/>
        <v>107</v>
      </c>
      <c r="P3032">
        <f t="shared" si="236"/>
        <v>45.54</v>
      </c>
      <c r="Q3032" s="13" t="s">
        <v>8315</v>
      </c>
      <c r="R3032" s="13" t="s">
        <v>8328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customFormat="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235"/>
        <v>100</v>
      </c>
      <c r="P3033">
        <f t="shared" si="236"/>
        <v>51.72</v>
      </c>
      <c r="Q3033" s="13" t="s">
        <v>8315</v>
      </c>
      <c r="R3033" s="13" t="s">
        <v>8328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customFormat="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235"/>
        <v>127</v>
      </c>
      <c r="P3034">
        <f t="shared" si="236"/>
        <v>50.88</v>
      </c>
      <c r="Q3034" s="13" t="s">
        <v>8315</v>
      </c>
      <c r="R3034" s="13" t="s">
        <v>8328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customFormat="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235"/>
        <v>147</v>
      </c>
      <c r="P3035">
        <f t="shared" si="236"/>
        <v>191.13</v>
      </c>
      <c r="Q3035" s="13" t="s">
        <v>8315</v>
      </c>
      <c r="R3035" s="13" t="s">
        <v>8328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customFormat="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235"/>
        <v>113</v>
      </c>
      <c r="P3036">
        <f t="shared" si="236"/>
        <v>89.31</v>
      </c>
      <c r="Q3036" s="13" t="s">
        <v>8315</v>
      </c>
      <c r="R3036" s="13" t="s">
        <v>8328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customFormat="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235"/>
        <v>109</v>
      </c>
      <c r="P3037">
        <f t="shared" si="236"/>
        <v>88.59</v>
      </c>
      <c r="Q3037" s="13" t="s">
        <v>8315</v>
      </c>
      <c r="R3037" s="13" t="s">
        <v>8328</v>
      </c>
      <c r="S3037" s="16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customFormat="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235"/>
        <v>127</v>
      </c>
      <c r="P3038">
        <f t="shared" si="236"/>
        <v>96.3</v>
      </c>
      <c r="Q3038" s="13" t="s">
        <v>8315</v>
      </c>
      <c r="R3038" s="13" t="s">
        <v>8328</v>
      </c>
      <c r="S3038" s="16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customFormat="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235"/>
        <v>213</v>
      </c>
      <c r="P3039">
        <f t="shared" si="236"/>
        <v>33.31</v>
      </c>
      <c r="Q3039" s="13" t="s">
        <v>8315</v>
      </c>
      <c r="R3039" s="13" t="s">
        <v>8328</v>
      </c>
      <c r="S3039" s="16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customFormat="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235"/>
        <v>101</v>
      </c>
      <c r="P3040">
        <f t="shared" si="236"/>
        <v>37.22</v>
      </c>
      <c r="Q3040" s="13" t="s">
        <v>8315</v>
      </c>
      <c r="R3040" s="13" t="s">
        <v>8328</v>
      </c>
      <c r="S3040" s="16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customFormat="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235"/>
        <v>109</v>
      </c>
      <c r="P3041">
        <f t="shared" si="236"/>
        <v>92.13</v>
      </c>
      <c r="Q3041" s="13" t="s">
        <v>8315</v>
      </c>
      <c r="R3041" s="13" t="s">
        <v>8328</v>
      </c>
      <c r="S3041" s="16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customFormat="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235"/>
        <v>108</v>
      </c>
      <c r="P3042">
        <f t="shared" si="236"/>
        <v>76.790000000000006</v>
      </c>
      <c r="Q3042" s="13" t="s">
        <v>8315</v>
      </c>
      <c r="R3042" s="13" t="s">
        <v>8328</v>
      </c>
      <c r="S3042" s="16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customFormat="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235"/>
        <v>110</v>
      </c>
      <c r="P3043">
        <f t="shared" si="236"/>
        <v>96.53</v>
      </c>
      <c r="Q3043" s="13" t="s">
        <v>8315</v>
      </c>
      <c r="R3043" s="13" t="s">
        <v>8328</v>
      </c>
      <c r="S3043" s="16">
        <f t="shared" si="237"/>
        <v>42359.868611111116</v>
      </c>
      <c r="T3043" s="16">
        <f t="shared" si="238"/>
        <v>42389.868611111116</v>
      </c>
      <c r="U3043">
        <f t="shared" si="239"/>
        <v>2015</v>
      </c>
    </row>
    <row r="3044" spans="1:21" customFormat="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235"/>
        <v>128</v>
      </c>
      <c r="P3044">
        <f t="shared" si="236"/>
        <v>51.89</v>
      </c>
      <c r="Q3044" s="13" t="s">
        <v>8315</v>
      </c>
      <c r="R3044" s="13" t="s">
        <v>8328</v>
      </c>
      <c r="S3044" s="16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customFormat="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235"/>
        <v>110</v>
      </c>
      <c r="P3045">
        <f t="shared" si="236"/>
        <v>128.91</v>
      </c>
      <c r="Q3045" s="13" t="s">
        <v>8315</v>
      </c>
      <c r="R3045" s="13" t="s">
        <v>8328</v>
      </c>
      <c r="S3045" s="16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customFormat="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235"/>
        <v>109</v>
      </c>
      <c r="P3046">
        <f t="shared" si="236"/>
        <v>84.11</v>
      </c>
      <c r="Q3046" s="13" t="s">
        <v>8315</v>
      </c>
      <c r="R3046" s="13" t="s">
        <v>8328</v>
      </c>
      <c r="S3046" s="16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customFormat="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235"/>
        <v>133</v>
      </c>
      <c r="P3047">
        <f t="shared" si="236"/>
        <v>82.94</v>
      </c>
      <c r="Q3047" s="13" t="s">
        <v>8315</v>
      </c>
      <c r="R3047" s="13" t="s">
        <v>8328</v>
      </c>
      <c r="S3047" s="16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customFormat="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235"/>
        <v>191</v>
      </c>
      <c r="P3048">
        <f t="shared" si="236"/>
        <v>259.95</v>
      </c>
      <c r="Q3048" s="13" t="s">
        <v>8315</v>
      </c>
      <c r="R3048" s="13" t="s">
        <v>8328</v>
      </c>
      <c r="S3048" s="16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customFormat="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235"/>
        <v>149</v>
      </c>
      <c r="P3049">
        <f t="shared" si="236"/>
        <v>37.25</v>
      </c>
      <c r="Q3049" s="13" t="s">
        <v>8315</v>
      </c>
      <c r="R3049" s="13" t="s">
        <v>8328</v>
      </c>
      <c r="S3049" s="16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customFormat="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235"/>
        <v>166</v>
      </c>
      <c r="P3050">
        <f t="shared" si="236"/>
        <v>177.02</v>
      </c>
      <c r="Q3050" s="13" t="s">
        <v>8315</v>
      </c>
      <c r="R3050" s="13" t="s">
        <v>8328</v>
      </c>
      <c r="S3050" s="16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customFormat="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235"/>
        <v>107</v>
      </c>
      <c r="P3051">
        <f t="shared" si="236"/>
        <v>74.069999999999993</v>
      </c>
      <c r="Q3051" s="13" t="s">
        <v>8315</v>
      </c>
      <c r="R3051" s="13" t="s">
        <v>8328</v>
      </c>
      <c r="S3051" s="16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customFormat="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235"/>
        <v>106</v>
      </c>
      <c r="P3052">
        <f t="shared" si="236"/>
        <v>70.67</v>
      </c>
      <c r="Q3052" s="13" t="s">
        <v>8315</v>
      </c>
      <c r="R3052" s="13" t="s">
        <v>8328</v>
      </c>
      <c r="S3052" s="16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customFormat="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235"/>
        <v>24</v>
      </c>
      <c r="P3053">
        <f t="shared" si="236"/>
        <v>23.63</v>
      </c>
      <c r="Q3053" s="13" t="s">
        <v>8315</v>
      </c>
      <c r="R3053" s="13" t="s">
        <v>8328</v>
      </c>
      <c r="S3053" s="16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customFormat="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235"/>
        <v>0</v>
      </c>
      <c r="P3054">
        <f t="shared" si="236"/>
        <v>37.5</v>
      </c>
      <c r="Q3054" s="13" t="s">
        <v>8315</v>
      </c>
      <c r="R3054" s="13" t="s">
        <v>8328</v>
      </c>
      <c r="S3054" s="16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customFormat="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235"/>
        <v>0</v>
      </c>
      <c r="P3055">
        <f t="shared" si="236"/>
        <v>13.33</v>
      </c>
      <c r="Q3055" s="13" t="s">
        <v>8315</v>
      </c>
      <c r="R3055" s="13" t="s">
        <v>8328</v>
      </c>
      <c r="S3055" s="16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customFormat="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235"/>
        <v>0</v>
      </c>
      <c r="P3056">
        <f t="shared" si="236"/>
        <v>0</v>
      </c>
      <c r="Q3056" s="13" t="s">
        <v>8315</v>
      </c>
      <c r="R3056" s="13" t="s">
        <v>8328</v>
      </c>
      <c r="S3056" s="16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customFormat="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235"/>
        <v>0</v>
      </c>
      <c r="P3057">
        <f t="shared" si="236"/>
        <v>1</v>
      </c>
      <c r="Q3057" s="13" t="s">
        <v>8315</v>
      </c>
      <c r="R3057" s="13" t="s">
        <v>8328</v>
      </c>
      <c r="S3057" s="16">
        <f t="shared" si="237"/>
        <v>41953.95821759259</v>
      </c>
      <c r="T3057" s="16">
        <f t="shared" si="238"/>
        <v>42013.95821759259</v>
      </c>
      <c r="U3057">
        <f t="shared" si="239"/>
        <v>2014</v>
      </c>
    </row>
    <row r="3058" spans="1:21" customFormat="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235"/>
        <v>0</v>
      </c>
      <c r="P3058">
        <f t="shared" si="236"/>
        <v>0</v>
      </c>
      <c r="Q3058" s="13" t="s">
        <v>8315</v>
      </c>
      <c r="R3058" s="13" t="s">
        <v>8328</v>
      </c>
      <c r="S3058" s="16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customFormat="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235"/>
        <v>0</v>
      </c>
      <c r="P3059">
        <f t="shared" si="236"/>
        <v>0</v>
      </c>
      <c r="Q3059" s="13" t="s">
        <v>8315</v>
      </c>
      <c r="R3059" s="13" t="s">
        <v>8328</v>
      </c>
      <c r="S3059" s="16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customFormat="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235"/>
        <v>0</v>
      </c>
      <c r="P3060">
        <f t="shared" si="236"/>
        <v>1</v>
      </c>
      <c r="Q3060" s="13" t="s">
        <v>8315</v>
      </c>
      <c r="R3060" s="13" t="s">
        <v>8328</v>
      </c>
      <c r="S3060" s="16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customFormat="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235"/>
        <v>3</v>
      </c>
      <c r="P3061">
        <f t="shared" si="236"/>
        <v>41</v>
      </c>
      <c r="Q3061" s="13" t="s">
        <v>8315</v>
      </c>
      <c r="R3061" s="13" t="s">
        <v>8328</v>
      </c>
      <c r="S3061" s="16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customFormat="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235"/>
        <v>0</v>
      </c>
      <c r="P3062">
        <f t="shared" si="236"/>
        <v>55.83</v>
      </c>
      <c r="Q3062" s="13" t="s">
        <v>8315</v>
      </c>
      <c r="R3062" s="13" t="s">
        <v>8328</v>
      </c>
      <c r="S3062" s="16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customFormat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235"/>
        <v>0</v>
      </c>
      <c r="P3063">
        <f t="shared" si="236"/>
        <v>0</v>
      </c>
      <c r="Q3063" s="13" t="s">
        <v>8315</v>
      </c>
      <c r="R3063" s="13" t="s">
        <v>8328</v>
      </c>
      <c r="S3063" s="16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customFormat="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235"/>
        <v>67</v>
      </c>
      <c r="P3064">
        <f t="shared" si="236"/>
        <v>99.76</v>
      </c>
      <c r="Q3064" s="13" t="s">
        <v>8315</v>
      </c>
      <c r="R3064" s="13" t="s">
        <v>8328</v>
      </c>
      <c r="S3064" s="16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customFormat="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235"/>
        <v>20</v>
      </c>
      <c r="P3065">
        <f t="shared" si="236"/>
        <v>25.52</v>
      </c>
      <c r="Q3065" s="13" t="s">
        <v>8315</v>
      </c>
      <c r="R3065" s="13" t="s">
        <v>8328</v>
      </c>
      <c r="S3065" s="16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customFormat="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235"/>
        <v>11</v>
      </c>
      <c r="P3066">
        <f t="shared" si="236"/>
        <v>117.65</v>
      </c>
      <c r="Q3066" s="13" t="s">
        <v>8315</v>
      </c>
      <c r="R3066" s="13" t="s">
        <v>8328</v>
      </c>
      <c r="S3066" s="16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customFormat="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235"/>
        <v>0</v>
      </c>
      <c r="P3067">
        <f t="shared" si="236"/>
        <v>5</v>
      </c>
      <c r="Q3067" s="13" t="s">
        <v>8315</v>
      </c>
      <c r="R3067" s="13" t="s">
        <v>8328</v>
      </c>
      <c r="S3067" s="16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customFormat="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235"/>
        <v>12</v>
      </c>
      <c r="P3068">
        <f t="shared" si="236"/>
        <v>2796.67</v>
      </c>
      <c r="Q3068" s="13" t="s">
        <v>8315</v>
      </c>
      <c r="R3068" s="13" t="s">
        <v>8328</v>
      </c>
      <c r="S3068" s="16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customFormat="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235"/>
        <v>3</v>
      </c>
      <c r="P3069">
        <f t="shared" si="236"/>
        <v>200</v>
      </c>
      <c r="Q3069" s="13" t="s">
        <v>8315</v>
      </c>
      <c r="R3069" s="13" t="s">
        <v>8328</v>
      </c>
      <c r="S3069" s="16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customFormat="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235"/>
        <v>0</v>
      </c>
      <c r="P3070">
        <f t="shared" si="236"/>
        <v>87.5</v>
      </c>
      <c r="Q3070" s="13" t="s">
        <v>8315</v>
      </c>
      <c r="R3070" s="13" t="s">
        <v>8328</v>
      </c>
      <c r="S3070" s="16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customFormat="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235"/>
        <v>14</v>
      </c>
      <c r="P3071">
        <f t="shared" si="236"/>
        <v>20.14</v>
      </c>
      <c r="Q3071" s="13" t="s">
        <v>8315</v>
      </c>
      <c r="R3071" s="13" t="s">
        <v>8328</v>
      </c>
      <c r="S3071" s="16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customFormat="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235"/>
        <v>3</v>
      </c>
      <c r="P3072">
        <f t="shared" si="236"/>
        <v>20.88</v>
      </c>
      <c r="Q3072" s="13" t="s">
        <v>8315</v>
      </c>
      <c r="R3072" s="13" t="s">
        <v>8328</v>
      </c>
      <c r="S3072" s="16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customFormat="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235"/>
        <v>60</v>
      </c>
      <c r="P3073">
        <f t="shared" si="236"/>
        <v>61.31</v>
      </c>
      <c r="Q3073" s="13" t="s">
        <v>8315</v>
      </c>
      <c r="R3073" s="13" t="s">
        <v>8328</v>
      </c>
      <c r="S3073" s="16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customFormat="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ref="O3074:O3137" si="240">ROUND(E3074/D3074*100,0)</f>
        <v>0</v>
      </c>
      <c r="P3074">
        <f t="shared" ref="P3074:P3137" si="241">IFERROR(ROUND(E3074/L3074,2),0)</f>
        <v>1</v>
      </c>
      <c r="Q3074" s="13" t="s">
        <v>8315</v>
      </c>
      <c r="R3074" s="13" t="s">
        <v>8328</v>
      </c>
      <c r="S3074" s="16">
        <f t="shared" ref="S3074:S3137" si="242">(((J3074/60)/60)/24)+DATE(1970,1,1)</f>
        <v>42658.690532407403</v>
      </c>
      <c r="T3074" s="16">
        <f t="shared" ref="T3074:T3137" si="243">(((I3074/60)/60)/24)+DATE(1970,1,1)</f>
        <v>42673.073611111111</v>
      </c>
      <c r="U3074">
        <f t="shared" ref="U3074:U3137" si="244">+YEAR(S3074)</f>
        <v>2016</v>
      </c>
    </row>
    <row r="3075" spans="1:21" customFormat="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si="240"/>
        <v>0</v>
      </c>
      <c r="P3075">
        <f t="shared" si="241"/>
        <v>92.14</v>
      </c>
      <c r="Q3075" s="13" t="s">
        <v>8315</v>
      </c>
      <c r="R3075" s="13" t="s">
        <v>8328</v>
      </c>
      <c r="S3075" s="16">
        <f t="shared" si="242"/>
        <v>42111.684027777781</v>
      </c>
      <c r="T3075" s="16">
        <f t="shared" si="243"/>
        <v>42169.804861111115</v>
      </c>
      <c r="U3075">
        <f t="shared" si="244"/>
        <v>2015</v>
      </c>
    </row>
    <row r="3076" spans="1:21" customFormat="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240"/>
        <v>0</v>
      </c>
      <c r="P3076">
        <f t="shared" si="241"/>
        <v>7.33</v>
      </c>
      <c r="Q3076" s="13" t="s">
        <v>8315</v>
      </c>
      <c r="R3076" s="13" t="s">
        <v>8328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customFormat="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240"/>
        <v>9</v>
      </c>
      <c r="P3077">
        <f t="shared" si="241"/>
        <v>64.8</v>
      </c>
      <c r="Q3077" s="13" t="s">
        <v>8315</v>
      </c>
      <c r="R3077" s="13" t="s">
        <v>8328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customFormat="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240"/>
        <v>15</v>
      </c>
      <c r="P3078">
        <f t="shared" si="241"/>
        <v>30.12</v>
      </c>
      <c r="Q3078" s="13" t="s">
        <v>8315</v>
      </c>
      <c r="R3078" s="13" t="s">
        <v>8328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customFormat="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240"/>
        <v>0</v>
      </c>
      <c r="P3079">
        <f t="shared" si="241"/>
        <v>52.5</v>
      </c>
      <c r="Q3079" s="13" t="s">
        <v>8315</v>
      </c>
      <c r="R3079" s="13" t="s">
        <v>8328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customFormat="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240"/>
        <v>0</v>
      </c>
      <c r="P3080">
        <f t="shared" si="241"/>
        <v>23.67</v>
      </c>
      <c r="Q3080" s="13" t="s">
        <v>8315</v>
      </c>
      <c r="R3080" s="13" t="s">
        <v>8328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customFormat="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240"/>
        <v>1</v>
      </c>
      <c r="P3081">
        <f t="shared" si="241"/>
        <v>415.78</v>
      </c>
      <c r="Q3081" s="13" t="s">
        <v>8315</v>
      </c>
      <c r="R3081" s="13" t="s">
        <v>8328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customFormat="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240"/>
        <v>0</v>
      </c>
      <c r="P3082">
        <f t="shared" si="241"/>
        <v>53.71</v>
      </c>
      <c r="Q3082" s="13" t="s">
        <v>8315</v>
      </c>
      <c r="R3082" s="13" t="s">
        <v>8328</v>
      </c>
      <c r="S3082" s="16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customFormat="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240"/>
        <v>0</v>
      </c>
      <c r="P3083">
        <f t="shared" si="241"/>
        <v>420.6</v>
      </c>
      <c r="Q3083" s="13" t="s">
        <v>8315</v>
      </c>
      <c r="R3083" s="13" t="s">
        <v>8328</v>
      </c>
      <c r="S3083" s="16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customFormat="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240"/>
        <v>0</v>
      </c>
      <c r="P3084">
        <f t="shared" si="241"/>
        <v>0</v>
      </c>
      <c r="Q3084" s="13" t="s">
        <v>8315</v>
      </c>
      <c r="R3084" s="13" t="s">
        <v>8328</v>
      </c>
      <c r="S3084" s="16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customFormat="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240"/>
        <v>0</v>
      </c>
      <c r="P3085">
        <f t="shared" si="241"/>
        <v>18.670000000000002</v>
      </c>
      <c r="Q3085" s="13" t="s">
        <v>8315</v>
      </c>
      <c r="R3085" s="13" t="s">
        <v>8328</v>
      </c>
      <c r="S3085" s="16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customFormat="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240"/>
        <v>12</v>
      </c>
      <c r="P3086">
        <f t="shared" si="241"/>
        <v>78.33</v>
      </c>
      <c r="Q3086" s="13" t="s">
        <v>8315</v>
      </c>
      <c r="R3086" s="13" t="s">
        <v>8328</v>
      </c>
      <c r="S3086" s="16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customFormat="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240"/>
        <v>2</v>
      </c>
      <c r="P3087">
        <f t="shared" si="241"/>
        <v>67.78</v>
      </c>
      <c r="Q3087" s="13" t="s">
        <v>8315</v>
      </c>
      <c r="R3087" s="13" t="s">
        <v>8328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customFormat="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240"/>
        <v>0</v>
      </c>
      <c r="P3088">
        <f t="shared" si="241"/>
        <v>16.670000000000002</v>
      </c>
      <c r="Q3088" s="13" t="s">
        <v>8315</v>
      </c>
      <c r="R3088" s="13" t="s">
        <v>8328</v>
      </c>
      <c r="S3088" s="16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customFormat="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240"/>
        <v>1</v>
      </c>
      <c r="P3089">
        <f t="shared" si="241"/>
        <v>62.5</v>
      </c>
      <c r="Q3089" s="13" t="s">
        <v>8315</v>
      </c>
      <c r="R3089" s="13" t="s">
        <v>8328</v>
      </c>
      <c r="S3089" s="16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customFormat="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240"/>
        <v>0</v>
      </c>
      <c r="P3090">
        <f t="shared" si="241"/>
        <v>42</v>
      </c>
      <c r="Q3090" s="13" t="s">
        <v>8315</v>
      </c>
      <c r="R3090" s="13" t="s">
        <v>8328</v>
      </c>
      <c r="S3090" s="16">
        <f t="shared" si="242"/>
        <v>41981.57230324074</v>
      </c>
      <c r="T3090" s="16">
        <f t="shared" si="243"/>
        <v>42012.570138888885</v>
      </c>
      <c r="U3090">
        <f t="shared" si="244"/>
        <v>2014</v>
      </c>
    </row>
    <row r="3091" spans="1:21" customFormat="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240"/>
        <v>23</v>
      </c>
      <c r="P3091">
        <f t="shared" si="241"/>
        <v>130.09</v>
      </c>
      <c r="Q3091" s="13" t="s">
        <v>8315</v>
      </c>
      <c r="R3091" s="13" t="s">
        <v>8328</v>
      </c>
      <c r="S3091" s="16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customFormat="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240"/>
        <v>5</v>
      </c>
      <c r="P3092">
        <f t="shared" si="241"/>
        <v>1270.22</v>
      </c>
      <c r="Q3092" s="13" t="s">
        <v>8315</v>
      </c>
      <c r="R3092" s="13" t="s">
        <v>8328</v>
      </c>
      <c r="S3092" s="16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customFormat="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240"/>
        <v>16</v>
      </c>
      <c r="P3093">
        <f t="shared" si="241"/>
        <v>88.44</v>
      </c>
      <c r="Q3093" s="13" t="s">
        <v>8315</v>
      </c>
      <c r="R3093" s="13" t="s">
        <v>8328</v>
      </c>
      <c r="S3093" s="16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customFormat="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240"/>
        <v>1</v>
      </c>
      <c r="P3094">
        <f t="shared" si="241"/>
        <v>56.34</v>
      </c>
      <c r="Q3094" s="13" t="s">
        <v>8315</v>
      </c>
      <c r="R3094" s="13" t="s">
        <v>8328</v>
      </c>
      <c r="S3094" s="16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customFormat="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240"/>
        <v>23</v>
      </c>
      <c r="P3095">
        <f t="shared" si="241"/>
        <v>53.53</v>
      </c>
      <c r="Q3095" s="13" t="s">
        <v>8315</v>
      </c>
      <c r="R3095" s="13" t="s">
        <v>8328</v>
      </c>
      <c r="S3095" s="16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customFormat="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240"/>
        <v>0</v>
      </c>
      <c r="P3096">
        <f t="shared" si="241"/>
        <v>25</v>
      </c>
      <c r="Q3096" s="13" t="s">
        <v>8315</v>
      </c>
      <c r="R3096" s="13" t="s">
        <v>8328</v>
      </c>
      <c r="S3096" s="16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customFormat="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240"/>
        <v>0</v>
      </c>
      <c r="P3097">
        <f t="shared" si="241"/>
        <v>50</v>
      </c>
      <c r="Q3097" s="13" t="s">
        <v>8315</v>
      </c>
      <c r="R3097" s="13" t="s">
        <v>8328</v>
      </c>
      <c r="S3097" s="16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customFormat="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240"/>
        <v>4</v>
      </c>
      <c r="P3098">
        <f t="shared" si="241"/>
        <v>56.79</v>
      </c>
      <c r="Q3098" s="13" t="s">
        <v>8315</v>
      </c>
      <c r="R3098" s="13" t="s">
        <v>8328</v>
      </c>
      <c r="S3098" s="16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customFormat="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240"/>
        <v>17</v>
      </c>
      <c r="P3099">
        <f t="shared" si="241"/>
        <v>40.83</v>
      </c>
      <c r="Q3099" s="13" t="s">
        <v>8315</v>
      </c>
      <c r="R3099" s="13" t="s">
        <v>8328</v>
      </c>
      <c r="S3099" s="16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customFormat="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240"/>
        <v>4</v>
      </c>
      <c r="P3100">
        <f t="shared" si="241"/>
        <v>65.11</v>
      </c>
      <c r="Q3100" s="13" t="s">
        <v>8315</v>
      </c>
      <c r="R3100" s="13" t="s">
        <v>8328</v>
      </c>
      <c r="S3100" s="16">
        <f t="shared" si="242"/>
        <v>42359.792233796295</v>
      </c>
      <c r="T3100" s="16">
        <f t="shared" si="243"/>
        <v>42408.01180555555</v>
      </c>
      <c r="U3100">
        <f t="shared" si="244"/>
        <v>2015</v>
      </c>
    </row>
    <row r="3101" spans="1:21" customFormat="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240"/>
        <v>14</v>
      </c>
      <c r="P3101">
        <f t="shared" si="241"/>
        <v>55.6</v>
      </c>
      <c r="Q3101" s="13" t="s">
        <v>8315</v>
      </c>
      <c r="R3101" s="13" t="s">
        <v>8328</v>
      </c>
      <c r="S3101" s="16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customFormat="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240"/>
        <v>15</v>
      </c>
      <c r="P3102">
        <f t="shared" si="241"/>
        <v>140.54</v>
      </c>
      <c r="Q3102" s="13" t="s">
        <v>8315</v>
      </c>
      <c r="R3102" s="13" t="s">
        <v>8328</v>
      </c>
      <c r="S3102" s="16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customFormat="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240"/>
        <v>12</v>
      </c>
      <c r="P3103">
        <f t="shared" si="241"/>
        <v>25</v>
      </c>
      <c r="Q3103" s="13" t="s">
        <v>8315</v>
      </c>
      <c r="R3103" s="13" t="s">
        <v>8328</v>
      </c>
      <c r="S3103" s="16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customFormat="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240"/>
        <v>39</v>
      </c>
      <c r="P3104">
        <f t="shared" si="241"/>
        <v>69.53</v>
      </c>
      <c r="Q3104" s="13" t="s">
        <v>8315</v>
      </c>
      <c r="R3104" s="13" t="s">
        <v>8328</v>
      </c>
      <c r="S3104" s="16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customFormat="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240"/>
        <v>0</v>
      </c>
      <c r="P3105">
        <f t="shared" si="241"/>
        <v>5.5</v>
      </c>
      <c r="Q3105" s="13" t="s">
        <v>8315</v>
      </c>
      <c r="R3105" s="13" t="s">
        <v>8328</v>
      </c>
      <c r="S3105" s="16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customFormat="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240"/>
        <v>30</v>
      </c>
      <c r="P3106">
        <f t="shared" si="241"/>
        <v>237</v>
      </c>
      <c r="Q3106" s="13" t="s">
        <v>8315</v>
      </c>
      <c r="R3106" s="13" t="s">
        <v>8328</v>
      </c>
      <c r="S3106" s="16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customFormat="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240"/>
        <v>42</v>
      </c>
      <c r="P3107">
        <f t="shared" si="241"/>
        <v>79.87</v>
      </c>
      <c r="Q3107" s="13" t="s">
        <v>8315</v>
      </c>
      <c r="R3107" s="13" t="s">
        <v>8328</v>
      </c>
      <c r="S3107" s="16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customFormat="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240"/>
        <v>4</v>
      </c>
      <c r="P3108">
        <f t="shared" si="241"/>
        <v>10.25</v>
      </c>
      <c r="Q3108" s="13" t="s">
        <v>8315</v>
      </c>
      <c r="R3108" s="13" t="s">
        <v>8328</v>
      </c>
      <c r="S3108" s="16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customFormat="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240"/>
        <v>20</v>
      </c>
      <c r="P3109">
        <f t="shared" si="241"/>
        <v>272.58999999999997</v>
      </c>
      <c r="Q3109" s="13" t="s">
        <v>8315</v>
      </c>
      <c r="R3109" s="13" t="s">
        <v>8328</v>
      </c>
      <c r="S3109" s="16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customFormat="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240"/>
        <v>0</v>
      </c>
      <c r="P3110">
        <f t="shared" si="241"/>
        <v>13</v>
      </c>
      <c r="Q3110" s="13" t="s">
        <v>8315</v>
      </c>
      <c r="R3110" s="13" t="s">
        <v>8328</v>
      </c>
      <c r="S3110" s="16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customFormat="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240"/>
        <v>25</v>
      </c>
      <c r="P3111">
        <f t="shared" si="241"/>
        <v>58.18</v>
      </c>
      <c r="Q3111" s="13" t="s">
        <v>8315</v>
      </c>
      <c r="R3111" s="13" t="s">
        <v>8328</v>
      </c>
      <c r="S3111" s="16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customFormat="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240"/>
        <v>0</v>
      </c>
      <c r="P3112">
        <f t="shared" si="241"/>
        <v>10</v>
      </c>
      <c r="Q3112" s="13" t="s">
        <v>8315</v>
      </c>
      <c r="R3112" s="13" t="s">
        <v>8328</v>
      </c>
      <c r="S3112" s="16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customFormat="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240"/>
        <v>27</v>
      </c>
      <c r="P3113">
        <f t="shared" si="241"/>
        <v>70.11</v>
      </c>
      <c r="Q3113" s="13" t="s">
        <v>8315</v>
      </c>
      <c r="R3113" s="13" t="s">
        <v>8328</v>
      </c>
      <c r="S3113" s="16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customFormat="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240"/>
        <v>5</v>
      </c>
      <c r="P3114">
        <f t="shared" si="241"/>
        <v>57.89</v>
      </c>
      <c r="Q3114" s="13" t="s">
        <v>8315</v>
      </c>
      <c r="R3114" s="13" t="s">
        <v>8328</v>
      </c>
      <c r="S3114" s="16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customFormat="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240"/>
        <v>4</v>
      </c>
      <c r="P3115">
        <f t="shared" si="241"/>
        <v>125.27</v>
      </c>
      <c r="Q3115" s="13" t="s">
        <v>8315</v>
      </c>
      <c r="R3115" s="13" t="s">
        <v>8328</v>
      </c>
      <c r="S3115" s="16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customFormat="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240"/>
        <v>0</v>
      </c>
      <c r="P3116">
        <f t="shared" si="241"/>
        <v>0</v>
      </c>
      <c r="Q3116" s="13" t="s">
        <v>8315</v>
      </c>
      <c r="R3116" s="13" t="s">
        <v>8328</v>
      </c>
      <c r="S3116" s="16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customFormat="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240"/>
        <v>3</v>
      </c>
      <c r="P3117">
        <f t="shared" si="241"/>
        <v>300</v>
      </c>
      <c r="Q3117" s="13" t="s">
        <v>8315</v>
      </c>
      <c r="R3117" s="13" t="s">
        <v>8328</v>
      </c>
      <c r="S3117" s="16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customFormat="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240"/>
        <v>57</v>
      </c>
      <c r="P3118">
        <f t="shared" si="241"/>
        <v>43</v>
      </c>
      <c r="Q3118" s="13" t="s">
        <v>8315</v>
      </c>
      <c r="R3118" s="13" t="s">
        <v>8328</v>
      </c>
      <c r="S3118" s="16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customFormat="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240"/>
        <v>0</v>
      </c>
      <c r="P3119">
        <f t="shared" si="241"/>
        <v>1</v>
      </c>
      <c r="Q3119" s="13" t="s">
        <v>8315</v>
      </c>
      <c r="R3119" s="13" t="s">
        <v>8328</v>
      </c>
      <c r="S3119" s="16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customFormat="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240"/>
        <v>0</v>
      </c>
      <c r="P3120">
        <f t="shared" si="241"/>
        <v>775</v>
      </c>
      <c r="Q3120" s="13" t="s">
        <v>8315</v>
      </c>
      <c r="R3120" s="13" t="s">
        <v>8328</v>
      </c>
      <c r="S3120" s="16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customFormat="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240"/>
        <v>0</v>
      </c>
      <c r="P3121">
        <f t="shared" si="241"/>
        <v>5</v>
      </c>
      <c r="Q3121" s="13" t="s">
        <v>8315</v>
      </c>
      <c r="R3121" s="13" t="s">
        <v>8328</v>
      </c>
      <c r="S3121" s="16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customFormat="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240"/>
        <v>0</v>
      </c>
      <c r="P3122">
        <f t="shared" si="241"/>
        <v>12.8</v>
      </c>
      <c r="Q3122" s="13" t="s">
        <v>8315</v>
      </c>
      <c r="R3122" s="13" t="s">
        <v>8328</v>
      </c>
      <c r="S3122" s="16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customFormat="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240"/>
        <v>1</v>
      </c>
      <c r="P3123">
        <f t="shared" si="241"/>
        <v>10</v>
      </c>
      <c r="Q3123" s="13" t="s">
        <v>8315</v>
      </c>
      <c r="R3123" s="13" t="s">
        <v>8328</v>
      </c>
      <c r="S3123" s="16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customFormat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240"/>
        <v>58</v>
      </c>
      <c r="P3124">
        <f t="shared" si="241"/>
        <v>58</v>
      </c>
      <c r="Q3124" s="13" t="s">
        <v>8315</v>
      </c>
      <c r="R3124" s="13" t="s">
        <v>8328</v>
      </c>
      <c r="S3124" s="16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customFormat="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240"/>
        <v>68</v>
      </c>
      <c r="P3125">
        <f t="shared" si="241"/>
        <v>244.8</v>
      </c>
      <c r="Q3125" s="13" t="s">
        <v>8315</v>
      </c>
      <c r="R3125" s="13" t="s">
        <v>8328</v>
      </c>
      <c r="S3125" s="16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customFormat="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240"/>
        <v>0</v>
      </c>
      <c r="P3126">
        <f t="shared" si="241"/>
        <v>6.5</v>
      </c>
      <c r="Q3126" s="13" t="s">
        <v>8315</v>
      </c>
      <c r="R3126" s="13" t="s">
        <v>8328</v>
      </c>
      <c r="S3126" s="16">
        <f t="shared" si="242"/>
        <v>41977.780104166668</v>
      </c>
      <c r="T3126" s="16">
        <f t="shared" si="243"/>
        <v>42037.780104166668</v>
      </c>
      <c r="U3126">
        <f t="shared" si="244"/>
        <v>2014</v>
      </c>
    </row>
    <row r="3127" spans="1:21" customFormat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240"/>
        <v>0</v>
      </c>
      <c r="P3127">
        <f t="shared" si="241"/>
        <v>0</v>
      </c>
      <c r="Q3127" s="13" t="s">
        <v>8315</v>
      </c>
      <c r="R3127" s="13" t="s">
        <v>8328</v>
      </c>
      <c r="S3127" s="16">
        <f t="shared" si="242"/>
        <v>42346.20685185185</v>
      </c>
      <c r="T3127" s="16">
        <f t="shared" si="243"/>
        <v>42376.20685185185</v>
      </c>
      <c r="U3127">
        <f t="shared" si="244"/>
        <v>2015</v>
      </c>
    </row>
    <row r="3128" spans="1:21" customFormat="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240"/>
        <v>4</v>
      </c>
      <c r="P3128">
        <f t="shared" si="241"/>
        <v>61.18</v>
      </c>
      <c r="Q3128" s="13" t="s">
        <v>8315</v>
      </c>
      <c r="R3128" s="13" t="s">
        <v>8328</v>
      </c>
      <c r="S3128" s="16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customFormat="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240"/>
        <v>0</v>
      </c>
      <c r="P3129">
        <f t="shared" si="241"/>
        <v>0</v>
      </c>
      <c r="Q3129" s="13" t="s">
        <v>8315</v>
      </c>
      <c r="R3129" s="13" t="s">
        <v>8328</v>
      </c>
      <c r="S3129" s="16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customFormat="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240"/>
        <v>109</v>
      </c>
      <c r="P3130">
        <f t="shared" si="241"/>
        <v>139.24</v>
      </c>
      <c r="Q3130" s="13" t="s">
        <v>8315</v>
      </c>
      <c r="R3130" s="13" t="s">
        <v>8316</v>
      </c>
      <c r="S3130" s="16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customFormat="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240"/>
        <v>1</v>
      </c>
      <c r="P3131">
        <f t="shared" si="241"/>
        <v>10</v>
      </c>
      <c r="Q3131" s="13" t="s">
        <v>8315</v>
      </c>
      <c r="R3131" s="13" t="s">
        <v>8316</v>
      </c>
      <c r="S3131" s="16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customFormat="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240"/>
        <v>4</v>
      </c>
      <c r="P3132">
        <f t="shared" si="241"/>
        <v>93.75</v>
      </c>
      <c r="Q3132" s="13" t="s">
        <v>8315</v>
      </c>
      <c r="R3132" s="13" t="s">
        <v>8316</v>
      </c>
      <c r="S3132" s="16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customFormat="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240"/>
        <v>16</v>
      </c>
      <c r="P3133">
        <f t="shared" si="241"/>
        <v>53.75</v>
      </c>
      <c r="Q3133" s="13" t="s">
        <v>8315</v>
      </c>
      <c r="R3133" s="13" t="s">
        <v>8316</v>
      </c>
      <c r="S3133" s="16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customFormat="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240"/>
        <v>0</v>
      </c>
      <c r="P3134">
        <f t="shared" si="241"/>
        <v>10</v>
      </c>
      <c r="Q3134" s="13" t="s">
        <v>8315</v>
      </c>
      <c r="R3134" s="13" t="s">
        <v>8316</v>
      </c>
      <c r="S3134" s="16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customFormat="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240"/>
        <v>108</v>
      </c>
      <c r="P3135">
        <f t="shared" si="241"/>
        <v>33.75</v>
      </c>
      <c r="Q3135" s="13" t="s">
        <v>8315</v>
      </c>
      <c r="R3135" s="13" t="s">
        <v>8316</v>
      </c>
      <c r="S3135" s="16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customFormat="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240"/>
        <v>23</v>
      </c>
      <c r="P3136">
        <f t="shared" si="241"/>
        <v>18.75</v>
      </c>
      <c r="Q3136" s="13" t="s">
        <v>8315</v>
      </c>
      <c r="R3136" s="13" t="s">
        <v>8316</v>
      </c>
      <c r="S3136" s="16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2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240"/>
        <v>21</v>
      </c>
      <c r="P3137">
        <f t="shared" si="241"/>
        <v>23.14</v>
      </c>
      <c r="Q3137" s="13" t="s">
        <v>8315</v>
      </c>
      <c r="R3137" s="13" t="s">
        <v>8316</v>
      </c>
      <c r="S3137" s="16">
        <f t="shared" si="242"/>
        <v>42807.151863425926</v>
      </c>
      <c r="T3137" s="16">
        <f t="shared" si="243"/>
        <v>42829.151863425926</v>
      </c>
      <c r="U3137">
        <f t="shared" si="244"/>
        <v>2017</v>
      </c>
      <c r="V3137"/>
    </row>
    <row r="3138" spans="1:22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ref="O3138:O3201" si="245">ROUND(E3138/D3138*100,0)</f>
        <v>128</v>
      </c>
      <c r="P3138">
        <f t="shared" ref="P3138:P3201" si="246">IFERROR(ROUND(E3138/L3138,2),0)</f>
        <v>29.05</v>
      </c>
      <c r="Q3138" s="13" t="s">
        <v>8315</v>
      </c>
      <c r="R3138" s="13" t="s">
        <v>8316</v>
      </c>
      <c r="S3138" s="16">
        <f t="shared" ref="S3138:S3201" si="247">(((J3138/60)/60)/24)+DATE(1970,1,1)</f>
        <v>42789.462430555555</v>
      </c>
      <c r="T3138" s="16">
        <f t="shared" ref="T3138:T3201" si="248">(((I3138/60)/60)/24)+DATE(1970,1,1)</f>
        <v>42825.957638888889</v>
      </c>
      <c r="U3138">
        <f t="shared" ref="U3138:U3201" si="249">+YEAR(S3138)</f>
        <v>2017</v>
      </c>
      <c r="V3138"/>
    </row>
    <row r="3139" spans="1:22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si="245"/>
        <v>3</v>
      </c>
      <c r="P3139">
        <f t="shared" si="246"/>
        <v>50</v>
      </c>
      <c r="Q3139" s="13" t="s">
        <v>8315</v>
      </c>
      <c r="R3139" s="13" t="s">
        <v>8316</v>
      </c>
      <c r="S3139" s="16">
        <f t="shared" si="247"/>
        <v>42807.885057870371</v>
      </c>
      <c r="T3139" s="16">
        <f t="shared" si="248"/>
        <v>42858.8</v>
      </c>
      <c r="U3139">
        <f t="shared" si="249"/>
        <v>2017</v>
      </c>
      <c r="V3139"/>
    </row>
    <row r="3140" spans="1:22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245"/>
        <v>0</v>
      </c>
      <c r="P3140">
        <f t="shared" si="246"/>
        <v>0</v>
      </c>
      <c r="Q3140" s="13" t="s">
        <v>8315</v>
      </c>
      <c r="R3140" s="13" t="s">
        <v>8316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  <c r="V3140"/>
    </row>
    <row r="3141" spans="1:22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245"/>
        <v>5</v>
      </c>
      <c r="P3141">
        <f t="shared" si="246"/>
        <v>450</v>
      </c>
      <c r="Q3141" s="13" t="s">
        <v>8315</v>
      </c>
      <c r="R3141" s="13" t="s">
        <v>8316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  <c r="V3141"/>
    </row>
    <row r="3142" spans="1:22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245"/>
        <v>1</v>
      </c>
      <c r="P3142">
        <f t="shared" si="246"/>
        <v>24</v>
      </c>
      <c r="Q3142" s="13" t="s">
        <v>8315</v>
      </c>
      <c r="R3142" s="13" t="s">
        <v>8316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  <c r="V3142"/>
    </row>
    <row r="3143" spans="1:22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245"/>
        <v>52</v>
      </c>
      <c r="P3143">
        <f t="shared" si="246"/>
        <v>32.25</v>
      </c>
      <c r="Q3143" s="13" t="s">
        <v>8315</v>
      </c>
      <c r="R3143" s="13" t="s">
        <v>8316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  <c r="V3143"/>
    </row>
    <row r="3144" spans="1:22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245"/>
        <v>2</v>
      </c>
      <c r="P3144">
        <f t="shared" si="246"/>
        <v>15</v>
      </c>
      <c r="Q3144" s="13" t="s">
        <v>8315</v>
      </c>
      <c r="R3144" s="13" t="s">
        <v>8316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  <c r="V3144"/>
    </row>
    <row r="3145" spans="1:22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245"/>
        <v>0</v>
      </c>
      <c r="P3145">
        <f t="shared" si="246"/>
        <v>0</v>
      </c>
      <c r="Q3145" s="13" t="s">
        <v>8315</v>
      </c>
      <c r="R3145" s="13" t="s">
        <v>8316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  <c r="V3145"/>
    </row>
    <row r="3146" spans="1:22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245"/>
        <v>75</v>
      </c>
      <c r="P3146">
        <f t="shared" si="246"/>
        <v>251.33</v>
      </c>
      <c r="Q3146" s="13" t="s">
        <v>8315</v>
      </c>
      <c r="R3146" s="13" t="s">
        <v>8316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2017</v>
      </c>
      <c r="V3146"/>
    </row>
    <row r="3147" spans="1:22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245"/>
        <v>0</v>
      </c>
      <c r="P3147">
        <f t="shared" si="246"/>
        <v>0</v>
      </c>
      <c r="Q3147" s="13" t="s">
        <v>8315</v>
      </c>
      <c r="R3147" s="13" t="s">
        <v>8316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2017</v>
      </c>
      <c r="V3147"/>
    </row>
    <row r="3148" spans="1:22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245"/>
        <v>11</v>
      </c>
      <c r="P3148">
        <f t="shared" si="246"/>
        <v>437.5</v>
      </c>
      <c r="Q3148" s="13" t="s">
        <v>8315</v>
      </c>
      <c r="R3148" s="13" t="s">
        <v>8316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2017</v>
      </c>
      <c r="V3148"/>
    </row>
    <row r="3149" spans="1:22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245"/>
        <v>118</v>
      </c>
      <c r="P3149">
        <f t="shared" si="246"/>
        <v>110.35</v>
      </c>
      <c r="Q3149" s="13" t="s">
        <v>8315</v>
      </c>
      <c r="R3149" s="13" t="s">
        <v>8316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2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245"/>
        <v>131</v>
      </c>
      <c r="P3150">
        <f t="shared" si="246"/>
        <v>41.42</v>
      </c>
      <c r="Q3150" s="13" t="s">
        <v>8315</v>
      </c>
      <c r="R3150" s="13" t="s">
        <v>8316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2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245"/>
        <v>104</v>
      </c>
      <c r="P3151">
        <f t="shared" si="246"/>
        <v>52</v>
      </c>
      <c r="Q3151" s="13" t="s">
        <v>8315</v>
      </c>
      <c r="R3151" s="13" t="s">
        <v>8316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2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245"/>
        <v>101</v>
      </c>
      <c r="P3152">
        <f t="shared" si="246"/>
        <v>33.99</v>
      </c>
      <c r="Q3152" s="13" t="s">
        <v>8315</v>
      </c>
      <c r="R3152" s="13" t="s">
        <v>8316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245"/>
        <v>100</v>
      </c>
      <c r="P3153">
        <f t="shared" si="246"/>
        <v>103.35</v>
      </c>
      <c r="Q3153" s="13" t="s">
        <v>8315</v>
      </c>
      <c r="R3153" s="13" t="s">
        <v>8316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245"/>
        <v>106</v>
      </c>
      <c r="P3154">
        <f t="shared" si="246"/>
        <v>34.79</v>
      </c>
      <c r="Q3154" s="13" t="s">
        <v>8315</v>
      </c>
      <c r="R3154" s="13" t="s">
        <v>8316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245"/>
        <v>336</v>
      </c>
      <c r="P3155">
        <f t="shared" si="246"/>
        <v>41.77</v>
      </c>
      <c r="Q3155" s="13" t="s">
        <v>8315</v>
      </c>
      <c r="R3155" s="13" t="s">
        <v>8316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245"/>
        <v>113</v>
      </c>
      <c r="P3156">
        <f t="shared" si="246"/>
        <v>64.27</v>
      </c>
      <c r="Q3156" s="13" t="s">
        <v>8315</v>
      </c>
      <c r="R3156" s="13" t="s">
        <v>8316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245"/>
        <v>189</v>
      </c>
      <c r="P3157">
        <f t="shared" si="246"/>
        <v>31.21</v>
      </c>
      <c r="Q3157" s="13" t="s">
        <v>8315</v>
      </c>
      <c r="R3157" s="13" t="s">
        <v>8316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245"/>
        <v>102</v>
      </c>
      <c r="P3158">
        <f t="shared" si="246"/>
        <v>62.92</v>
      </c>
      <c r="Q3158" s="13" t="s">
        <v>8315</v>
      </c>
      <c r="R3158" s="13" t="s">
        <v>8316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245"/>
        <v>101</v>
      </c>
      <c r="P3159">
        <f t="shared" si="246"/>
        <v>98.54</v>
      </c>
      <c r="Q3159" s="13" t="s">
        <v>8315</v>
      </c>
      <c r="R3159" s="13" t="s">
        <v>8316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245"/>
        <v>114</v>
      </c>
      <c r="P3160">
        <f t="shared" si="246"/>
        <v>82.61</v>
      </c>
      <c r="Q3160" s="13" t="s">
        <v>8315</v>
      </c>
      <c r="R3160" s="13" t="s">
        <v>8316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245"/>
        <v>133</v>
      </c>
      <c r="P3161">
        <f t="shared" si="246"/>
        <v>38.5</v>
      </c>
      <c r="Q3161" s="13" t="s">
        <v>8315</v>
      </c>
      <c r="R3161" s="13" t="s">
        <v>8316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245"/>
        <v>102</v>
      </c>
      <c r="P3162">
        <f t="shared" si="246"/>
        <v>80.16</v>
      </c>
      <c r="Q3162" s="13" t="s">
        <v>8315</v>
      </c>
      <c r="R3162" s="13" t="s">
        <v>8316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245"/>
        <v>105</v>
      </c>
      <c r="P3163">
        <f t="shared" si="246"/>
        <v>28.41</v>
      </c>
      <c r="Q3163" s="13" t="s">
        <v>8315</v>
      </c>
      <c r="R3163" s="13" t="s">
        <v>8316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245"/>
        <v>127</v>
      </c>
      <c r="P3164">
        <f t="shared" si="246"/>
        <v>80.73</v>
      </c>
      <c r="Q3164" s="13" t="s">
        <v>8315</v>
      </c>
      <c r="R3164" s="13" t="s">
        <v>8316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245"/>
        <v>111</v>
      </c>
      <c r="P3165">
        <f t="shared" si="246"/>
        <v>200.69</v>
      </c>
      <c r="Q3165" s="13" t="s">
        <v>8315</v>
      </c>
      <c r="R3165" s="13" t="s">
        <v>8316</v>
      </c>
      <c r="S3165" s="16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245"/>
        <v>107</v>
      </c>
      <c r="P3166">
        <f t="shared" si="246"/>
        <v>37.590000000000003</v>
      </c>
      <c r="Q3166" s="13" t="s">
        <v>8315</v>
      </c>
      <c r="R3166" s="13" t="s">
        <v>8316</v>
      </c>
      <c r="S3166" s="16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245"/>
        <v>163</v>
      </c>
      <c r="P3167">
        <f t="shared" si="246"/>
        <v>58.1</v>
      </c>
      <c r="Q3167" s="13" t="s">
        <v>8315</v>
      </c>
      <c r="R3167" s="13" t="s">
        <v>8316</v>
      </c>
      <c r="S3167" s="16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245"/>
        <v>160</v>
      </c>
      <c r="P3168">
        <f t="shared" si="246"/>
        <v>60.3</v>
      </c>
      <c r="Q3168" s="13" t="s">
        <v>8315</v>
      </c>
      <c r="R3168" s="13" t="s">
        <v>8316</v>
      </c>
      <c r="S3168" s="16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245"/>
        <v>116</v>
      </c>
      <c r="P3169">
        <f t="shared" si="246"/>
        <v>63.36</v>
      </c>
      <c r="Q3169" s="13" t="s">
        <v>8315</v>
      </c>
      <c r="R3169" s="13" t="s">
        <v>8316</v>
      </c>
      <c r="S3169" s="16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245"/>
        <v>124</v>
      </c>
      <c r="P3170">
        <f t="shared" si="246"/>
        <v>50.9</v>
      </c>
      <c r="Q3170" s="13" t="s">
        <v>8315</v>
      </c>
      <c r="R3170" s="13" t="s">
        <v>8316</v>
      </c>
      <c r="S3170" s="16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245"/>
        <v>103</v>
      </c>
      <c r="P3171">
        <f t="shared" si="246"/>
        <v>100.5</v>
      </c>
      <c r="Q3171" s="13" t="s">
        <v>8315</v>
      </c>
      <c r="R3171" s="13" t="s">
        <v>8316</v>
      </c>
      <c r="S3171" s="16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245"/>
        <v>112</v>
      </c>
      <c r="P3172">
        <f t="shared" si="246"/>
        <v>31.62</v>
      </c>
      <c r="Q3172" s="13" t="s">
        <v>8315</v>
      </c>
      <c r="R3172" s="13" t="s">
        <v>8316</v>
      </c>
      <c r="S3172" s="16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245"/>
        <v>109</v>
      </c>
      <c r="P3173">
        <f t="shared" si="246"/>
        <v>65.099999999999994</v>
      </c>
      <c r="Q3173" s="13" t="s">
        <v>8315</v>
      </c>
      <c r="R3173" s="13" t="s">
        <v>8316</v>
      </c>
      <c r="S3173" s="16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245"/>
        <v>115</v>
      </c>
      <c r="P3174">
        <f t="shared" si="246"/>
        <v>79.31</v>
      </c>
      <c r="Q3174" s="13" t="s">
        <v>8315</v>
      </c>
      <c r="R3174" s="13" t="s">
        <v>8316</v>
      </c>
      <c r="S3174" s="16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245"/>
        <v>103</v>
      </c>
      <c r="P3175">
        <f t="shared" si="246"/>
        <v>139.19</v>
      </c>
      <c r="Q3175" s="13" t="s">
        <v>8315</v>
      </c>
      <c r="R3175" s="13" t="s">
        <v>8316</v>
      </c>
      <c r="S3175" s="16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245"/>
        <v>101</v>
      </c>
      <c r="P3176">
        <f t="shared" si="246"/>
        <v>131.91</v>
      </c>
      <c r="Q3176" s="13" t="s">
        <v>8315</v>
      </c>
      <c r="R3176" s="13" t="s">
        <v>8316</v>
      </c>
      <c r="S3176" s="16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245"/>
        <v>110</v>
      </c>
      <c r="P3177">
        <f t="shared" si="246"/>
        <v>91.3</v>
      </c>
      <c r="Q3177" s="13" t="s">
        <v>8315</v>
      </c>
      <c r="R3177" s="13" t="s">
        <v>8316</v>
      </c>
      <c r="S3177" s="16">
        <f t="shared" si="247"/>
        <v>40531.886886574073</v>
      </c>
      <c r="T3177" s="16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245"/>
        <v>115</v>
      </c>
      <c r="P3178">
        <f t="shared" si="246"/>
        <v>39.67</v>
      </c>
      <c r="Q3178" s="13" t="s">
        <v>8315</v>
      </c>
      <c r="R3178" s="13" t="s">
        <v>8316</v>
      </c>
      <c r="S3178" s="16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245"/>
        <v>117</v>
      </c>
      <c r="P3179">
        <f t="shared" si="246"/>
        <v>57.55</v>
      </c>
      <c r="Q3179" s="13" t="s">
        <v>8315</v>
      </c>
      <c r="R3179" s="13" t="s">
        <v>8316</v>
      </c>
      <c r="S3179" s="16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245"/>
        <v>172</v>
      </c>
      <c r="P3180">
        <f t="shared" si="246"/>
        <v>33.03</v>
      </c>
      <c r="Q3180" s="13" t="s">
        <v>8315</v>
      </c>
      <c r="R3180" s="13" t="s">
        <v>8316</v>
      </c>
      <c r="S3180" s="16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245"/>
        <v>114</v>
      </c>
      <c r="P3181">
        <f t="shared" si="246"/>
        <v>77.34</v>
      </c>
      <c r="Q3181" s="13" t="s">
        <v>8315</v>
      </c>
      <c r="R3181" s="13" t="s">
        <v>8316</v>
      </c>
      <c r="S3181" s="16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245"/>
        <v>120</v>
      </c>
      <c r="P3182">
        <f t="shared" si="246"/>
        <v>31.93</v>
      </c>
      <c r="Q3182" s="13" t="s">
        <v>8315</v>
      </c>
      <c r="R3182" s="13" t="s">
        <v>8316</v>
      </c>
      <c r="S3182" s="16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245"/>
        <v>109</v>
      </c>
      <c r="P3183">
        <f t="shared" si="246"/>
        <v>36.33</v>
      </c>
      <c r="Q3183" s="13" t="s">
        <v>8315</v>
      </c>
      <c r="R3183" s="13" t="s">
        <v>8316</v>
      </c>
      <c r="S3183" s="16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245"/>
        <v>101</v>
      </c>
      <c r="P3184">
        <f t="shared" si="246"/>
        <v>46.77</v>
      </c>
      <c r="Q3184" s="13" t="s">
        <v>8315</v>
      </c>
      <c r="R3184" s="13" t="s">
        <v>8316</v>
      </c>
      <c r="S3184" s="16">
        <f t="shared" si="247"/>
        <v>40883.949317129627</v>
      </c>
      <c r="T3184" s="16">
        <f t="shared" si="248"/>
        <v>40939.708333333336</v>
      </c>
      <c r="U3184">
        <f t="shared" si="249"/>
        <v>2011</v>
      </c>
    </row>
    <row r="3185" spans="1:22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245"/>
        <v>109</v>
      </c>
      <c r="P3185">
        <f t="shared" si="246"/>
        <v>40.07</v>
      </c>
      <c r="Q3185" s="13" t="s">
        <v>8315</v>
      </c>
      <c r="R3185" s="13" t="s">
        <v>8316</v>
      </c>
      <c r="S3185" s="16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2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245"/>
        <v>107</v>
      </c>
      <c r="P3186">
        <f t="shared" si="246"/>
        <v>100.22</v>
      </c>
      <c r="Q3186" s="13" t="s">
        <v>8315</v>
      </c>
      <c r="R3186" s="13" t="s">
        <v>8316</v>
      </c>
      <c r="S3186" s="16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2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245"/>
        <v>100</v>
      </c>
      <c r="P3187">
        <f t="shared" si="246"/>
        <v>41.67</v>
      </c>
      <c r="Q3187" s="13" t="s">
        <v>8315</v>
      </c>
      <c r="R3187" s="13" t="s">
        <v>8316</v>
      </c>
      <c r="S3187" s="16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2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245"/>
        <v>102</v>
      </c>
      <c r="P3188">
        <f t="shared" si="246"/>
        <v>46.71</v>
      </c>
      <c r="Q3188" s="13" t="s">
        <v>8315</v>
      </c>
      <c r="R3188" s="13" t="s">
        <v>8316</v>
      </c>
      <c r="S3188" s="16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2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245"/>
        <v>116</v>
      </c>
      <c r="P3189">
        <f t="shared" si="246"/>
        <v>71.489999999999995</v>
      </c>
      <c r="Q3189" s="13" t="s">
        <v>8315</v>
      </c>
      <c r="R3189" s="13" t="s">
        <v>8316</v>
      </c>
      <c r="S3189" s="16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2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245"/>
        <v>65</v>
      </c>
      <c r="P3190">
        <f t="shared" si="246"/>
        <v>14.44</v>
      </c>
      <c r="Q3190" s="13" t="s">
        <v>8315</v>
      </c>
      <c r="R3190" s="13" t="s">
        <v>8336</v>
      </c>
      <c r="S3190" s="16">
        <f t="shared" si="247"/>
        <v>42144.415532407409</v>
      </c>
      <c r="T3190" s="16">
        <f t="shared" si="248"/>
        <v>42165.415532407409</v>
      </c>
      <c r="U3190">
        <f t="shared" si="249"/>
        <v>2015</v>
      </c>
      <c r="V3190"/>
    </row>
    <row r="3191" spans="1:22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245"/>
        <v>12</v>
      </c>
      <c r="P3191">
        <f t="shared" si="246"/>
        <v>356.84</v>
      </c>
      <c r="Q3191" s="13" t="s">
        <v>8315</v>
      </c>
      <c r="R3191" s="13" t="s">
        <v>8336</v>
      </c>
      <c r="S3191" s="16">
        <f t="shared" si="247"/>
        <v>42118.346435185187</v>
      </c>
      <c r="T3191" s="16">
        <f t="shared" si="248"/>
        <v>42148.346435185187</v>
      </c>
      <c r="U3191">
        <f t="shared" si="249"/>
        <v>2015</v>
      </c>
      <c r="V3191"/>
    </row>
    <row r="3192" spans="1:22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245"/>
        <v>0</v>
      </c>
      <c r="P3192">
        <f t="shared" si="246"/>
        <v>0</v>
      </c>
      <c r="Q3192" s="13" t="s">
        <v>8315</v>
      </c>
      <c r="R3192" s="13" t="s">
        <v>8336</v>
      </c>
      <c r="S3192" s="16">
        <f t="shared" si="247"/>
        <v>42683.151331018518</v>
      </c>
      <c r="T3192" s="16">
        <f t="shared" si="248"/>
        <v>42713.192997685182</v>
      </c>
      <c r="U3192">
        <f t="shared" si="249"/>
        <v>2016</v>
      </c>
      <c r="V3192"/>
    </row>
    <row r="3193" spans="1:22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245"/>
        <v>4</v>
      </c>
      <c r="P3193">
        <f t="shared" si="246"/>
        <v>37.75</v>
      </c>
      <c r="Q3193" s="13" t="s">
        <v>8315</v>
      </c>
      <c r="R3193" s="13" t="s">
        <v>8336</v>
      </c>
      <c r="S3193" s="16">
        <f t="shared" si="247"/>
        <v>42538.755428240736</v>
      </c>
      <c r="T3193" s="16">
        <f t="shared" si="248"/>
        <v>42598.755428240736</v>
      </c>
      <c r="U3193">
        <f t="shared" si="249"/>
        <v>2016</v>
      </c>
      <c r="V3193"/>
    </row>
    <row r="3194" spans="1:22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245"/>
        <v>1</v>
      </c>
      <c r="P3194">
        <f t="shared" si="246"/>
        <v>12.75</v>
      </c>
      <c r="Q3194" s="13" t="s">
        <v>8315</v>
      </c>
      <c r="R3194" s="13" t="s">
        <v>8336</v>
      </c>
      <c r="S3194" s="16">
        <f t="shared" si="247"/>
        <v>42018.94049768518</v>
      </c>
      <c r="T3194" s="16">
        <f t="shared" si="248"/>
        <v>42063.916666666672</v>
      </c>
      <c r="U3194">
        <f t="shared" si="249"/>
        <v>2015</v>
      </c>
      <c r="V3194"/>
    </row>
    <row r="3195" spans="1:22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245"/>
        <v>12</v>
      </c>
      <c r="P3195">
        <f t="shared" si="246"/>
        <v>24.46</v>
      </c>
      <c r="Q3195" s="13" t="s">
        <v>8315</v>
      </c>
      <c r="R3195" s="13" t="s">
        <v>8336</v>
      </c>
      <c r="S3195" s="16">
        <f t="shared" si="247"/>
        <v>42010.968240740738</v>
      </c>
      <c r="T3195" s="16">
        <f t="shared" si="248"/>
        <v>42055.968240740738</v>
      </c>
      <c r="U3195">
        <f t="shared" si="249"/>
        <v>2015</v>
      </c>
      <c r="V3195"/>
    </row>
    <row r="3196" spans="1:22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245"/>
        <v>0</v>
      </c>
      <c r="P3196">
        <f t="shared" si="246"/>
        <v>0</v>
      </c>
      <c r="Q3196" s="13" t="s">
        <v>8315</v>
      </c>
      <c r="R3196" s="13" t="s">
        <v>8336</v>
      </c>
      <c r="S3196" s="16">
        <f t="shared" si="247"/>
        <v>42182.062476851846</v>
      </c>
      <c r="T3196" s="16">
        <f t="shared" si="248"/>
        <v>42212.062476851846</v>
      </c>
      <c r="U3196">
        <f t="shared" si="249"/>
        <v>2015</v>
      </c>
      <c r="V3196"/>
    </row>
    <row r="3197" spans="1:22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245"/>
        <v>59</v>
      </c>
      <c r="P3197">
        <f t="shared" si="246"/>
        <v>53.08</v>
      </c>
      <c r="Q3197" s="13" t="s">
        <v>8315</v>
      </c>
      <c r="R3197" s="13" t="s">
        <v>8336</v>
      </c>
      <c r="S3197" s="16">
        <f t="shared" si="247"/>
        <v>42017.594236111108</v>
      </c>
      <c r="T3197" s="16">
        <f t="shared" si="248"/>
        <v>42047.594236111108</v>
      </c>
      <c r="U3197">
        <f t="shared" si="249"/>
        <v>2015</v>
      </c>
      <c r="V3197"/>
    </row>
    <row r="3198" spans="1:22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245"/>
        <v>0</v>
      </c>
      <c r="P3198">
        <f t="shared" si="246"/>
        <v>300</v>
      </c>
      <c r="Q3198" s="13" t="s">
        <v>8315</v>
      </c>
      <c r="R3198" s="13" t="s">
        <v>8336</v>
      </c>
      <c r="S3198" s="16">
        <f t="shared" si="247"/>
        <v>42157.598090277781</v>
      </c>
      <c r="T3198" s="16">
        <f t="shared" si="248"/>
        <v>42217.583333333328</v>
      </c>
      <c r="U3198">
        <f t="shared" si="249"/>
        <v>2015</v>
      </c>
      <c r="V3198"/>
    </row>
    <row r="3199" spans="1:22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245"/>
        <v>11</v>
      </c>
      <c r="P3199">
        <f t="shared" si="246"/>
        <v>286.25</v>
      </c>
      <c r="Q3199" s="13" t="s">
        <v>8315</v>
      </c>
      <c r="R3199" s="13" t="s">
        <v>8336</v>
      </c>
      <c r="S3199" s="16">
        <f t="shared" si="247"/>
        <v>42009.493263888886</v>
      </c>
      <c r="T3199" s="16">
        <f t="shared" si="248"/>
        <v>42039.493263888886</v>
      </c>
      <c r="U3199">
        <f t="shared" si="249"/>
        <v>2015</v>
      </c>
      <c r="V3199"/>
    </row>
    <row r="3200" spans="1:22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245"/>
        <v>0</v>
      </c>
      <c r="P3200">
        <f t="shared" si="246"/>
        <v>36.67</v>
      </c>
      <c r="Q3200" s="13" t="s">
        <v>8315</v>
      </c>
      <c r="R3200" s="13" t="s">
        <v>8336</v>
      </c>
      <c r="S3200" s="16">
        <f t="shared" si="247"/>
        <v>42013.424502314811</v>
      </c>
      <c r="T3200" s="16">
        <f t="shared" si="248"/>
        <v>42051.424502314811</v>
      </c>
      <c r="U3200">
        <f t="shared" si="249"/>
        <v>2015</v>
      </c>
      <c r="V3200"/>
    </row>
    <row r="3201" spans="1:22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245"/>
        <v>52</v>
      </c>
      <c r="P3201">
        <f t="shared" si="246"/>
        <v>49.21</v>
      </c>
      <c r="Q3201" s="13" t="s">
        <v>8315</v>
      </c>
      <c r="R3201" s="13" t="s">
        <v>8336</v>
      </c>
      <c r="S3201" s="16">
        <f t="shared" si="247"/>
        <v>41858.761782407404</v>
      </c>
      <c r="T3201" s="16">
        <f t="shared" si="248"/>
        <v>41888.875</v>
      </c>
      <c r="U3201">
        <f t="shared" si="249"/>
        <v>2014</v>
      </c>
      <c r="V3201"/>
    </row>
    <row r="3202" spans="1:22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ref="O3202:O3265" si="250">ROUND(E3202/D3202*100,0)</f>
        <v>0</v>
      </c>
      <c r="P3202">
        <f t="shared" ref="P3202:P3265" si="251">IFERROR(ROUND(E3202/L3202,2),0)</f>
        <v>1</v>
      </c>
      <c r="Q3202" s="13" t="s">
        <v>8315</v>
      </c>
      <c r="R3202" s="13" t="s">
        <v>8336</v>
      </c>
      <c r="S3202" s="16">
        <f t="shared" ref="S3202:S3265" si="252">(((J3202/60)/60)/24)+DATE(1970,1,1)</f>
        <v>42460.320613425924</v>
      </c>
      <c r="T3202" s="16">
        <f t="shared" ref="T3202:T3265" si="253">(((I3202/60)/60)/24)+DATE(1970,1,1)</f>
        <v>42490.231944444444</v>
      </c>
      <c r="U3202">
        <f t="shared" ref="U3202:U3265" si="254">+YEAR(S3202)</f>
        <v>2016</v>
      </c>
      <c r="V3202"/>
    </row>
    <row r="3203" spans="1:22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si="250"/>
        <v>1</v>
      </c>
      <c r="P3203">
        <f t="shared" si="251"/>
        <v>12.5</v>
      </c>
      <c r="Q3203" s="13" t="s">
        <v>8315</v>
      </c>
      <c r="R3203" s="13" t="s">
        <v>8336</v>
      </c>
      <c r="S3203" s="16">
        <f t="shared" si="252"/>
        <v>41861.767094907409</v>
      </c>
      <c r="T3203" s="16">
        <f t="shared" si="253"/>
        <v>41882.767094907409</v>
      </c>
      <c r="U3203">
        <f t="shared" si="254"/>
        <v>2014</v>
      </c>
      <c r="V3203"/>
    </row>
    <row r="3204" spans="1:22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50"/>
        <v>55</v>
      </c>
      <c r="P3204">
        <f t="shared" si="251"/>
        <v>109.04</v>
      </c>
      <c r="Q3204" s="13" t="s">
        <v>8315</v>
      </c>
      <c r="R3204" s="13" t="s">
        <v>8336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  <c r="V3204"/>
    </row>
    <row r="3205" spans="1:22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50"/>
        <v>25</v>
      </c>
      <c r="P3205">
        <f t="shared" si="251"/>
        <v>41.67</v>
      </c>
      <c r="Q3205" s="13" t="s">
        <v>8315</v>
      </c>
      <c r="R3205" s="13" t="s">
        <v>8336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  <c r="V3205"/>
    </row>
    <row r="3206" spans="1:22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50"/>
        <v>0</v>
      </c>
      <c r="P3206">
        <f t="shared" si="251"/>
        <v>0</v>
      </c>
      <c r="Q3206" s="13" t="s">
        <v>8315</v>
      </c>
      <c r="R3206" s="13" t="s">
        <v>8336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  <c r="V3206"/>
    </row>
    <row r="3207" spans="1:22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50"/>
        <v>3</v>
      </c>
      <c r="P3207">
        <f t="shared" si="251"/>
        <v>22.75</v>
      </c>
      <c r="Q3207" s="13" t="s">
        <v>8315</v>
      </c>
      <c r="R3207" s="13" t="s">
        <v>8336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  <c r="V3207"/>
    </row>
    <row r="3208" spans="1:22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50"/>
        <v>0</v>
      </c>
      <c r="P3208">
        <f t="shared" si="251"/>
        <v>0</v>
      </c>
      <c r="Q3208" s="13" t="s">
        <v>8315</v>
      </c>
      <c r="R3208" s="13" t="s">
        <v>8336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  <c r="V3208"/>
    </row>
    <row r="3209" spans="1:22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50"/>
        <v>46</v>
      </c>
      <c r="P3209">
        <f t="shared" si="251"/>
        <v>70.83</v>
      </c>
      <c r="Q3209" s="13" t="s">
        <v>8315</v>
      </c>
      <c r="R3209" s="13" t="s">
        <v>8336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  <c r="V3209"/>
    </row>
    <row r="3210" spans="1:22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50"/>
        <v>104</v>
      </c>
      <c r="P3210">
        <f t="shared" si="251"/>
        <v>63.11</v>
      </c>
      <c r="Q3210" s="13" t="s">
        <v>8315</v>
      </c>
      <c r="R3210" s="13" t="s">
        <v>8316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2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50"/>
        <v>119</v>
      </c>
      <c r="P3211">
        <f t="shared" si="251"/>
        <v>50.16</v>
      </c>
      <c r="Q3211" s="13" t="s">
        <v>8315</v>
      </c>
      <c r="R3211" s="13" t="s">
        <v>8316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2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50"/>
        <v>126</v>
      </c>
      <c r="P3212">
        <f t="shared" si="251"/>
        <v>62.88</v>
      </c>
      <c r="Q3212" s="13" t="s">
        <v>8315</v>
      </c>
      <c r="R3212" s="13" t="s">
        <v>8316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2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50"/>
        <v>120</v>
      </c>
      <c r="P3213">
        <f t="shared" si="251"/>
        <v>85.53</v>
      </c>
      <c r="Q3213" s="13" t="s">
        <v>8315</v>
      </c>
      <c r="R3213" s="13" t="s">
        <v>8316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2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50"/>
        <v>126</v>
      </c>
      <c r="P3214">
        <f t="shared" si="251"/>
        <v>53.72</v>
      </c>
      <c r="Q3214" s="13" t="s">
        <v>8315</v>
      </c>
      <c r="R3214" s="13" t="s">
        <v>8316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2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50"/>
        <v>100</v>
      </c>
      <c r="P3215">
        <f t="shared" si="251"/>
        <v>127.81</v>
      </c>
      <c r="Q3215" s="13" t="s">
        <v>8315</v>
      </c>
      <c r="R3215" s="13" t="s">
        <v>8316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2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50"/>
        <v>102</v>
      </c>
      <c r="P3216">
        <f t="shared" si="251"/>
        <v>106.57</v>
      </c>
      <c r="Q3216" s="13" t="s">
        <v>8315</v>
      </c>
      <c r="R3216" s="13" t="s">
        <v>8316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50"/>
        <v>100</v>
      </c>
      <c r="P3217">
        <f t="shared" si="251"/>
        <v>262.11</v>
      </c>
      <c r="Q3217" s="13" t="s">
        <v>8315</v>
      </c>
      <c r="R3217" s="13" t="s">
        <v>8316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50"/>
        <v>100</v>
      </c>
      <c r="P3218">
        <f t="shared" si="251"/>
        <v>57.17</v>
      </c>
      <c r="Q3218" s="13" t="s">
        <v>8315</v>
      </c>
      <c r="R3218" s="13" t="s">
        <v>8316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50"/>
        <v>116</v>
      </c>
      <c r="P3219">
        <f t="shared" si="251"/>
        <v>50.2</v>
      </c>
      <c r="Q3219" s="13" t="s">
        <v>8315</v>
      </c>
      <c r="R3219" s="13" t="s">
        <v>8316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50"/>
        <v>102</v>
      </c>
      <c r="P3220">
        <f t="shared" si="251"/>
        <v>66.59</v>
      </c>
      <c r="Q3220" s="13" t="s">
        <v>8315</v>
      </c>
      <c r="R3220" s="13" t="s">
        <v>8316</v>
      </c>
      <c r="S3220" s="16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50"/>
        <v>100</v>
      </c>
      <c r="P3221">
        <f t="shared" si="251"/>
        <v>168.25</v>
      </c>
      <c r="Q3221" s="13" t="s">
        <v>8315</v>
      </c>
      <c r="R3221" s="13" t="s">
        <v>8316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50"/>
        <v>101</v>
      </c>
      <c r="P3222">
        <f t="shared" si="251"/>
        <v>256.37</v>
      </c>
      <c r="Q3222" s="13" t="s">
        <v>8315</v>
      </c>
      <c r="R3222" s="13" t="s">
        <v>8316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50"/>
        <v>103</v>
      </c>
      <c r="P3223">
        <f t="shared" si="251"/>
        <v>36.61</v>
      </c>
      <c r="Q3223" s="13" t="s">
        <v>8315</v>
      </c>
      <c r="R3223" s="13" t="s">
        <v>8316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50"/>
        <v>125</v>
      </c>
      <c r="P3224">
        <f t="shared" si="251"/>
        <v>37.14</v>
      </c>
      <c r="Q3224" s="13" t="s">
        <v>8315</v>
      </c>
      <c r="R3224" s="13" t="s">
        <v>8316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50"/>
        <v>110</v>
      </c>
      <c r="P3225">
        <f t="shared" si="251"/>
        <v>45.88</v>
      </c>
      <c r="Q3225" s="13" t="s">
        <v>8315</v>
      </c>
      <c r="R3225" s="13" t="s">
        <v>8316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50"/>
        <v>102</v>
      </c>
      <c r="P3226">
        <f t="shared" si="251"/>
        <v>141.71</v>
      </c>
      <c r="Q3226" s="13" t="s">
        <v>8315</v>
      </c>
      <c r="R3226" s="13" t="s">
        <v>8316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50"/>
        <v>102</v>
      </c>
      <c r="P3227">
        <f t="shared" si="251"/>
        <v>52.49</v>
      </c>
      <c r="Q3227" s="13" t="s">
        <v>8315</v>
      </c>
      <c r="R3227" s="13" t="s">
        <v>8316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50"/>
        <v>104</v>
      </c>
      <c r="P3228">
        <f t="shared" si="251"/>
        <v>59.52</v>
      </c>
      <c r="Q3228" s="13" t="s">
        <v>8315</v>
      </c>
      <c r="R3228" s="13" t="s">
        <v>8316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50"/>
        <v>125</v>
      </c>
      <c r="P3229">
        <f t="shared" si="251"/>
        <v>50</v>
      </c>
      <c r="Q3229" s="13" t="s">
        <v>8315</v>
      </c>
      <c r="R3229" s="13" t="s">
        <v>8316</v>
      </c>
      <c r="S3229" s="16">
        <f t="shared" si="252"/>
        <v>42722.882361111115</v>
      </c>
      <c r="T3229" s="16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50"/>
        <v>102</v>
      </c>
      <c r="P3230">
        <f t="shared" si="251"/>
        <v>193.62</v>
      </c>
      <c r="Q3230" s="13" t="s">
        <v>8315</v>
      </c>
      <c r="R3230" s="13" t="s">
        <v>8316</v>
      </c>
      <c r="S3230" s="16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50"/>
        <v>108</v>
      </c>
      <c r="P3231">
        <f t="shared" si="251"/>
        <v>106.8</v>
      </c>
      <c r="Q3231" s="13" t="s">
        <v>8315</v>
      </c>
      <c r="R3231" s="13" t="s">
        <v>8316</v>
      </c>
      <c r="S3231" s="16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50"/>
        <v>110</v>
      </c>
      <c r="P3232">
        <f t="shared" si="251"/>
        <v>77.22</v>
      </c>
      <c r="Q3232" s="13" t="s">
        <v>8315</v>
      </c>
      <c r="R3232" s="13" t="s">
        <v>8316</v>
      </c>
      <c r="S3232" s="16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50"/>
        <v>161</v>
      </c>
      <c r="P3233">
        <f t="shared" si="251"/>
        <v>57.5</v>
      </c>
      <c r="Q3233" s="13" t="s">
        <v>8315</v>
      </c>
      <c r="R3233" s="13" t="s">
        <v>8316</v>
      </c>
      <c r="S3233" s="16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50"/>
        <v>131</v>
      </c>
      <c r="P3234">
        <f t="shared" si="251"/>
        <v>50.46</v>
      </c>
      <c r="Q3234" s="13" t="s">
        <v>8315</v>
      </c>
      <c r="R3234" s="13" t="s">
        <v>8316</v>
      </c>
      <c r="S3234" s="16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50"/>
        <v>119</v>
      </c>
      <c r="P3235">
        <f t="shared" si="251"/>
        <v>97.38</v>
      </c>
      <c r="Q3235" s="13" t="s">
        <v>8315</v>
      </c>
      <c r="R3235" s="13" t="s">
        <v>8316</v>
      </c>
      <c r="S3235" s="16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50"/>
        <v>100</v>
      </c>
      <c r="P3236">
        <f t="shared" si="251"/>
        <v>34.92</v>
      </c>
      <c r="Q3236" s="13" t="s">
        <v>8315</v>
      </c>
      <c r="R3236" s="13" t="s">
        <v>8316</v>
      </c>
      <c r="S3236" s="16">
        <f t="shared" si="252"/>
        <v>42734.789444444439</v>
      </c>
      <c r="T3236" s="16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50"/>
        <v>103</v>
      </c>
      <c r="P3237">
        <f t="shared" si="251"/>
        <v>85.53</v>
      </c>
      <c r="Q3237" s="13" t="s">
        <v>8315</v>
      </c>
      <c r="R3237" s="13" t="s">
        <v>8316</v>
      </c>
      <c r="S3237" s="16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50"/>
        <v>101</v>
      </c>
      <c r="P3238">
        <f t="shared" si="251"/>
        <v>182.91</v>
      </c>
      <c r="Q3238" s="13" t="s">
        <v>8315</v>
      </c>
      <c r="R3238" s="13" t="s">
        <v>8316</v>
      </c>
      <c r="S3238" s="16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50"/>
        <v>101</v>
      </c>
      <c r="P3239">
        <f t="shared" si="251"/>
        <v>131.13999999999999</v>
      </c>
      <c r="Q3239" s="13" t="s">
        <v>8315</v>
      </c>
      <c r="R3239" s="13" t="s">
        <v>8316</v>
      </c>
      <c r="S3239" s="16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50"/>
        <v>112</v>
      </c>
      <c r="P3240">
        <f t="shared" si="251"/>
        <v>39.81</v>
      </c>
      <c r="Q3240" s="13" t="s">
        <v>8315</v>
      </c>
      <c r="R3240" s="13" t="s">
        <v>8316</v>
      </c>
      <c r="S3240" s="16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50"/>
        <v>106</v>
      </c>
      <c r="P3241">
        <f t="shared" si="251"/>
        <v>59.7</v>
      </c>
      <c r="Q3241" s="13" t="s">
        <v>8315</v>
      </c>
      <c r="R3241" s="13" t="s">
        <v>8316</v>
      </c>
      <c r="S3241" s="16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50"/>
        <v>101</v>
      </c>
      <c r="P3242">
        <f t="shared" si="251"/>
        <v>88.74</v>
      </c>
      <c r="Q3242" s="13" t="s">
        <v>8315</v>
      </c>
      <c r="R3242" s="13" t="s">
        <v>8316</v>
      </c>
      <c r="S3242" s="16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50"/>
        <v>115</v>
      </c>
      <c r="P3243">
        <f t="shared" si="251"/>
        <v>58.69</v>
      </c>
      <c r="Q3243" s="13" t="s">
        <v>8315</v>
      </c>
      <c r="R3243" s="13" t="s">
        <v>8316</v>
      </c>
      <c r="S3243" s="16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50"/>
        <v>127</v>
      </c>
      <c r="P3244">
        <f t="shared" si="251"/>
        <v>69.569999999999993</v>
      </c>
      <c r="Q3244" s="13" t="s">
        <v>8315</v>
      </c>
      <c r="R3244" s="13" t="s">
        <v>8316</v>
      </c>
      <c r="S3244" s="16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50"/>
        <v>103</v>
      </c>
      <c r="P3245">
        <f t="shared" si="251"/>
        <v>115.87</v>
      </c>
      <c r="Q3245" s="13" t="s">
        <v>8315</v>
      </c>
      <c r="R3245" s="13" t="s">
        <v>8316</v>
      </c>
      <c r="S3245" s="16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50"/>
        <v>103</v>
      </c>
      <c r="P3246">
        <f t="shared" si="251"/>
        <v>23.87</v>
      </c>
      <c r="Q3246" s="13" t="s">
        <v>8315</v>
      </c>
      <c r="R3246" s="13" t="s">
        <v>8316</v>
      </c>
      <c r="S3246" s="16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50"/>
        <v>104</v>
      </c>
      <c r="P3247">
        <f t="shared" si="251"/>
        <v>81.13</v>
      </c>
      <c r="Q3247" s="13" t="s">
        <v>8315</v>
      </c>
      <c r="R3247" s="13" t="s">
        <v>8316</v>
      </c>
      <c r="S3247" s="16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50"/>
        <v>111</v>
      </c>
      <c r="P3248">
        <f t="shared" si="251"/>
        <v>57.63</v>
      </c>
      <c r="Q3248" s="13" t="s">
        <v>8315</v>
      </c>
      <c r="R3248" s="13" t="s">
        <v>8316</v>
      </c>
      <c r="S3248" s="16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50"/>
        <v>106</v>
      </c>
      <c r="P3249">
        <f t="shared" si="251"/>
        <v>46.43</v>
      </c>
      <c r="Q3249" s="13" t="s">
        <v>8315</v>
      </c>
      <c r="R3249" s="13" t="s">
        <v>8316</v>
      </c>
      <c r="S3249" s="16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50"/>
        <v>101</v>
      </c>
      <c r="P3250">
        <f t="shared" si="251"/>
        <v>60.48</v>
      </c>
      <c r="Q3250" s="13" t="s">
        <v>8315</v>
      </c>
      <c r="R3250" s="13" t="s">
        <v>8316</v>
      </c>
      <c r="S3250" s="16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50"/>
        <v>105</v>
      </c>
      <c r="P3251">
        <f t="shared" si="251"/>
        <v>65.58</v>
      </c>
      <c r="Q3251" s="13" t="s">
        <v>8315</v>
      </c>
      <c r="R3251" s="13" t="s">
        <v>8316</v>
      </c>
      <c r="S3251" s="16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50"/>
        <v>102</v>
      </c>
      <c r="P3252">
        <f t="shared" si="251"/>
        <v>119.19</v>
      </c>
      <c r="Q3252" s="13" t="s">
        <v>8315</v>
      </c>
      <c r="R3252" s="13" t="s">
        <v>8316</v>
      </c>
      <c r="S3252" s="16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50"/>
        <v>111</v>
      </c>
      <c r="P3253">
        <f t="shared" si="251"/>
        <v>83.05</v>
      </c>
      <c r="Q3253" s="13" t="s">
        <v>8315</v>
      </c>
      <c r="R3253" s="13" t="s">
        <v>8316</v>
      </c>
      <c r="S3253" s="16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50"/>
        <v>128</v>
      </c>
      <c r="P3254">
        <f t="shared" si="251"/>
        <v>57.52</v>
      </c>
      <c r="Q3254" s="13" t="s">
        <v>8315</v>
      </c>
      <c r="R3254" s="13" t="s">
        <v>8316</v>
      </c>
      <c r="S3254" s="16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50"/>
        <v>102</v>
      </c>
      <c r="P3255">
        <f t="shared" si="251"/>
        <v>177.09</v>
      </c>
      <c r="Q3255" s="13" t="s">
        <v>8315</v>
      </c>
      <c r="R3255" s="13" t="s">
        <v>8316</v>
      </c>
      <c r="S3255" s="16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50"/>
        <v>101</v>
      </c>
      <c r="P3256">
        <f t="shared" si="251"/>
        <v>70.77</v>
      </c>
      <c r="Q3256" s="13" t="s">
        <v>8315</v>
      </c>
      <c r="R3256" s="13" t="s">
        <v>8316</v>
      </c>
      <c r="S3256" s="16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50"/>
        <v>175</v>
      </c>
      <c r="P3257">
        <f t="shared" si="251"/>
        <v>29.17</v>
      </c>
      <c r="Q3257" s="13" t="s">
        <v>8315</v>
      </c>
      <c r="R3257" s="13" t="s">
        <v>8316</v>
      </c>
      <c r="S3257" s="16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50"/>
        <v>128</v>
      </c>
      <c r="P3258">
        <f t="shared" si="251"/>
        <v>72.760000000000005</v>
      </c>
      <c r="Q3258" s="13" t="s">
        <v>8315</v>
      </c>
      <c r="R3258" s="13" t="s">
        <v>8316</v>
      </c>
      <c r="S3258" s="16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50"/>
        <v>106</v>
      </c>
      <c r="P3259">
        <f t="shared" si="251"/>
        <v>51.85</v>
      </c>
      <c r="Q3259" s="13" t="s">
        <v>8315</v>
      </c>
      <c r="R3259" s="13" t="s">
        <v>8316</v>
      </c>
      <c r="S3259" s="16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50"/>
        <v>105</v>
      </c>
      <c r="P3260">
        <f t="shared" si="251"/>
        <v>98.2</v>
      </c>
      <c r="Q3260" s="13" t="s">
        <v>8315</v>
      </c>
      <c r="R3260" s="13" t="s">
        <v>8316</v>
      </c>
      <c r="S3260" s="16">
        <f t="shared" si="252"/>
        <v>41982.887280092589</v>
      </c>
      <c r="T3260" s="16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50"/>
        <v>106</v>
      </c>
      <c r="P3261">
        <f t="shared" si="251"/>
        <v>251.74</v>
      </c>
      <c r="Q3261" s="13" t="s">
        <v>8315</v>
      </c>
      <c r="R3261" s="13" t="s">
        <v>8316</v>
      </c>
      <c r="S3261" s="16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50"/>
        <v>109</v>
      </c>
      <c r="P3262">
        <f t="shared" si="251"/>
        <v>74.819999999999993</v>
      </c>
      <c r="Q3262" s="13" t="s">
        <v>8315</v>
      </c>
      <c r="R3262" s="13" t="s">
        <v>8316</v>
      </c>
      <c r="S3262" s="16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50"/>
        <v>100</v>
      </c>
      <c r="P3263">
        <f t="shared" si="251"/>
        <v>67.650000000000006</v>
      </c>
      <c r="Q3263" s="13" t="s">
        <v>8315</v>
      </c>
      <c r="R3263" s="13" t="s">
        <v>8316</v>
      </c>
      <c r="S3263" s="16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50"/>
        <v>103</v>
      </c>
      <c r="P3264">
        <f t="shared" si="251"/>
        <v>93.81</v>
      </c>
      <c r="Q3264" s="13" t="s">
        <v>8315</v>
      </c>
      <c r="R3264" s="13" t="s">
        <v>8316</v>
      </c>
      <c r="S3264" s="16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50"/>
        <v>112</v>
      </c>
      <c r="P3265">
        <f t="shared" si="251"/>
        <v>41.24</v>
      </c>
      <c r="Q3265" s="13" t="s">
        <v>8315</v>
      </c>
      <c r="R3265" s="13" t="s">
        <v>8316</v>
      </c>
      <c r="S3265" s="16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ref="O3266:O3329" si="255">ROUND(E3266/D3266*100,0)</f>
        <v>103</v>
      </c>
      <c r="P3266">
        <f t="shared" ref="P3266:P3329" si="256">IFERROR(ROUND(E3266/L3266,2),0)</f>
        <v>52.55</v>
      </c>
      <c r="Q3266" s="13" t="s">
        <v>8315</v>
      </c>
      <c r="R3266" s="13" t="s">
        <v>8316</v>
      </c>
      <c r="S3266" s="16">
        <f t="shared" ref="S3266:S3329" si="257">(((J3266/60)/60)/24)+DATE(1970,1,1)</f>
        <v>42016.800208333334</v>
      </c>
      <c r="T3266" s="16">
        <f t="shared" ref="T3266:T3329" si="258">(((I3266/60)/60)/24)+DATE(1970,1,1)</f>
        <v>42032.916666666672</v>
      </c>
      <c r="U3266">
        <f t="shared" ref="U3266:U3329" si="259">+YEAR(S3266)</f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si="255"/>
        <v>164</v>
      </c>
      <c r="P3267">
        <f t="shared" si="256"/>
        <v>70.290000000000006</v>
      </c>
      <c r="Q3267" s="13" t="s">
        <v>8315</v>
      </c>
      <c r="R3267" s="13" t="s">
        <v>8316</v>
      </c>
      <c r="S3267" s="16">
        <f t="shared" si="257"/>
        <v>42311.711979166663</v>
      </c>
      <c r="T3267" s="16">
        <f t="shared" si="258"/>
        <v>42341.708333333328</v>
      </c>
      <c r="U3267">
        <f t="shared" si="259"/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55"/>
        <v>131</v>
      </c>
      <c r="P3268">
        <f t="shared" si="256"/>
        <v>48.33</v>
      </c>
      <c r="Q3268" s="13" t="s">
        <v>8315</v>
      </c>
      <c r="R3268" s="13" t="s">
        <v>8316</v>
      </c>
      <c r="S3268" s="16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55"/>
        <v>102</v>
      </c>
      <c r="P3269">
        <f t="shared" si="256"/>
        <v>53.18</v>
      </c>
      <c r="Q3269" s="13" t="s">
        <v>8315</v>
      </c>
      <c r="R3269" s="13" t="s">
        <v>8316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55"/>
        <v>128</v>
      </c>
      <c r="P3270">
        <f t="shared" si="256"/>
        <v>60.95</v>
      </c>
      <c r="Q3270" s="13" t="s">
        <v>8315</v>
      </c>
      <c r="R3270" s="13" t="s">
        <v>8316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55"/>
        <v>102</v>
      </c>
      <c r="P3271">
        <f t="shared" si="256"/>
        <v>116</v>
      </c>
      <c r="Q3271" s="13" t="s">
        <v>8315</v>
      </c>
      <c r="R3271" s="13" t="s">
        <v>8316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55"/>
        <v>102</v>
      </c>
      <c r="P3272">
        <f t="shared" si="256"/>
        <v>61</v>
      </c>
      <c r="Q3272" s="13" t="s">
        <v>8315</v>
      </c>
      <c r="R3272" s="13" t="s">
        <v>8316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55"/>
        <v>130</v>
      </c>
      <c r="P3273">
        <f t="shared" si="256"/>
        <v>38.24</v>
      </c>
      <c r="Q3273" s="13" t="s">
        <v>8315</v>
      </c>
      <c r="R3273" s="13" t="s">
        <v>8316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55"/>
        <v>154</v>
      </c>
      <c r="P3274">
        <f t="shared" si="256"/>
        <v>106.5</v>
      </c>
      <c r="Q3274" s="13" t="s">
        <v>8315</v>
      </c>
      <c r="R3274" s="13" t="s">
        <v>8316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55"/>
        <v>107</v>
      </c>
      <c r="P3275">
        <f t="shared" si="256"/>
        <v>204.57</v>
      </c>
      <c r="Q3275" s="13" t="s">
        <v>8315</v>
      </c>
      <c r="R3275" s="13" t="s">
        <v>8316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55"/>
        <v>101</v>
      </c>
      <c r="P3276">
        <f t="shared" si="256"/>
        <v>54.91</v>
      </c>
      <c r="Q3276" s="13" t="s">
        <v>8315</v>
      </c>
      <c r="R3276" s="13" t="s">
        <v>8316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55"/>
        <v>100</v>
      </c>
      <c r="P3277">
        <f t="shared" si="256"/>
        <v>150.41999999999999</v>
      </c>
      <c r="Q3277" s="13" t="s">
        <v>8315</v>
      </c>
      <c r="R3277" s="13" t="s">
        <v>8316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55"/>
        <v>117</v>
      </c>
      <c r="P3278">
        <f t="shared" si="256"/>
        <v>52.58</v>
      </c>
      <c r="Q3278" s="13" t="s">
        <v>8315</v>
      </c>
      <c r="R3278" s="13" t="s">
        <v>8316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55"/>
        <v>109</v>
      </c>
      <c r="P3279">
        <f t="shared" si="256"/>
        <v>54.3</v>
      </c>
      <c r="Q3279" s="13" t="s">
        <v>8315</v>
      </c>
      <c r="R3279" s="13" t="s">
        <v>8316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55"/>
        <v>103</v>
      </c>
      <c r="P3280">
        <f t="shared" si="256"/>
        <v>76.03</v>
      </c>
      <c r="Q3280" s="13" t="s">
        <v>8315</v>
      </c>
      <c r="R3280" s="13" t="s">
        <v>8316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55"/>
        <v>114</v>
      </c>
      <c r="P3281">
        <f t="shared" si="256"/>
        <v>105.21</v>
      </c>
      <c r="Q3281" s="13" t="s">
        <v>8315</v>
      </c>
      <c r="R3281" s="13" t="s">
        <v>8316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55"/>
        <v>103</v>
      </c>
      <c r="P3282">
        <f t="shared" si="256"/>
        <v>68.67</v>
      </c>
      <c r="Q3282" s="13" t="s">
        <v>8315</v>
      </c>
      <c r="R3282" s="13" t="s">
        <v>8316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55"/>
        <v>122</v>
      </c>
      <c r="P3283">
        <f t="shared" si="256"/>
        <v>129.36000000000001</v>
      </c>
      <c r="Q3283" s="13" t="s">
        <v>8315</v>
      </c>
      <c r="R3283" s="13" t="s">
        <v>8316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55"/>
        <v>103</v>
      </c>
      <c r="P3284">
        <f t="shared" si="256"/>
        <v>134.26</v>
      </c>
      <c r="Q3284" s="13" t="s">
        <v>8315</v>
      </c>
      <c r="R3284" s="13" t="s">
        <v>8316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55"/>
        <v>105</v>
      </c>
      <c r="P3285">
        <f t="shared" si="256"/>
        <v>17.829999999999998</v>
      </c>
      <c r="Q3285" s="13" t="s">
        <v>8315</v>
      </c>
      <c r="R3285" s="13" t="s">
        <v>8316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55"/>
        <v>102</v>
      </c>
      <c r="P3286">
        <f t="shared" si="256"/>
        <v>203.2</v>
      </c>
      <c r="Q3286" s="13" t="s">
        <v>8315</v>
      </c>
      <c r="R3286" s="13" t="s">
        <v>8316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55"/>
        <v>112</v>
      </c>
      <c r="P3287">
        <f t="shared" si="256"/>
        <v>69.19</v>
      </c>
      <c r="Q3287" s="13" t="s">
        <v>8315</v>
      </c>
      <c r="R3287" s="13" t="s">
        <v>8316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55"/>
        <v>102</v>
      </c>
      <c r="P3288">
        <f t="shared" si="256"/>
        <v>125.12</v>
      </c>
      <c r="Q3288" s="13" t="s">
        <v>8315</v>
      </c>
      <c r="R3288" s="13" t="s">
        <v>8316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55"/>
        <v>100</v>
      </c>
      <c r="P3289">
        <f t="shared" si="256"/>
        <v>73.53</v>
      </c>
      <c r="Q3289" s="13" t="s">
        <v>8315</v>
      </c>
      <c r="R3289" s="13" t="s">
        <v>8316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55"/>
        <v>100</v>
      </c>
      <c r="P3290">
        <f t="shared" si="256"/>
        <v>48.44</v>
      </c>
      <c r="Q3290" s="13" t="s">
        <v>8315</v>
      </c>
      <c r="R3290" s="13" t="s">
        <v>8316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55"/>
        <v>133</v>
      </c>
      <c r="P3291">
        <f t="shared" si="256"/>
        <v>26.61</v>
      </c>
      <c r="Q3291" s="13" t="s">
        <v>8315</v>
      </c>
      <c r="R3291" s="13" t="s">
        <v>8316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55"/>
        <v>121</v>
      </c>
      <c r="P3292">
        <f t="shared" si="256"/>
        <v>33.67</v>
      </c>
      <c r="Q3292" s="13" t="s">
        <v>8315</v>
      </c>
      <c r="R3292" s="13" t="s">
        <v>8316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55"/>
        <v>114</v>
      </c>
      <c r="P3293">
        <f t="shared" si="256"/>
        <v>40.71</v>
      </c>
      <c r="Q3293" s="13" t="s">
        <v>8315</v>
      </c>
      <c r="R3293" s="13" t="s">
        <v>8316</v>
      </c>
      <c r="S3293" s="16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55"/>
        <v>286</v>
      </c>
      <c r="P3294">
        <f t="shared" si="256"/>
        <v>19.27</v>
      </c>
      <c r="Q3294" s="13" t="s">
        <v>8315</v>
      </c>
      <c r="R3294" s="13" t="s">
        <v>8316</v>
      </c>
      <c r="S3294" s="16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55"/>
        <v>170</v>
      </c>
      <c r="P3295">
        <f t="shared" si="256"/>
        <v>84.29</v>
      </c>
      <c r="Q3295" s="13" t="s">
        <v>8315</v>
      </c>
      <c r="R3295" s="13" t="s">
        <v>8316</v>
      </c>
      <c r="S3295" s="16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55"/>
        <v>118</v>
      </c>
      <c r="P3296">
        <f t="shared" si="256"/>
        <v>29.58</v>
      </c>
      <c r="Q3296" s="13" t="s">
        <v>8315</v>
      </c>
      <c r="R3296" s="13" t="s">
        <v>8316</v>
      </c>
      <c r="S3296" s="16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55"/>
        <v>103</v>
      </c>
      <c r="P3297">
        <f t="shared" si="256"/>
        <v>26.67</v>
      </c>
      <c r="Q3297" s="13" t="s">
        <v>8315</v>
      </c>
      <c r="R3297" s="13" t="s">
        <v>8316</v>
      </c>
      <c r="S3297" s="16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55"/>
        <v>144</v>
      </c>
      <c r="P3298">
        <f t="shared" si="256"/>
        <v>45.98</v>
      </c>
      <c r="Q3298" s="13" t="s">
        <v>8315</v>
      </c>
      <c r="R3298" s="13" t="s">
        <v>8316</v>
      </c>
      <c r="S3298" s="16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55"/>
        <v>100</v>
      </c>
      <c r="P3299">
        <f t="shared" si="256"/>
        <v>125.09</v>
      </c>
      <c r="Q3299" s="13" t="s">
        <v>8315</v>
      </c>
      <c r="R3299" s="13" t="s">
        <v>8316</v>
      </c>
      <c r="S3299" s="16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55"/>
        <v>102</v>
      </c>
      <c r="P3300">
        <f t="shared" si="256"/>
        <v>141.29</v>
      </c>
      <c r="Q3300" s="13" t="s">
        <v>8315</v>
      </c>
      <c r="R3300" s="13" t="s">
        <v>8316</v>
      </c>
      <c r="S3300" s="16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55"/>
        <v>116</v>
      </c>
      <c r="P3301">
        <f t="shared" si="256"/>
        <v>55.33</v>
      </c>
      <c r="Q3301" s="13" t="s">
        <v>8315</v>
      </c>
      <c r="R3301" s="13" t="s">
        <v>8316</v>
      </c>
      <c r="S3301" s="16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55"/>
        <v>136</v>
      </c>
      <c r="P3302">
        <f t="shared" si="256"/>
        <v>46.42</v>
      </c>
      <c r="Q3302" s="13" t="s">
        <v>8315</v>
      </c>
      <c r="R3302" s="13" t="s">
        <v>8316</v>
      </c>
      <c r="S3302" s="16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55"/>
        <v>133</v>
      </c>
      <c r="P3303">
        <f t="shared" si="256"/>
        <v>57.2</v>
      </c>
      <c r="Q3303" s="13" t="s">
        <v>8315</v>
      </c>
      <c r="R3303" s="13" t="s">
        <v>8316</v>
      </c>
      <c r="S3303" s="16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55"/>
        <v>103</v>
      </c>
      <c r="P3304">
        <f t="shared" si="256"/>
        <v>173.7</v>
      </c>
      <c r="Q3304" s="13" t="s">
        <v>8315</v>
      </c>
      <c r="R3304" s="13" t="s">
        <v>8316</v>
      </c>
      <c r="S3304" s="16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55"/>
        <v>116</v>
      </c>
      <c r="P3305">
        <f t="shared" si="256"/>
        <v>59.6</v>
      </c>
      <c r="Q3305" s="13" t="s">
        <v>8315</v>
      </c>
      <c r="R3305" s="13" t="s">
        <v>8316</v>
      </c>
      <c r="S3305" s="16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55"/>
        <v>105</v>
      </c>
      <c r="P3306">
        <f t="shared" si="256"/>
        <v>89.59</v>
      </c>
      <c r="Q3306" s="13" t="s">
        <v>8315</v>
      </c>
      <c r="R3306" s="13" t="s">
        <v>8316</v>
      </c>
      <c r="S3306" s="16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55"/>
        <v>102</v>
      </c>
      <c r="P3307">
        <f t="shared" si="256"/>
        <v>204.05</v>
      </c>
      <c r="Q3307" s="13" t="s">
        <v>8315</v>
      </c>
      <c r="R3307" s="13" t="s">
        <v>8316</v>
      </c>
      <c r="S3307" s="16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55"/>
        <v>175</v>
      </c>
      <c r="P3308">
        <f t="shared" si="256"/>
        <v>48.7</v>
      </c>
      <c r="Q3308" s="13" t="s">
        <v>8315</v>
      </c>
      <c r="R3308" s="13" t="s">
        <v>8316</v>
      </c>
      <c r="S3308" s="16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55"/>
        <v>107</v>
      </c>
      <c r="P3309">
        <f t="shared" si="256"/>
        <v>53.34</v>
      </c>
      <c r="Q3309" s="13" t="s">
        <v>8315</v>
      </c>
      <c r="R3309" s="13" t="s">
        <v>8316</v>
      </c>
      <c r="S3309" s="16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55"/>
        <v>122</v>
      </c>
      <c r="P3310">
        <f t="shared" si="256"/>
        <v>75.09</v>
      </c>
      <c r="Q3310" s="13" t="s">
        <v>8315</v>
      </c>
      <c r="R3310" s="13" t="s">
        <v>8316</v>
      </c>
      <c r="S3310" s="16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55"/>
        <v>159</v>
      </c>
      <c r="P3311">
        <f t="shared" si="256"/>
        <v>18</v>
      </c>
      <c r="Q3311" s="13" t="s">
        <v>8315</v>
      </c>
      <c r="R3311" s="13" t="s">
        <v>8316</v>
      </c>
      <c r="S3311" s="16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55"/>
        <v>100</v>
      </c>
      <c r="P3312">
        <f t="shared" si="256"/>
        <v>209.84</v>
      </c>
      <c r="Q3312" s="13" t="s">
        <v>8315</v>
      </c>
      <c r="R3312" s="13" t="s">
        <v>8316</v>
      </c>
      <c r="S3312" s="16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55"/>
        <v>110</v>
      </c>
      <c r="P3313">
        <f t="shared" si="256"/>
        <v>61.02</v>
      </c>
      <c r="Q3313" s="13" t="s">
        <v>8315</v>
      </c>
      <c r="R3313" s="13" t="s">
        <v>8316</v>
      </c>
      <c r="S3313" s="16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55"/>
        <v>100</v>
      </c>
      <c r="P3314">
        <f t="shared" si="256"/>
        <v>61</v>
      </c>
      <c r="Q3314" s="13" t="s">
        <v>8315</v>
      </c>
      <c r="R3314" s="13" t="s">
        <v>8316</v>
      </c>
      <c r="S3314" s="16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55"/>
        <v>116</v>
      </c>
      <c r="P3315">
        <f t="shared" si="256"/>
        <v>80.03</v>
      </c>
      <c r="Q3315" s="13" t="s">
        <v>8315</v>
      </c>
      <c r="R3315" s="13" t="s">
        <v>8316</v>
      </c>
      <c r="S3315" s="16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55"/>
        <v>211</v>
      </c>
      <c r="P3316">
        <f t="shared" si="256"/>
        <v>29.07</v>
      </c>
      <c r="Q3316" s="13" t="s">
        <v>8315</v>
      </c>
      <c r="R3316" s="13" t="s">
        <v>8316</v>
      </c>
      <c r="S3316" s="16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55"/>
        <v>110</v>
      </c>
      <c r="P3317">
        <f t="shared" si="256"/>
        <v>49.44</v>
      </c>
      <c r="Q3317" s="13" t="s">
        <v>8315</v>
      </c>
      <c r="R3317" s="13" t="s">
        <v>8316</v>
      </c>
      <c r="S3317" s="16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55"/>
        <v>100</v>
      </c>
      <c r="P3318">
        <f t="shared" si="256"/>
        <v>93.98</v>
      </c>
      <c r="Q3318" s="13" t="s">
        <v>8315</v>
      </c>
      <c r="R3318" s="13" t="s">
        <v>8316</v>
      </c>
      <c r="S3318" s="16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55"/>
        <v>106</v>
      </c>
      <c r="P3319">
        <f t="shared" si="256"/>
        <v>61.94</v>
      </c>
      <c r="Q3319" s="13" t="s">
        <v>8315</v>
      </c>
      <c r="R3319" s="13" t="s">
        <v>8316</v>
      </c>
      <c r="S3319" s="16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55"/>
        <v>126</v>
      </c>
      <c r="P3320">
        <f t="shared" si="256"/>
        <v>78.5</v>
      </c>
      <c r="Q3320" s="13" t="s">
        <v>8315</v>
      </c>
      <c r="R3320" s="13" t="s">
        <v>8316</v>
      </c>
      <c r="S3320" s="16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55"/>
        <v>108</v>
      </c>
      <c r="P3321">
        <f t="shared" si="256"/>
        <v>33.75</v>
      </c>
      <c r="Q3321" s="13" t="s">
        <v>8315</v>
      </c>
      <c r="R3321" s="13" t="s">
        <v>8316</v>
      </c>
      <c r="S3321" s="16">
        <f t="shared" si="257"/>
        <v>41990.585486111115</v>
      </c>
      <c r="T3321" s="16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55"/>
        <v>101</v>
      </c>
      <c r="P3322">
        <f t="shared" si="256"/>
        <v>66.45</v>
      </c>
      <c r="Q3322" s="13" t="s">
        <v>8315</v>
      </c>
      <c r="R3322" s="13" t="s">
        <v>8316</v>
      </c>
      <c r="S3322" s="16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55"/>
        <v>107</v>
      </c>
      <c r="P3323">
        <f t="shared" si="256"/>
        <v>35.799999999999997</v>
      </c>
      <c r="Q3323" s="13" t="s">
        <v>8315</v>
      </c>
      <c r="R3323" s="13" t="s">
        <v>8316</v>
      </c>
      <c r="S3323" s="16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55"/>
        <v>102</v>
      </c>
      <c r="P3324">
        <f t="shared" si="256"/>
        <v>145.65</v>
      </c>
      <c r="Q3324" s="13" t="s">
        <v>8315</v>
      </c>
      <c r="R3324" s="13" t="s">
        <v>8316</v>
      </c>
      <c r="S3324" s="16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55"/>
        <v>126</v>
      </c>
      <c r="P3325">
        <f t="shared" si="256"/>
        <v>25.69</v>
      </c>
      <c r="Q3325" s="13" t="s">
        <v>8315</v>
      </c>
      <c r="R3325" s="13" t="s">
        <v>8316</v>
      </c>
      <c r="S3325" s="16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55"/>
        <v>102</v>
      </c>
      <c r="P3326">
        <f t="shared" si="256"/>
        <v>152.5</v>
      </c>
      <c r="Q3326" s="13" t="s">
        <v>8315</v>
      </c>
      <c r="R3326" s="13" t="s">
        <v>8316</v>
      </c>
      <c r="S3326" s="16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55"/>
        <v>113</v>
      </c>
      <c r="P3327">
        <f t="shared" si="256"/>
        <v>30</v>
      </c>
      <c r="Q3327" s="13" t="s">
        <v>8315</v>
      </c>
      <c r="R3327" s="13" t="s">
        <v>8316</v>
      </c>
      <c r="S3327" s="16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55"/>
        <v>101</v>
      </c>
      <c r="P3328">
        <f t="shared" si="256"/>
        <v>142.28</v>
      </c>
      <c r="Q3328" s="13" t="s">
        <v>8315</v>
      </c>
      <c r="R3328" s="13" t="s">
        <v>8316</v>
      </c>
      <c r="S3328" s="16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55"/>
        <v>101</v>
      </c>
      <c r="P3329">
        <f t="shared" si="256"/>
        <v>24.55</v>
      </c>
      <c r="Q3329" s="13" t="s">
        <v>8315</v>
      </c>
      <c r="R3329" s="13" t="s">
        <v>8316</v>
      </c>
      <c r="S3329" s="16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ref="O3330:O3393" si="260">ROUND(E3330/D3330*100,0)</f>
        <v>146</v>
      </c>
      <c r="P3330">
        <f t="shared" ref="P3330:P3393" si="261">IFERROR(ROUND(E3330/L3330,2),0)</f>
        <v>292.77999999999997</v>
      </c>
      <c r="Q3330" s="13" t="s">
        <v>8315</v>
      </c>
      <c r="R3330" s="13" t="s">
        <v>8316</v>
      </c>
      <c r="S3330" s="16">
        <f t="shared" ref="S3330:S3393" si="262">(((J3330/60)/60)/24)+DATE(1970,1,1)</f>
        <v>41822.57503472222</v>
      </c>
      <c r="T3330" s="16">
        <f t="shared" ref="T3330:T3393" si="263">(((I3330/60)/60)/24)+DATE(1970,1,1)</f>
        <v>41825.041666666664</v>
      </c>
      <c r="U3330">
        <f t="shared" ref="U3330:U3393" si="264">+YEAR(S3330)</f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si="260"/>
        <v>117</v>
      </c>
      <c r="P3331">
        <f t="shared" si="261"/>
        <v>44.92</v>
      </c>
      <c r="Q3331" s="13" t="s">
        <v>8315</v>
      </c>
      <c r="R3331" s="13" t="s">
        <v>8316</v>
      </c>
      <c r="S3331" s="16">
        <f t="shared" si="262"/>
        <v>41837.323009259257</v>
      </c>
      <c r="T3331" s="16">
        <f t="shared" si="263"/>
        <v>41847.958333333336</v>
      </c>
      <c r="U3331">
        <f t="shared" si="264"/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60"/>
        <v>106</v>
      </c>
      <c r="P3332">
        <f t="shared" si="261"/>
        <v>23.1</v>
      </c>
      <c r="Q3332" s="13" t="s">
        <v>8315</v>
      </c>
      <c r="R3332" s="13" t="s">
        <v>8316</v>
      </c>
      <c r="S3332" s="16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60"/>
        <v>105</v>
      </c>
      <c r="P3333">
        <f t="shared" si="261"/>
        <v>80.400000000000006</v>
      </c>
      <c r="Q3333" s="13" t="s">
        <v>8315</v>
      </c>
      <c r="R3333" s="13" t="s">
        <v>8316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60"/>
        <v>100</v>
      </c>
      <c r="P3334">
        <f t="shared" si="261"/>
        <v>72.290000000000006</v>
      </c>
      <c r="Q3334" s="13" t="s">
        <v>8315</v>
      </c>
      <c r="R3334" s="13" t="s">
        <v>8316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60"/>
        <v>105</v>
      </c>
      <c r="P3335">
        <f t="shared" si="261"/>
        <v>32.97</v>
      </c>
      <c r="Q3335" s="13" t="s">
        <v>8315</v>
      </c>
      <c r="R3335" s="13" t="s">
        <v>8316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60"/>
        <v>139</v>
      </c>
      <c r="P3336">
        <f t="shared" si="261"/>
        <v>116.65</v>
      </c>
      <c r="Q3336" s="13" t="s">
        <v>8315</v>
      </c>
      <c r="R3336" s="13" t="s">
        <v>8316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60"/>
        <v>100</v>
      </c>
      <c r="P3337">
        <f t="shared" si="261"/>
        <v>79.62</v>
      </c>
      <c r="Q3337" s="13" t="s">
        <v>8315</v>
      </c>
      <c r="R3337" s="13" t="s">
        <v>8316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60"/>
        <v>100</v>
      </c>
      <c r="P3338">
        <f t="shared" si="261"/>
        <v>27.78</v>
      </c>
      <c r="Q3338" s="13" t="s">
        <v>8315</v>
      </c>
      <c r="R3338" s="13" t="s">
        <v>8316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60"/>
        <v>110</v>
      </c>
      <c r="P3339">
        <f t="shared" si="261"/>
        <v>81.03</v>
      </c>
      <c r="Q3339" s="13" t="s">
        <v>8315</v>
      </c>
      <c r="R3339" s="13" t="s">
        <v>8316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60"/>
        <v>102</v>
      </c>
      <c r="P3340">
        <f t="shared" si="261"/>
        <v>136.85</v>
      </c>
      <c r="Q3340" s="13" t="s">
        <v>8315</v>
      </c>
      <c r="R3340" s="13" t="s">
        <v>8316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60"/>
        <v>104</v>
      </c>
      <c r="P3341">
        <f t="shared" si="261"/>
        <v>177.62</v>
      </c>
      <c r="Q3341" s="13" t="s">
        <v>8315</v>
      </c>
      <c r="R3341" s="13" t="s">
        <v>8316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60"/>
        <v>138</v>
      </c>
      <c r="P3342">
        <f t="shared" si="261"/>
        <v>109.08</v>
      </c>
      <c r="Q3342" s="13" t="s">
        <v>8315</v>
      </c>
      <c r="R3342" s="13" t="s">
        <v>8316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60"/>
        <v>100</v>
      </c>
      <c r="P3343">
        <f t="shared" si="261"/>
        <v>119.64</v>
      </c>
      <c r="Q3343" s="13" t="s">
        <v>8315</v>
      </c>
      <c r="R3343" s="13" t="s">
        <v>8316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60"/>
        <v>102</v>
      </c>
      <c r="P3344">
        <f t="shared" si="261"/>
        <v>78.209999999999994</v>
      </c>
      <c r="Q3344" s="13" t="s">
        <v>8315</v>
      </c>
      <c r="R3344" s="13" t="s">
        <v>8316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60"/>
        <v>171</v>
      </c>
      <c r="P3345">
        <f t="shared" si="261"/>
        <v>52.17</v>
      </c>
      <c r="Q3345" s="13" t="s">
        <v>8315</v>
      </c>
      <c r="R3345" s="13" t="s">
        <v>8316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60"/>
        <v>101</v>
      </c>
      <c r="P3346">
        <f t="shared" si="261"/>
        <v>114.13</v>
      </c>
      <c r="Q3346" s="13" t="s">
        <v>8315</v>
      </c>
      <c r="R3346" s="13" t="s">
        <v>8316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60"/>
        <v>130</v>
      </c>
      <c r="P3347">
        <f t="shared" si="261"/>
        <v>50</v>
      </c>
      <c r="Q3347" s="13" t="s">
        <v>8315</v>
      </c>
      <c r="R3347" s="13" t="s">
        <v>8316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60"/>
        <v>110</v>
      </c>
      <c r="P3348">
        <f t="shared" si="261"/>
        <v>91.67</v>
      </c>
      <c r="Q3348" s="13" t="s">
        <v>8315</v>
      </c>
      <c r="R3348" s="13" t="s">
        <v>8316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60"/>
        <v>119</v>
      </c>
      <c r="P3349">
        <f t="shared" si="261"/>
        <v>108.59</v>
      </c>
      <c r="Q3349" s="13" t="s">
        <v>8315</v>
      </c>
      <c r="R3349" s="13" t="s">
        <v>8316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60"/>
        <v>100</v>
      </c>
      <c r="P3350">
        <f t="shared" si="261"/>
        <v>69.819999999999993</v>
      </c>
      <c r="Q3350" s="13" t="s">
        <v>8315</v>
      </c>
      <c r="R3350" s="13" t="s">
        <v>8316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60"/>
        <v>153</v>
      </c>
      <c r="P3351">
        <f t="shared" si="261"/>
        <v>109.57</v>
      </c>
      <c r="Q3351" s="13" t="s">
        <v>8315</v>
      </c>
      <c r="R3351" s="13" t="s">
        <v>8316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60"/>
        <v>104</v>
      </c>
      <c r="P3352">
        <f t="shared" si="261"/>
        <v>71.67</v>
      </c>
      <c r="Q3352" s="13" t="s">
        <v>8315</v>
      </c>
      <c r="R3352" s="13" t="s">
        <v>8316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60"/>
        <v>101</v>
      </c>
      <c r="P3353">
        <f t="shared" si="261"/>
        <v>93.61</v>
      </c>
      <c r="Q3353" s="13" t="s">
        <v>8315</v>
      </c>
      <c r="R3353" s="13" t="s">
        <v>8316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60"/>
        <v>108</v>
      </c>
      <c r="P3354">
        <f t="shared" si="261"/>
        <v>76.8</v>
      </c>
      <c r="Q3354" s="13" t="s">
        <v>8315</v>
      </c>
      <c r="R3354" s="13" t="s">
        <v>8316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60"/>
        <v>315</v>
      </c>
      <c r="P3355">
        <f t="shared" si="261"/>
        <v>35.799999999999997</v>
      </c>
      <c r="Q3355" s="13" t="s">
        <v>8315</v>
      </c>
      <c r="R3355" s="13" t="s">
        <v>8316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60"/>
        <v>102</v>
      </c>
      <c r="P3356">
        <f t="shared" si="261"/>
        <v>55.6</v>
      </c>
      <c r="Q3356" s="13" t="s">
        <v>8315</v>
      </c>
      <c r="R3356" s="13" t="s">
        <v>8316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60"/>
        <v>126</v>
      </c>
      <c r="P3357">
        <f t="shared" si="261"/>
        <v>147.33000000000001</v>
      </c>
      <c r="Q3357" s="13" t="s">
        <v>8315</v>
      </c>
      <c r="R3357" s="13" t="s">
        <v>8316</v>
      </c>
      <c r="S3357" s="16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60"/>
        <v>101</v>
      </c>
      <c r="P3358">
        <f t="shared" si="261"/>
        <v>56.33</v>
      </c>
      <c r="Q3358" s="13" t="s">
        <v>8315</v>
      </c>
      <c r="R3358" s="13" t="s">
        <v>8316</v>
      </c>
      <c r="S3358" s="16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60"/>
        <v>101</v>
      </c>
      <c r="P3359">
        <f t="shared" si="261"/>
        <v>96.19</v>
      </c>
      <c r="Q3359" s="13" t="s">
        <v>8315</v>
      </c>
      <c r="R3359" s="13" t="s">
        <v>8316</v>
      </c>
      <c r="S3359" s="16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60"/>
        <v>103</v>
      </c>
      <c r="P3360">
        <f t="shared" si="261"/>
        <v>63.57</v>
      </c>
      <c r="Q3360" s="13" t="s">
        <v>8315</v>
      </c>
      <c r="R3360" s="13" t="s">
        <v>8316</v>
      </c>
      <c r="S3360" s="16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60"/>
        <v>106</v>
      </c>
      <c r="P3361">
        <f t="shared" si="261"/>
        <v>184.78</v>
      </c>
      <c r="Q3361" s="13" t="s">
        <v>8315</v>
      </c>
      <c r="R3361" s="13" t="s">
        <v>8316</v>
      </c>
      <c r="S3361" s="16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60"/>
        <v>101</v>
      </c>
      <c r="P3362">
        <f t="shared" si="261"/>
        <v>126.72</v>
      </c>
      <c r="Q3362" s="13" t="s">
        <v>8315</v>
      </c>
      <c r="R3362" s="13" t="s">
        <v>8316</v>
      </c>
      <c r="S3362" s="16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60"/>
        <v>113</v>
      </c>
      <c r="P3363">
        <f t="shared" si="261"/>
        <v>83.43</v>
      </c>
      <c r="Q3363" s="13" t="s">
        <v>8315</v>
      </c>
      <c r="R3363" s="13" t="s">
        <v>8316</v>
      </c>
      <c r="S3363" s="16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60"/>
        <v>218</v>
      </c>
      <c r="P3364">
        <f t="shared" si="261"/>
        <v>54.5</v>
      </c>
      <c r="Q3364" s="13" t="s">
        <v>8315</v>
      </c>
      <c r="R3364" s="13" t="s">
        <v>8316</v>
      </c>
      <c r="S3364" s="16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60"/>
        <v>101</v>
      </c>
      <c r="P3365">
        <f t="shared" si="261"/>
        <v>302.31</v>
      </c>
      <c r="Q3365" s="13" t="s">
        <v>8315</v>
      </c>
      <c r="R3365" s="13" t="s">
        <v>8316</v>
      </c>
      <c r="S3365" s="16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60"/>
        <v>106</v>
      </c>
      <c r="P3366">
        <f t="shared" si="261"/>
        <v>44.14</v>
      </c>
      <c r="Q3366" s="13" t="s">
        <v>8315</v>
      </c>
      <c r="R3366" s="13" t="s">
        <v>8316</v>
      </c>
      <c r="S3366" s="16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60"/>
        <v>104</v>
      </c>
      <c r="P3367">
        <f t="shared" si="261"/>
        <v>866.67</v>
      </c>
      <c r="Q3367" s="13" t="s">
        <v>8315</v>
      </c>
      <c r="R3367" s="13" t="s">
        <v>8316</v>
      </c>
      <c r="S3367" s="16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60"/>
        <v>221</v>
      </c>
      <c r="P3368">
        <f t="shared" si="261"/>
        <v>61.39</v>
      </c>
      <c r="Q3368" s="13" t="s">
        <v>8315</v>
      </c>
      <c r="R3368" s="13" t="s">
        <v>8316</v>
      </c>
      <c r="S3368" s="16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60"/>
        <v>119</v>
      </c>
      <c r="P3369">
        <f t="shared" si="261"/>
        <v>29.67</v>
      </c>
      <c r="Q3369" s="13" t="s">
        <v>8315</v>
      </c>
      <c r="R3369" s="13" t="s">
        <v>8316</v>
      </c>
      <c r="S3369" s="16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60"/>
        <v>105</v>
      </c>
      <c r="P3370">
        <f t="shared" si="261"/>
        <v>45.48</v>
      </c>
      <c r="Q3370" s="13" t="s">
        <v>8315</v>
      </c>
      <c r="R3370" s="13" t="s">
        <v>8316</v>
      </c>
      <c r="S3370" s="16">
        <f t="shared" si="262"/>
        <v>41969.199756944443</v>
      </c>
      <c r="T3370" s="16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60"/>
        <v>104</v>
      </c>
      <c r="P3371">
        <f t="shared" si="261"/>
        <v>96.2</v>
      </c>
      <c r="Q3371" s="13" t="s">
        <v>8315</v>
      </c>
      <c r="R3371" s="13" t="s">
        <v>8316</v>
      </c>
      <c r="S3371" s="16">
        <f t="shared" si="262"/>
        <v>42690.041435185187</v>
      </c>
      <c r="T3371" s="16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60"/>
        <v>118</v>
      </c>
      <c r="P3372">
        <f t="shared" si="261"/>
        <v>67.92</v>
      </c>
      <c r="Q3372" s="13" t="s">
        <v>8315</v>
      </c>
      <c r="R3372" s="13" t="s">
        <v>8316</v>
      </c>
      <c r="S3372" s="16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60"/>
        <v>139</v>
      </c>
      <c r="P3373">
        <f t="shared" si="261"/>
        <v>30.78</v>
      </c>
      <c r="Q3373" s="13" t="s">
        <v>8315</v>
      </c>
      <c r="R3373" s="13" t="s">
        <v>8316</v>
      </c>
      <c r="S3373" s="16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60"/>
        <v>104</v>
      </c>
      <c r="P3374">
        <f t="shared" si="261"/>
        <v>38.33</v>
      </c>
      <c r="Q3374" s="13" t="s">
        <v>8315</v>
      </c>
      <c r="R3374" s="13" t="s">
        <v>8316</v>
      </c>
      <c r="S3374" s="16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60"/>
        <v>100</v>
      </c>
      <c r="P3375">
        <f t="shared" si="261"/>
        <v>66.83</v>
      </c>
      <c r="Q3375" s="13" t="s">
        <v>8315</v>
      </c>
      <c r="R3375" s="13" t="s">
        <v>8316</v>
      </c>
      <c r="S3375" s="16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60"/>
        <v>107</v>
      </c>
      <c r="P3376">
        <f t="shared" si="261"/>
        <v>71.73</v>
      </c>
      <c r="Q3376" s="13" t="s">
        <v>8315</v>
      </c>
      <c r="R3376" s="13" t="s">
        <v>8316</v>
      </c>
      <c r="S3376" s="16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60"/>
        <v>100</v>
      </c>
      <c r="P3377">
        <f t="shared" si="261"/>
        <v>176.47</v>
      </c>
      <c r="Q3377" s="13" t="s">
        <v>8315</v>
      </c>
      <c r="R3377" s="13" t="s">
        <v>8316</v>
      </c>
      <c r="S3377" s="16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60"/>
        <v>100</v>
      </c>
      <c r="P3378">
        <f t="shared" si="261"/>
        <v>421.11</v>
      </c>
      <c r="Q3378" s="13" t="s">
        <v>8315</v>
      </c>
      <c r="R3378" s="13" t="s">
        <v>8316</v>
      </c>
      <c r="S3378" s="16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60"/>
        <v>101</v>
      </c>
      <c r="P3379">
        <f t="shared" si="261"/>
        <v>104.99</v>
      </c>
      <c r="Q3379" s="13" t="s">
        <v>8315</v>
      </c>
      <c r="R3379" s="13" t="s">
        <v>8316</v>
      </c>
      <c r="S3379" s="16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60"/>
        <v>108</v>
      </c>
      <c r="P3380">
        <f t="shared" si="261"/>
        <v>28.19</v>
      </c>
      <c r="Q3380" s="13" t="s">
        <v>8315</v>
      </c>
      <c r="R3380" s="13" t="s">
        <v>8316</v>
      </c>
      <c r="S3380" s="16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60"/>
        <v>104</v>
      </c>
      <c r="P3381">
        <f t="shared" si="261"/>
        <v>54.55</v>
      </c>
      <c r="Q3381" s="13" t="s">
        <v>8315</v>
      </c>
      <c r="R3381" s="13" t="s">
        <v>8316</v>
      </c>
      <c r="S3381" s="16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60"/>
        <v>104</v>
      </c>
      <c r="P3382">
        <f t="shared" si="261"/>
        <v>111.89</v>
      </c>
      <c r="Q3382" s="13" t="s">
        <v>8315</v>
      </c>
      <c r="R3382" s="13" t="s">
        <v>8316</v>
      </c>
      <c r="S3382" s="16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60"/>
        <v>102</v>
      </c>
      <c r="P3383">
        <f t="shared" si="261"/>
        <v>85.21</v>
      </c>
      <c r="Q3383" s="13" t="s">
        <v>8315</v>
      </c>
      <c r="R3383" s="13" t="s">
        <v>8316</v>
      </c>
      <c r="S3383" s="16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60"/>
        <v>101</v>
      </c>
      <c r="P3384">
        <f t="shared" si="261"/>
        <v>76.650000000000006</v>
      </c>
      <c r="Q3384" s="13" t="s">
        <v>8315</v>
      </c>
      <c r="R3384" s="13" t="s">
        <v>8316</v>
      </c>
      <c r="S3384" s="16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60"/>
        <v>112</v>
      </c>
      <c r="P3385">
        <f t="shared" si="261"/>
        <v>65.17</v>
      </c>
      <c r="Q3385" s="13" t="s">
        <v>8315</v>
      </c>
      <c r="R3385" s="13" t="s">
        <v>8316</v>
      </c>
      <c r="S3385" s="16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60"/>
        <v>100</v>
      </c>
      <c r="P3386">
        <f t="shared" si="261"/>
        <v>93.76</v>
      </c>
      <c r="Q3386" s="13" t="s">
        <v>8315</v>
      </c>
      <c r="R3386" s="13" t="s">
        <v>8316</v>
      </c>
      <c r="S3386" s="16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60"/>
        <v>100</v>
      </c>
      <c r="P3387">
        <f t="shared" si="261"/>
        <v>133.33000000000001</v>
      </c>
      <c r="Q3387" s="13" t="s">
        <v>8315</v>
      </c>
      <c r="R3387" s="13" t="s">
        <v>8316</v>
      </c>
      <c r="S3387" s="16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60"/>
        <v>105</v>
      </c>
      <c r="P3388">
        <f t="shared" si="261"/>
        <v>51.22</v>
      </c>
      <c r="Q3388" s="13" t="s">
        <v>8315</v>
      </c>
      <c r="R3388" s="13" t="s">
        <v>8316</v>
      </c>
      <c r="S3388" s="16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60"/>
        <v>117</v>
      </c>
      <c r="P3389">
        <f t="shared" si="261"/>
        <v>100.17</v>
      </c>
      <c r="Q3389" s="13" t="s">
        <v>8315</v>
      </c>
      <c r="R3389" s="13" t="s">
        <v>8316</v>
      </c>
      <c r="S3389" s="16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60"/>
        <v>104</v>
      </c>
      <c r="P3390">
        <f t="shared" si="261"/>
        <v>34.6</v>
      </c>
      <c r="Q3390" s="13" t="s">
        <v>8315</v>
      </c>
      <c r="R3390" s="13" t="s">
        <v>8316</v>
      </c>
      <c r="S3390" s="16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60"/>
        <v>115</v>
      </c>
      <c r="P3391">
        <f t="shared" si="261"/>
        <v>184.68</v>
      </c>
      <c r="Q3391" s="13" t="s">
        <v>8315</v>
      </c>
      <c r="R3391" s="13" t="s">
        <v>8316</v>
      </c>
      <c r="S3391" s="16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60"/>
        <v>102</v>
      </c>
      <c r="P3392">
        <f t="shared" si="261"/>
        <v>69.819999999999993</v>
      </c>
      <c r="Q3392" s="13" t="s">
        <v>8315</v>
      </c>
      <c r="R3392" s="13" t="s">
        <v>8316</v>
      </c>
      <c r="S3392" s="16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60"/>
        <v>223</v>
      </c>
      <c r="P3393">
        <f t="shared" si="261"/>
        <v>61.94</v>
      </c>
      <c r="Q3393" s="13" t="s">
        <v>8315</v>
      </c>
      <c r="R3393" s="13" t="s">
        <v>8316</v>
      </c>
      <c r="S3393" s="16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ref="O3394:O3457" si="265">ROUND(E3394/D3394*100,0)</f>
        <v>100</v>
      </c>
      <c r="P3394">
        <f t="shared" ref="P3394:P3457" si="266">IFERROR(ROUND(E3394/L3394,2),0)</f>
        <v>41.67</v>
      </c>
      <c r="Q3394" s="13" t="s">
        <v>8315</v>
      </c>
      <c r="R3394" s="13" t="s">
        <v>8316</v>
      </c>
      <c r="S3394" s="16">
        <f t="shared" ref="S3394:S3457" si="267">(((J3394/60)/60)/24)+DATE(1970,1,1)</f>
        <v>42446.845543981486</v>
      </c>
      <c r="T3394" s="16">
        <f t="shared" ref="T3394:T3457" si="268">(((I3394/60)/60)/24)+DATE(1970,1,1)</f>
        <v>42496.845543981486</v>
      </c>
      <c r="U3394">
        <f t="shared" ref="U3394:U3457" si="269">+YEAR(S3394)</f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si="265"/>
        <v>106</v>
      </c>
      <c r="P3395">
        <f t="shared" si="266"/>
        <v>36.07</v>
      </c>
      <c r="Q3395" s="13" t="s">
        <v>8315</v>
      </c>
      <c r="R3395" s="13" t="s">
        <v>8316</v>
      </c>
      <c r="S3395" s="16">
        <f t="shared" si="267"/>
        <v>41923.921643518523</v>
      </c>
      <c r="T3395" s="16">
        <f t="shared" si="268"/>
        <v>41949.031944444447</v>
      </c>
      <c r="U3395">
        <f t="shared" si="269"/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65"/>
        <v>142</v>
      </c>
      <c r="P3396">
        <f t="shared" si="266"/>
        <v>29</v>
      </c>
      <c r="Q3396" s="13" t="s">
        <v>8315</v>
      </c>
      <c r="R3396" s="13" t="s">
        <v>8316</v>
      </c>
      <c r="S3396" s="16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65"/>
        <v>184</v>
      </c>
      <c r="P3397">
        <f t="shared" si="266"/>
        <v>24.21</v>
      </c>
      <c r="Q3397" s="13" t="s">
        <v>8315</v>
      </c>
      <c r="R3397" s="13" t="s">
        <v>8316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65"/>
        <v>104</v>
      </c>
      <c r="P3398">
        <f t="shared" si="266"/>
        <v>55.89</v>
      </c>
      <c r="Q3398" s="13" t="s">
        <v>8315</v>
      </c>
      <c r="R3398" s="13" t="s">
        <v>8316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65"/>
        <v>112</v>
      </c>
      <c r="P3399">
        <f t="shared" si="266"/>
        <v>11.67</v>
      </c>
      <c r="Q3399" s="13" t="s">
        <v>8315</v>
      </c>
      <c r="R3399" s="13" t="s">
        <v>8316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65"/>
        <v>111</v>
      </c>
      <c r="P3400">
        <f t="shared" si="266"/>
        <v>68.349999999999994</v>
      </c>
      <c r="Q3400" s="13" t="s">
        <v>8315</v>
      </c>
      <c r="R3400" s="13" t="s">
        <v>8316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65"/>
        <v>104</v>
      </c>
      <c r="P3401">
        <f t="shared" si="266"/>
        <v>27.07</v>
      </c>
      <c r="Q3401" s="13" t="s">
        <v>8315</v>
      </c>
      <c r="R3401" s="13" t="s">
        <v>8316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65"/>
        <v>100</v>
      </c>
      <c r="P3402">
        <f t="shared" si="266"/>
        <v>118.13</v>
      </c>
      <c r="Q3402" s="13" t="s">
        <v>8315</v>
      </c>
      <c r="R3402" s="13" t="s">
        <v>8316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65"/>
        <v>102</v>
      </c>
      <c r="P3403">
        <f t="shared" si="266"/>
        <v>44.76</v>
      </c>
      <c r="Q3403" s="13" t="s">
        <v>8315</v>
      </c>
      <c r="R3403" s="13" t="s">
        <v>8316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65"/>
        <v>110</v>
      </c>
      <c r="P3404">
        <f t="shared" si="266"/>
        <v>99.79</v>
      </c>
      <c r="Q3404" s="13" t="s">
        <v>8315</v>
      </c>
      <c r="R3404" s="13" t="s">
        <v>8316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65"/>
        <v>100</v>
      </c>
      <c r="P3405">
        <f t="shared" si="266"/>
        <v>117.65</v>
      </c>
      <c r="Q3405" s="13" t="s">
        <v>8315</v>
      </c>
      <c r="R3405" s="13" t="s">
        <v>8316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65"/>
        <v>122</v>
      </c>
      <c r="P3406">
        <f t="shared" si="266"/>
        <v>203.33</v>
      </c>
      <c r="Q3406" s="13" t="s">
        <v>8315</v>
      </c>
      <c r="R3406" s="13" t="s">
        <v>8316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65"/>
        <v>138</v>
      </c>
      <c r="P3407">
        <f t="shared" si="266"/>
        <v>28.32</v>
      </c>
      <c r="Q3407" s="13" t="s">
        <v>8315</v>
      </c>
      <c r="R3407" s="13" t="s">
        <v>8316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65"/>
        <v>100</v>
      </c>
      <c r="P3408">
        <f t="shared" si="266"/>
        <v>110.23</v>
      </c>
      <c r="Q3408" s="13" t="s">
        <v>8315</v>
      </c>
      <c r="R3408" s="13" t="s">
        <v>8316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65"/>
        <v>107</v>
      </c>
      <c r="P3409">
        <f t="shared" si="266"/>
        <v>31.97</v>
      </c>
      <c r="Q3409" s="13" t="s">
        <v>8315</v>
      </c>
      <c r="R3409" s="13" t="s">
        <v>8316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65"/>
        <v>211</v>
      </c>
      <c r="P3410">
        <f t="shared" si="266"/>
        <v>58.61</v>
      </c>
      <c r="Q3410" s="13" t="s">
        <v>8315</v>
      </c>
      <c r="R3410" s="13" t="s">
        <v>8316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65"/>
        <v>124</v>
      </c>
      <c r="P3411">
        <f t="shared" si="266"/>
        <v>29.43</v>
      </c>
      <c r="Q3411" s="13" t="s">
        <v>8315</v>
      </c>
      <c r="R3411" s="13" t="s">
        <v>8316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65"/>
        <v>109</v>
      </c>
      <c r="P3412">
        <f t="shared" si="266"/>
        <v>81.38</v>
      </c>
      <c r="Q3412" s="13" t="s">
        <v>8315</v>
      </c>
      <c r="R3412" s="13" t="s">
        <v>8316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65"/>
        <v>104</v>
      </c>
      <c r="P3413">
        <f t="shared" si="266"/>
        <v>199.17</v>
      </c>
      <c r="Q3413" s="13" t="s">
        <v>8315</v>
      </c>
      <c r="R3413" s="13" t="s">
        <v>8316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65"/>
        <v>100</v>
      </c>
      <c r="P3414">
        <f t="shared" si="266"/>
        <v>115.38</v>
      </c>
      <c r="Q3414" s="13" t="s">
        <v>8315</v>
      </c>
      <c r="R3414" s="13" t="s">
        <v>8316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65"/>
        <v>130</v>
      </c>
      <c r="P3415">
        <f t="shared" si="266"/>
        <v>46.43</v>
      </c>
      <c r="Q3415" s="13" t="s">
        <v>8315</v>
      </c>
      <c r="R3415" s="13" t="s">
        <v>8316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65"/>
        <v>104</v>
      </c>
      <c r="P3416">
        <f t="shared" si="266"/>
        <v>70.569999999999993</v>
      </c>
      <c r="Q3416" s="13" t="s">
        <v>8315</v>
      </c>
      <c r="R3416" s="13" t="s">
        <v>8316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65"/>
        <v>100</v>
      </c>
      <c r="P3417">
        <f t="shared" si="266"/>
        <v>22.22</v>
      </c>
      <c r="Q3417" s="13" t="s">
        <v>8315</v>
      </c>
      <c r="R3417" s="13" t="s">
        <v>8316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65"/>
        <v>120</v>
      </c>
      <c r="P3418">
        <f t="shared" si="266"/>
        <v>159.47</v>
      </c>
      <c r="Q3418" s="13" t="s">
        <v>8315</v>
      </c>
      <c r="R3418" s="13" t="s">
        <v>8316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65"/>
        <v>100</v>
      </c>
      <c r="P3419">
        <f t="shared" si="266"/>
        <v>37.78</v>
      </c>
      <c r="Q3419" s="13" t="s">
        <v>8315</v>
      </c>
      <c r="R3419" s="13" t="s">
        <v>8316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65"/>
        <v>101</v>
      </c>
      <c r="P3420">
        <f t="shared" si="266"/>
        <v>72.05</v>
      </c>
      <c r="Q3420" s="13" t="s">
        <v>8315</v>
      </c>
      <c r="R3420" s="13" t="s">
        <v>8316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65"/>
        <v>107</v>
      </c>
      <c r="P3421">
        <f t="shared" si="266"/>
        <v>63.7</v>
      </c>
      <c r="Q3421" s="13" t="s">
        <v>8315</v>
      </c>
      <c r="R3421" s="13" t="s">
        <v>8316</v>
      </c>
      <c r="S3421" s="16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65"/>
        <v>138</v>
      </c>
      <c r="P3422">
        <f t="shared" si="266"/>
        <v>28.41</v>
      </c>
      <c r="Q3422" s="13" t="s">
        <v>8315</v>
      </c>
      <c r="R3422" s="13" t="s">
        <v>8316</v>
      </c>
      <c r="S3422" s="16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65"/>
        <v>101</v>
      </c>
      <c r="P3423">
        <f t="shared" si="266"/>
        <v>103.21</v>
      </c>
      <c r="Q3423" s="13" t="s">
        <v>8315</v>
      </c>
      <c r="R3423" s="13" t="s">
        <v>8316</v>
      </c>
      <c r="S3423" s="16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65"/>
        <v>109</v>
      </c>
      <c r="P3424">
        <f t="shared" si="266"/>
        <v>71.150000000000006</v>
      </c>
      <c r="Q3424" s="13" t="s">
        <v>8315</v>
      </c>
      <c r="R3424" s="13" t="s">
        <v>8316</v>
      </c>
      <c r="S3424" s="16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65"/>
        <v>140</v>
      </c>
      <c r="P3425">
        <f t="shared" si="266"/>
        <v>35</v>
      </c>
      <c r="Q3425" s="13" t="s">
        <v>8315</v>
      </c>
      <c r="R3425" s="13" t="s">
        <v>8316</v>
      </c>
      <c r="S3425" s="16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65"/>
        <v>104</v>
      </c>
      <c r="P3426">
        <f t="shared" si="266"/>
        <v>81.78</v>
      </c>
      <c r="Q3426" s="13" t="s">
        <v>8315</v>
      </c>
      <c r="R3426" s="13" t="s">
        <v>8316</v>
      </c>
      <c r="S3426" s="16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65"/>
        <v>103</v>
      </c>
      <c r="P3427">
        <f t="shared" si="266"/>
        <v>297.02999999999997</v>
      </c>
      <c r="Q3427" s="13" t="s">
        <v>8315</v>
      </c>
      <c r="R3427" s="13" t="s">
        <v>8316</v>
      </c>
      <c r="S3427" s="16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65"/>
        <v>108</v>
      </c>
      <c r="P3428">
        <f t="shared" si="266"/>
        <v>46.61</v>
      </c>
      <c r="Q3428" s="13" t="s">
        <v>8315</v>
      </c>
      <c r="R3428" s="13" t="s">
        <v>8316</v>
      </c>
      <c r="S3428" s="16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65"/>
        <v>100</v>
      </c>
      <c r="P3429">
        <f t="shared" si="266"/>
        <v>51.72</v>
      </c>
      <c r="Q3429" s="13" t="s">
        <v>8315</v>
      </c>
      <c r="R3429" s="13" t="s">
        <v>8316</v>
      </c>
      <c r="S3429" s="16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65"/>
        <v>103</v>
      </c>
      <c r="P3430">
        <f t="shared" si="266"/>
        <v>40.29</v>
      </c>
      <c r="Q3430" s="13" t="s">
        <v>8315</v>
      </c>
      <c r="R3430" s="13" t="s">
        <v>8316</v>
      </c>
      <c r="S3430" s="16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65"/>
        <v>130</v>
      </c>
      <c r="P3431">
        <f t="shared" si="266"/>
        <v>16.25</v>
      </c>
      <c r="Q3431" s="13" t="s">
        <v>8315</v>
      </c>
      <c r="R3431" s="13" t="s">
        <v>8316</v>
      </c>
      <c r="S3431" s="16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65"/>
        <v>109</v>
      </c>
      <c r="P3432">
        <f t="shared" si="266"/>
        <v>30.15</v>
      </c>
      <c r="Q3432" s="13" t="s">
        <v>8315</v>
      </c>
      <c r="R3432" s="13" t="s">
        <v>8316</v>
      </c>
      <c r="S3432" s="16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65"/>
        <v>100</v>
      </c>
      <c r="P3433">
        <f t="shared" si="266"/>
        <v>95.24</v>
      </c>
      <c r="Q3433" s="13" t="s">
        <v>8315</v>
      </c>
      <c r="R3433" s="13" t="s">
        <v>8316</v>
      </c>
      <c r="S3433" s="16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65"/>
        <v>110</v>
      </c>
      <c r="P3434">
        <f t="shared" si="266"/>
        <v>52.21</v>
      </c>
      <c r="Q3434" s="13" t="s">
        <v>8315</v>
      </c>
      <c r="R3434" s="13" t="s">
        <v>8316</v>
      </c>
      <c r="S3434" s="16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65"/>
        <v>100</v>
      </c>
      <c r="P3435">
        <f t="shared" si="266"/>
        <v>134.15</v>
      </c>
      <c r="Q3435" s="13" t="s">
        <v>8315</v>
      </c>
      <c r="R3435" s="13" t="s">
        <v>8316</v>
      </c>
      <c r="S3435" s="16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65"/>
        <v>106</v>
      </c>
      <c r="P3436">
        <f t="shared" si="266"/>
        <v>62.83</v>
      </c>
      <c r="Q3436" s="13" t="s">
        <v>8315</v>
      </c>
      <c r="R3436" s="13" t="s">
        <v>8316</v>
      </c>
      <c r="S3436" s="16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65"/>
        <v>112</v>
      </c>
      <c r="P3437">
        <f t="shared" si="266"/>
        <v>58.95</v>
      </c>
      <c r="Q3437" s="13" t="s">
        <v>8315</v>
      </c>
      <c r="R3437" s="13" t="s">
        <v>8316</v>
      </c>
      <c r="S3437" s="16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65"/>
        <v>106</v>
      </c>
      <c r="P3438">
        <f t="shared" si="266"/>
        <v>143.11000000000001</v>
      </c>
      <c r="Q3438" s="13" t="s">
        <v>8315</v>
      </c>
      <c r="R3438" s="13" t="s">
        <v>8316</v>
      </c>
      <c r="S3438" s="16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65"/>
        <v>101</v>
      </c>
      <c r="P3439">
        <f t="shared" si="266"/>
        <v>84.17</v>
      </c>
      <c r="Q3439" s="13" t="s">
        <v>8315</v>
      </c>
      <c r="R3439" s="13" t="s">
        <v>8316</v>
      </c>
      <c r="S3439" s="16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65"/>
        <v>104</v>
      </c>
      <c r="P3440">
        <f t="shared" si="266"/>
        <v>186.07</v>
      </c>
      <c r="Q3440" s="13" t="s">
        <v>8315</v>
      </c>
      <c r="R3440" s="13" t="s">
        <v>8316</v>
      </c>
      <c r="S3440" s="16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65"/>
        <v>135</v>
      </c>
      <c r="P3441">
        <f t="shared" si="266"/>
        <v>89.79</v>
      </c>
      <c r="Q3441" s="13" t="s">
        <v>8315</v>
      </c>
      <c r="R3441" s="13" t="s">
        <v>8316</v>
      </c>
      <c r="S3441" s="16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65"/>
        <v>105</v>
      </c>
      <c r="P3442">
        <f t="shared" si="266"/>
        <v>64.16</v>
      </c>
      <c r="Q3442" s="13" t="s">
        <v>8315</v>
      </c>
      <c r="R3442" s="13" t="s">
        <v>8316</v>
      </c>
      <c r="S3442" s="16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65"/>
        <v>103</v>
      </c>
      <c r="P3443">
        <f t="shared" si="266"/>
        <v>59.65</v>
      </c>
      <c r="Q3443" s="13" t="s">
        <v>8315</v>
      </c>
      <c r="R3443" s="13" t="s">
        <v>8316</v>
      </c>
      <c r="S3443" s="16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65"/>
        <v>100</v>
      </c>
      <c r="P3444">
        <f t="shared" si="266"/>
        <v>31.25</v>
      </c>
      <c r="Q3444" s="13" t="s">
        <v>8315</v>
      </c>
      <c r="R3444" s="13" t="s">
        <v>8316</v>
      </c>
      <c r="S3444" s="16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65"/>
        <v>186</v>
      </c>
      <c r="P3445">
        <f t="shared" si="266"/>
        <v>41.22</v>
      </c>
      <c r="Q3445" s="13" t="s">
        <v>8315</v>
      </c>
      <c r="R3445" s="13" t="s">
        <v>8316</v>
      </c>
      <c r="S3445" s="16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65"/>
        <v>289</v>
      </c>
      <c r="P3446">
        <f t="shared" si="266"/>
        <v>43.35</v>
      </c>
      <c r="Q3446" s="13" t="s">
        <v>8315</v>
      </c>
      <c r="R3446" s="13" t="s">
        <v>8316</v>
      </c>
      <c r="S3446" s="16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65"/>
        <v>100</v>
      </c>
      <c r="P3447">
        <f t="shared" si="266"/>
        <v>64.52</v>
      </c>
      <c r="Q3447" s="13" t="s">
        <v>8315</v>
      </c>
      <c r="R3447" s="13" t="s">
        <v>8316</v>
      </c>
      <c r="S3447" s="16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65"/>
        <v>108</v>
      </c>
      <c r="P3448">
        <f t="shared" si="266"/>
        <v>43.28</v>
      </c>
      <c r="Q3448" s="13" t="s">
        <v>8315</v>
      </c>
      <c r="R3448" s="13" t="s">
        <v>8316</v>
      </c>
      <c r="S3448" s="16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65"/>
        <v>108</v>
      </c>
      <c r="P3449">
        <f t="shared" si="266"/>
        <v>77</v>
      </c>
      <c r="Q3449" s="13" t="s">
        <v>8315</v>
      </c>
      <c r="R3449" s="13" t="s">
        <v>8316</v>
      </c>
      <c r="S3449" s="16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65"/>
        <v>110</v>
      </c>
      <c r="P3450">
        <f t="shared" si="266"/>
        <v>51.22</v>
      </c>
      <c r="Q3450" s="13" t="s">
        <v>8315</v>
      </c>
      <c r="R3450" s="13" t="s">
        <v>8316</v>
      </c>
      <c r="S3450" s="16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65"/>
        <v>171</v>
      </c>
      <c r="P3451">
        <f t="shared" si="266"/>
        <v>68.25</v>
      </c>
      <c r="Q3451" s="13" t="s">
        <v>8315</v>
      </c>
      <c r="R3451" s="13" t="s">
        <v>8316</v>
      </c>
      <c r="S3451" s="16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65"/>
        <v>152</v>
      </c>
      <c r="P3452">
        <f t="shared" si="266"/>
        <v>19.489999999999998</v>
      </c>
      <c r="Q3452" s="13" t="s">
        <v>8315</v>
      </c>
      <c r="R3452" s="13" t="s">
        <v>8316</v>
      </c>
      <c r="S3452" s="16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65"/>
        <v>101</v>
      </c>
      <c r="P3453">
        <f t="shared" si="266"/>
        <v>41.13</v>
      </c>
      <c r="Q3453" s="13" t="s">
        <v>8315</v>
      </c>
      <c r="R3453" s="13" t="s">
        <v>8316</v>
      </c>
      <c r="S3453" s="16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65"/>
        <v>153</v>
      </c>
      <c r="P3454">
        <f t="shared" si="266"/>
        <v>41.41</v>
      </c>
      <c r="Q3454" s="13" t="s">
        <v>8315</v>
      </c>
      <c r="R3454" s="13" t="s">
        <v>8316</v>
      </c>
      <c r="S3454" s="16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65"/>
        <v>128</v>
      </c>
      <c r="P3455">
        <f t="shared" si="266"/>
        <v>27.5</v>
      </c>
      <c r="Q3455" s="13" t="s">
        <v>8315</v>
      </c>
      <c r="R3455" s="13" t="s">
        <v>8316</v>
      </c>
      <c r="S3455" s="16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65"/>
        <v>101</v>
      </c>
      <c r="P3456">
        <f t="shared" si="266"/>
        <v>33.57</v>
      </c>
      <c r="Q3456" s="13" t="s">
        <v>8315</v>
      </c>
      <c r="R3456" s="13" t="s">
        <v>8316</v>
      </c>
      <c r="S3456" s="16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65"/>
        <v>101</v>
      </c>
      <c r="P3457">
        <f t="shared" si="266"/>
        <v>145.87</v>
      </c>
      <c r="Q3457" s="13" t="s">
        <v>8315</v>
      </c>
      <c r="R3457" s="13" t="s">
        <v>8316</v>
      </c>
      <c r="S3457" s="16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ref="O3458:O3521" si="270">ROUND(E3458/D3458*100,0)</f>
        <v>191</v>
      </c>
      <c r="P3458">
        <f t="shared" ref="P3458:P3521" si="271">IFERROR(ROUND(E3458/L3458,2),0)</f>
        <v>358.69</v>
      </c>
      <c r="Q3458" s="13" t="s">
        <v>8315</v>
      </c>
      <c r="R3458" s="13" t="s">
        <v>8316</v>
      </c>
      <c r="S3458" s="16">
        <f t="shared" ref="S3458:S3521" si="272">(((J3458/60)/60)/24)+DATE(1970,1,1)</f>
        <v>41821.205636574072</v>
      </c>
      <c r="T3458" s="16">
        <f t="shared" ref="T3458:T3521" si="273">(((I3458/60)/60)/24)+DATE(1970,1,1)</f>
        <v>41852.290972222225</v>
      </c>
      <c r="U3458">
        <f t="shared" ref="U3458:U3521" si="274">+YEAR(S3458)</f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si="270"/>
        <v>140</v>
      </c>
      <c r="P3459">
        <f t="shared" si="271"/>
        <v>50.98</v>
      </c>
      <c r="Q3459" s="13" t="s">
        <v>8315</v>
      </c>
      <c r="R3459" s="13" t="s">
        <v>8316</v>
      </c>
      <c r="S3459" s="16">
        <f t="shared" si="272"/>
        <v>42016.706678240742</v>
      </c>
      <c r="T3459" s="16">
        <f t="shared" si="273"/>
        <v>42047.249305555553</v>
      </c>
      <c r="U3459">
        <f t="shared" si="274"/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70"/>
        <v>124</v>
      </c>
      <c r="P3460">
        <f t="shared" si="271"/>
        <v>45.04</v>
      </c>
      <c r="Q3460" s="13" t="s">
        <v>8315</v>
      </c>
      <c r="R3460" s="13" t="s">
        <v>8316</v>
      </c>
      <c r="S3460" s="16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70"/>
        <v>126</v>
      </c>
      <c r="P3461">
        <f t="shared" si="271"/>
        <v>17.53</v>
      </c>
      <c r="Q3461" s="13" t="s">
        <v>8315</v>
      </c>
      <c r="R3461" s="13" t="s">
        <v>8316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70"/>
        <v>190</v>
      </c>
      <c r="P3462">
        <f t="shared" si="271"/>
        <v>50</v>
      </c>
      <c r="Q3462" s="13" t="s">
        <v>8315</v>
      </c>
      <c r="R3462" s="13" t="s">
        <v>8316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70"/>
        <v>139</v>
      </c>
      <c r="P3463">
        <f t="shared" si="271"/>
        <v>57.92</v>
      </c>
      <c r="Q3463" s="13" t="s">
        <v>8315</v>
      </c>
      <c r="R3463" s="13" t="s">
        <v>8316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70"/>
        <v>202</v>
      </c>
      <c r="P3464">
        <f t="shared" si="271"/>
        <v>29.71</v>
      </c>
      <c r="Q3464" s="13" t="s">
        <v>8315</v>
      </c>
      <c r="R3464" s="13" t="s">
        <v>8316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70"/>
        <v>103</v>
      </c>
      <c r="P3465">
        <f t="shared" si="271"/>
        <v>90.68</v>
      </c>
      <c r="Q3465" s="13" t="s">
        <v>8315</v>
      </c>
      <c r="R3465" s="13" t="s">
        <v>8316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70"/>
        <v>102</v>
      </c>
      <c r="P3466">
        <f t="shared" si="271"/>
        <v>55.01</v>
      </c>
      <c r="Q3466" s="13" t="s">
        <v>8315</v>
      </c>
      <c r="R3466" s="13" t="s">
        <v>8316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70"/>
        <v>103</v>
      </c>
      <c r="P3467">
        <f t="shared" si="271"/>
        <v>57.22</v>
      </c>
      <c r="Q3467" s="13" t="s">
        <v>8315</v>
      </c>
      <c r="R3467" s="13" t="s">
        <v>8316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70"/>
        <v>127</v>
      </c>
      <c r="P3468">
        <f t="shared" si="271"/>
        <v>72.95</v>
      </c>
      <c r="Q3468" s="13" t="s">
        <v>8315</v>
      </c>
      <c r="R3468" s="13" t="s">
        <v>8316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70"/>
        <v>101</v>
      </c>
      <c r="P3469">
        <f t="shared" si="271"/>
        <v>64.47</v>
      </c>
      <c r="Q3469" s="13" t="s">
        <v>8315</v>
      </c>
      <c r="R3469" s="13" t="s">
        <v>8316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70"/>
        <v>122</v>
      </c>
      <c r="P3470">
        <f t="shared" si="271"/>
        <v>716.35</v>
      </c>
      <c r="Q3470" s="13" t="s">
        <v>8315</v>
      </c>
      <c r="R3470" s="13" t="s">
        <v>8316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70"/>
        <v>113</v>
      </c>
      <c r="P3471">
        <f t="shared" si="271"/>
        <v>50.4</v>
      </c>
      <c r="Q3471" s="13" t="s">
        <v>8315</v>
      </c>
      <c r="R3471" s="13" t="s">
        <v>8316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70"/>
        <v>150</v>
      </c>
      <c r="P3472">
        <f t="shared" si="271"/>
        <v>41.67</v>
      </c>
      <c r="Q3472" s="13" t="s">
        <v>8315</v>
      </c>
      <c r="R3472" s="13" t="s">
        <v>8316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70"/>
        <v>215</v>
      </c>
      <c r="P3473">
        <f t="shared" si="271"/>
        <v>35.770000000000003</v>
      </c>
      <c r="Q3473" s="13" t="s">
        <v>8315</v>
      </c>
      <c r="R3473" s="13" t="s">
        <v>8316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70"/>
        <v>102</v>
      </c>
      <c r="P3474">
        <f t="shared" si="271"/>
        <v>88.74</v>
      </c>
      <c r="Q3474" s="13" t="s">
        <v>8315</v>
      </c>
      <c r="R3474" s="13" t="s">
        <v>8316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70"/>
        <v>100</v>
      </c>
      <c r="P3475">
        <f t="shared" si="271"/>
        <v>148.47999999999999</v>
      </c>
      <c r="Q3475" s="13" t="s">
        <v>8315</v>
      </c>
      <c r="R3475" s="13" t="s">
        <v>8316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70"/>
        <v>101</v>
      </c>
      <c r="P3476">
        <f t="shared" si="271"/>
        <v>51.79</v>
      </c>
      <c r="Q3476" s="13" t="s">
        <v>8315</v>
      </c>
      <c r="R3476" s="13" t="s">
        <v>8316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70"/>
        <v>113</v>
      </c>
      <c r="P3477">
        <f t="shared" si="271"/>
        <v>20</v>
      </c>
      <c r="Q3477" s="13" t="s">
        <v>8315</v>
      </c>
      <c r="R3477" s="13" t="s">
        <v>8316</v>
      </c>
      <c r="S3477" s="16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70"/>
        <v>104</v>
      </c>
      <c r="P3478">
        <f t="shared" si="271"/>
        <v>52</v>
      </c>
      <c r="Q3478" s="13" t="s">
        <v>8315</v>
      </c>
      <c r="R3478" s="13" t="s">
        <v>8316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70"/>
        <v>115</v>
      </c>
      <c r="P3479">
        <f t="shared" si="271"/>
        <v>53.23</v>
      </c>
      <c r="Q3479" s="13" t="s">
        <v>8315</v>
      </c>
      <c r="R3479" s="13" t="s">
        <v>8316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70"/>
        <v>113</v>
      </c>
      <c r="P3480">
        <f t="shared" si="271"/>
        <v>39.6</v>
      </c>
      <c r="Q3480" s="13" t="s">
        <v>8315</v>
      </c>
      <c r="R3480" s="13" t="s">
        <v>8316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70"/>
        <v>128</v>
      </c>
      <c r="P3481">
        <f t="shared" si="271"/>
        <v>34.25</v>
      </c>
      <c r="Q3481" s="13" t="s">
        <v>8315</v>
      </c>
      <c r="R3481" s="13" t="s">
        <v>8316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70"/>
        <v>143</v>
      </c>
      <c r="P3482">
        <f t="shared" si="271"/>
        <v>164.62</v>
      </c>
      <c r="Q3482" s="13" t="s">
        <v>8315</v>
      </c>
      <c r="R3482" s="13" t="s">
        <v>8316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70"/>
        <v>119</v>
      </c>
      <c r="P3483">
        <f t="shared" si="271"/>
        <v>125.05</v>
      </c>
      <c r="Q3483" s="13" t="s">
        <v>8315</v>
      </c>
      <c r="R3483" s="13" t="s">
        <v>8316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70"/>
        <v>138</v>
      </c>
      <c r="P3484">
        <f t="shared" si="271"/>
        <v>51.88</v>
      </c>
      <c r="Q3484" s="13" t="s">
        <v>8315</v>
      </c>
      <c r="R3484" s="13" t="s">
        <v>8316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70"/>
        <v>160</v>
      </c>
      <c r="P3485">
        <f t="shared" si="271"/>
        <v>40.29</v>
      </c>
      <c r="Q3485" s="13" t="s">
        <v>8315</v>
      </c>
      <c r="R3485" s="13" t="s">
        <v>8316</v>
      </c>
      <c r="S3485" s="16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70"/>
        <v>114</v>
      </c>
      <c r="P3486">
        <f t="shared" si="271"/>
        <v>64.91</v>
      </c>
      <c r="Q3486" s="13" t="s">
        <v>8315</v>
      </c>
      <c r="R3486" s="13" t="s">
        <v>8316</v>
      </c>
      <c r="S3486" s="16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70"/>
        <v>101</v>
      </c>
      <c r="P3487">
        <f t="shared" si="271"/>
        <v>55.33</v>
      </c>
      <c r="Q3487" s="13" t="s">
        <v>8315</v>
      </c>
      <c r="R3487" s="13" t="s">
        <v>8316</v>
      </c>
      <c r="S3487" s="16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70"/>
        <v>155</v>
      </c>
      <c r="P3488">
        <f t="shared" si="271"/>
        <v>83.14</v>
      </c>
      <c r="Q3488" s="13" t="s">
        <v>8315</v>
      </c>
      <c r="R3488" s="13" t="s">
        <v>8316</v>
      </c>
      <c r="S3488" s="16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70"/>
        <v>128</v>
      </c>
      <c r="P3489">
        <f t="shared" si="271"/>
        <v>38.71</v>
      </c>
      <c r="Q3489" s="13" t="s">
        <v>8315</v>
      </c>
      <c r="R3489" s="13" t="s">
        <v>8316</v>
      </c>
      <c r="S3489" s="16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70"/>
        <v>121</v>
      </c>
      <c r="P3490">
        <f t="shared" si="271"/>
        <v>125.38</v>
      </c>
      <c r="Q3490" s="13" t="s">
        <v>8315</v>
      </c>
      <c r="R3490" s="13" t="s">
        <v>8316</v>
      </c>
      <c r="S3490" s="16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70"/>
        <v>113</v>
      </c>
      <c r="P3491">
        <f t="shared" si="271"/>
        <v>78.260000000000005</v>
      </c>
      <c r="Q3491" s="13" t="s">
        <v>8315</v>
      </c>
      <c r="R3491" s="13" t="s">
        <v>8316</v>
      </c>
      <c r="S3491" s="16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70"/>
        <v>128</v>
      </c>
      <c r="P3492">
        <f t="shared" si="271"/>
        <v>47.22</v>
      </c>
      <c r="Q3492" s="13" t="s">
        <v>8315</v>
      </c>
      <c r="R3492" s="13" t="s">
        <v>8316</v>
      </c>
      <c r="S3492" s="16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70"/>
        <v>158</v>
      </c>
      <c r="P3493">
        <f t="shared" si="271"/>
        <v>79.099999999999994</v>
      </c>
      <c r="Q3493" s="13" t="s">
        <v>8315</v>
      </c>
      <c r="R3493" s="13" t="s">
        <v>8316</v>
      </c>
      <c r="S3493" s="16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70"/>
        <v>105</v>
      </c>
      <c r="P3494">
        <f t="shared" si="271"/>
        <v>114.29</v>
      </c>
      <c r="Q3494" s="13" t="s">
        <v>8315</v>
      </c>
      <c r="R3494" s="13" t="s">
        <v>8316</v>
      </c>
      <c r="S3494" s="16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70"/>
        <v>100</v>
      </c>
      <c r="P3495">
        <f t="shared" si="271"/>
        <v>51.72</v>
      </c>
      <c r="Q3495" s="13" t="s">
        <v>8315</v>
      </c>
      <c r="R3495" s="13" t="s">
        <v>8316</v>
      </c>
      <c r="S3495" s="16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70"/>
        <v>100</v>
      </c>
      <c r="P3496">
        <f t="shared" si="271"/>
        <v>30.77</v>
      </c>
      <c r="Q3496" s="13" t="s">
        <v>8315</v>
      </c>
      <c r="R3496" s="13" t="s">
        <v>8316</v>
      </c>
      <c r="S3496" s="16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70"/>
        <v>107</v>
      </c>
      <c r="P3497">
        <f t="shared" si="271"/>
        <v>74.209999999999994</v>
      </c>
      <c r="Q3497" s="13" t="s">
        <v>8315</v>
      </c>
      <c r="R3497" s="13" t="s">
        <v>8316</v>
      </c>
      <c r="S3497" s="16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70"/>
        <v>124</v>
      </c>
      <c r="P3498">
        <f t="shared" si="271"/>
        <v>47.85</v>
      </c>
      <c r="Q3498" s="13" t="s">
        <v>8315</v>
      </c>
      <c r="R3498" s="13" t="s">
        <v>8316</v>
      </c>
      <c r="S3498" s="16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70"/>
        <v>109</v>
      </c>
      <c r="P3499">
        <f t="shared" si="271"/>
        <v>34.409999999999997</v>
      </c>
      <c r="Q3499" s="13" t="s">
        <v>8315</v>
      </c>
      <c r="R3499" s="13" t="s">
        <v>8316</v>
      </c>
      <c r="S3499" s="16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70"/>
        <v>102</v>
      </c>
      <c r="P3500">
        <f t="shared" si="271"/>
        <v>40.24</v>
      </c>
      <c r="Q3500" s="13" t="s">
        <v>8315</v>
      </c>
      <c r="R3500" s="13" t="s">
        <v>8316</v>
      </c>
      <c r="S3500" s="16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70"/>
        <v>106</v>
      </c>
      <c r="P3501">
        <f t="shared" si="271"/>
        <v>60.29</v>
      </c>
      <c r="Q3501" s="13" t="s">
        <v>8315</v>
      </c>
      <c r="R3501" s="13" t="s">
        <v>8316</v>
      </c>
      <c r="S3501" s="16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70"/>
        <v>106</v>
      </c>
      <c r="P3502">
        <f t="shared" si="271"/>
        <v>25.31</v>
      </c>
      <c r="Q3502" s="13" t="s">
        <v>8315</v>
      </c>
      <c r="R3502" s="13" t="s">
        <v>8316</v>
      </c>
      <c r="S3502" s="16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70"/>
        <v>101</v>
      </c>
      <c r="P3503">
        <f t="shared" si="271"/>
        <v>35.950000000000003</v>
      </c>
      <c r="Q3503" s="13" t="s">
        <v>8315</v>
      </c>
      <c r="R3503" s="13" t="s">
        <v>8316</v>
      </c>
      <c r="S3503" s="16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70"/>
        <v>105</v>
      </c>
      <c r="P3504">
        <f t="shared" si="271"/>
        <v>136</v>
      </c>
      <c r="Q3504" s="13" t="s">
        <v>8315</v>
      </c>
      <c r="R3504" s="13" t="s">
        <v>8316</v>
      </c>
      <c r="S3504" s="16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70"/>
        <v>108</v>
      </c>
      <c r="P3505">
        <f t="shared" si="271"/>
        <v>70.760000000000005</v>
      </c>
      <c r="Q3505" s="13" t="s">
        <v>8315</v>
      </c>
      <c r="R3505" s="13" t="s">
        <v>8316</v>
      </c>
      <c r="S3505" s="16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70"/>
        <v>100</v>
      </c>
      <c r="P3506">
        <f t="shared" si="271"/>
        <v>125</v>
      </c>
      <c r="Q3506" s="13" t="s">
        <v>8315</v>
      </c>
      <c r="R3506" s="13" t="s">
        <v>8316</v>
      </c>
      <c r="S3506" s="16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70"/>
        <v>104</v>
      </c>
      <c r="P3507">
        <f t="shared" si="271"/>
        <v>66.510000000000005</v>
      </c>
      <c r="Q3507" s="13" t="s">
        <v>8315</v>
      </c>
      <c r="R3507" s="13" t="s">
        <v>8316</v>
      </c>
      <c r="S3507" s="16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70"/>
        <v>102</v>
      </c>
      <c r="P3508">
        <f t="shared" si="271"/>
        <v>105</v>
      </c>
      <c r="Q3508" s="13" t="s">
        <v>8315</v>
      </c>
      <c r="R3508" s="13" t="s">
        <v>8316</v>
      </c>
      <c r="S3508" s="16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70"/>
        <v>104</v>
      </c>
      <c r="P3509">
        <f t="shared" si="271"/>
        <v>145</v>
      </c>
      <c r="Q3509" s="13" t="s">
        <v>8315</v>
      </c>
      <c r="R3509" s="13" t="s">
        <v>8316</v>
      </c>
      <c r="S3509" s="16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70"/>
        <v>180</v>
      </c>
      <c r="P3510">
        <f t="shared" si="271"/>
        <v>12</v>
      </c>
      <c r="Q3510" s="13" t="s">
        <v>8315</v>
      </c>
      <c r="R3510" s="13" t="s">
        <v>8316</v>
      </c>
      <c r="S3510" s="16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70"/>
        <v>106</v>
      </c>
      <c r="P3511">
        <f t="shared" si="271"/>
        <v>96.67</v>
      </c>
      <c r="Q3511" s="13" t="s">
        <v>8315</v>
      </c>
      <c r="R3511" s="13" t="s">
        <v>8316</v>
      </c>
      <c r="S3511" s="16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70"/>
        <v>101</v>
      </c>
      <c r="P3512">
        <f t="shared" si="271"/>
        <v>60.33</v>
      </c>
      <c r="Q3512" s="13" t="s">
        <v>8315</v>
      </c>
      <c r="R3512" s="13" t="s">
        <v>8316</v>
      </c>
      <c r="S3512" s="16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70"/>
        <v>101</v>
      </c>
      <c r="P3513">
        <f t="shared" si="271"/>
        <v>79.89</v>
      </c>
      <c r="Q3513" s="13" t="s">
        <v>8315</v>
      </c>
      <c r="R3513" s="13" t="s">
        <v>8316</v>
      </c>
      <c r="S3513" s="16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70"/>
        <v>100</v>
      </c>
      <c r="P3514">
        <f t="shared" si="271"/>
        <v>58.82</v>
      </c>
      <c r="Q3514" s="13" t="s">
        <v>8315</v>
      </c>
      <c r="R3514" s="13" t="s">
        <v>8316</v>
      </c>
      <c r="S3514" s="16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70"/>
        <v>118</v>
      </c>
      <c r="P3515">
        <f t="shared" si="271"/>
        <v>75.34</v>
      </c>
      <c r="Q3515" s="13" t="s">
        <v>8315</v>
      </c>
      <c r="R3515" s="13" t="s">
        <v>8316</v>
      </c>
      <c r="S3515" s="16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70"/>
        <v>110</v>
      </c>
      <c r="P3516">
        <f t="shared" si="271"/>
        <v>55</v>
      </c>
      <c r="Q3516" s="13" t="s">
        <v>8315</v>
      </c>
      <c r="R3516" s="13" t="s">
        <v>8316</v>
      </c>
      <c r="S3516" s="16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70"/>
        <v>103</v>
      </c>
      <c r="P3517">
        <f t="shared" si="271"/>
        <v>66.959999999999994</v>
      </c>
      <c r="Q3517" s="13" t="s">
        <v>8315</v>
      </c>
      <c r="R3517" s="13" t="s">
        <v>8316</v>
      </c>
      <c r="S3517" s="16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70"/>
        <v>100</v>
      </c>
      <c r="P3518">
        <f t="shared" si="271"/>
        <v>227.27</v>
      </c>
      <c r="Q3518" s="13" t="s">
        <v>8315</v>
      </c>
      <c r="R3518" s="13" t="s">
        <v>8316</v>
      </c>
      <c r="S3518" s="16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70"/>
        <v>100</v>
      </c>
      <c r="P3519">
        <f t="shared" si="271"/>
        <v>307.69</v>
      </c>
      <c r="Q3519" s="13" t="s">
        <v>8315</v>
      </c>
      <c r="R3519" s="13" t="s">
        <v>8316</v>
      </c>
      <c r="S3519" s="16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70"/>
        <v>110</v>
      </c>
      <c r="P3520">
        <f t="shared" si="271"/>
        <v>50.02</v>
      </c>
      <c r="Q3520" s="13" t="s">
        <v>8315</v>
      </c>
      <c r="R3520" s="13" t="s">
        <v>8316</v>
      </c>
      <c r="S3520" s="16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70"/>
        <v>101</v>
      </c>
      <c r="P3521">
        <f t="shared" si="271"/>
        <v>72.39</v>
      </c>
      <c r="Q3521" s="13" t="s">
        <v>8315</v>
      </c>
      <c r="R3521" s="13" t="s">
        <v>8316</v>
      </c>
      <c r="S3521" s="16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ref="O3522:O3585" si="275">ROUND(E3522/D3522*100,0)</f>
        <v>101</v>
      </c>
      <c r="P3522">
        <f t="shared" ref="P3522:P3585" si="276">IFERROR(ROUND(E3522/L3522,2),0)</f>
        <v>95.95</v>
      </c>
      <c r="Q3522" s="13" t="s">
        <v>8315</v>
      </c>
      <c r="R3522" s="13" t="s">
        <v>8316</v>
      </c>
      <c r="S3522" s="16">
        <f t="shared" ref="S3522:S3585" si="277">(((J3522/60)/60)/24)+DATE(1970,1,1)</f>
        <v>42227.824212962965</v>
      </c>
      <c r="T3522" s="16">
        <f t="shared" ref="T3522:T3585" si="278">(((I3522/60)/60)/24)+DATE(1970,1,1)</f>
        <v>42253.57430555555</v>
      </c>
      <c r="U3522">
        <f t="shared" ref="U3522:U3585" si="279">+YEAR(S3522)</f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si="275"/>
        <v>169</v>
      </c>
      <c r="P3523">
        <f t="shared" si="276"/>
        <v>45.62</v>
      </c>
      <c r="Q3523" s="13" t="s">
        <v>8315</v>
      </c>
      <c r="R3523" s="13" t="s">
        <v>8316</v>
      </c>
      <c r="S3523" s="16">
        <f t="shared" si="277"/>
        <v>41881.361342592594</v>
      </c>
      <c r="T3523" s="16">
        <f t="shared" si="278"/>
        <v>41911.361342592594</v>
      </c>
      <c r="U3523">
        <f t="shared" si="279"/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75"/>
        <v>100</v>
      </c>
      <c r="P3524">
        <f t="shared" si="276"/>
        <v>41.03</v>
      </c>
      <c r="Q3524" s="13" t="s">
        <v>8315</v>
      </c>
      <c r="R3524" s="13" t="s">
        <v>8316</v>
      </c>
      <c r="S3524" s="16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75"/>
        <v>114</v>
      </c>
      <c r="P3525">
        <f t="shared" si="276"/>
        <v>56.83</v>
      </c>
      <c r="Q3525" s="13" t="s">
        <v>8315</v>
      </c>
      <c r="R3525" s="13" t="s">
        <v>8316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75"/>
        <v>102</v>
      </c>
      <c r="P3526">
        <f t="shared" si="276"/>
        <v>137.24</v>
      </c>
      <c r="Q3526" s="13" t="s">
        <v>8315</v>
      </c>
      <c r="R3526" s="13" t="s">
        <v>8316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75"/>
        <v>106</v>
      </c>
      <c r="P3527">
        <f t="shared" si="276"/>
        <v>75.709999999999994</v>
      </c>
      <c r="Q3527" s="13" t="s">
        <v>8315</v>
      </c>
      <c r="R3527" s="13" t="s">
        <v>8316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75"/>
        <v>102</v>
      </c>
      <c r="P3528">
        <f t="shared" si="276"/>
        <v>99</v>
      </c>
      <c r="Q3528" s="13" t="s">
        <v>8315</v>
      </c>
      <c r="R3528" s="13" t="s">
        <v>8316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75"/>
        <v>117</v>
      </c>
      <c r="P3529">
        <f t="shared" si="276"/>
        <v>81.569999999999993</v>
      </c>
      <c r="Q3529" s="13" t="s">
        <v>8315</v>
      </c>
      <c r="R3529" s="13" t="s">
        <v>8316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75"/>
        <v>101</v>
      </c>
      <c r="P3530">
        <f t="shared" si="276"/>
        <v>45.11</v>
      </c>
      <c r="Q3530" s="13" t="s">
        <v>8315</v>
      </c>
      <c r="R3530" s="13" t="s">
        <v>8316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75"/>
        <v>132</v>
      </c>
      <c r="P3531">
        <f t="shared" si="276"/>
        <v>36.67</v>
      </c>
      <c r="Q3531" s="13" t="s">
        <v>8315</v>
      </c>
      <c r="R3531" s="13" t="s">
        <v>8316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75"/>
        <v>100</v>
      </c>
      <c r="P3532">
        <f t="shared" si="276"/>
        <v>125</v>
      </c>
      <c r="Q3532" s="13" t="s">
        <v>8315</v>
      </c>
      <c r="R3532" s="13" t="s">
        <v>8316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75"/>
        <v>128</v>
      </c>
      <c r="P3533">
        <f t="shared" si="276"/>
        <v>49.23</v>
      </c>
      <c r="Q3533" s="13" t="s">
        <v>8315</v>
      </c>
      <c r="R3533" s="13" t="s">
        <v>8316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75"/>
        <v>119</v>
      </c>
      <c r="P3534">
        <f t="shared" si="276"/>
        <v>42.3</v>
      </c>
      <c r="Q3534" s="13" t="s">
        <v>8315</v>
      </c>
      <c r="R3534" s="13" t="s">
        <v>8316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75"/>
        <v>126</v>
      </c>
      <c r="P3535">
        <f t="shared" si="276"/>
        <v>78.88</v>
      </c>
      <c r="Q3535" s="13" t="s">
        <v>8315</v>
      </c>
      <c r="R3535" s="13" t="s">
        <v>8316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75"/>
        <v>156</v>
      </c>
      <c r="P3536">
        <f t="shared" si="276"/>
        <v>38.28</v>
      </c>
      <c r="Q3536" s="13" t="s">
        <v>8315</v>
      </c>
      <c r="R3536" s="13" t="s">
        <v>8316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75"/>
        <v>103</v>
      </c>
      <c r="P3537">
        <f t="shared" si="276"/>
        <v>44.85</v>
      </c>
      <c r="Q3537" s="13" t="s">
        <v>8315</v>
      </c>
      <c r="R3537" s="13" t="s">
        <v>8316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75"/>
        <v>153</v>
      </c>
      <c r="P3538">
        <f t="shared" si="276"/>
        <v>13.53</v>
      </c>
      <c r="Q3538" s="13" t="s">
        <v>8315</v>
      </c>
      <c r="R3538" s="13" t="s">
        <v>8316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75"/>
        <v>180</v>
      </c>
      <c r="P3539">
        <f t="shared" si="276"/>
        <v>43.5</v>
      </c>
      <c r="Q3539" s="13" t="s">
        <v>8315</v>
      </c>
      <c r="R3539" s="13" t="s">
        <v>8316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75"/>
        <v>128</v>
      </c>
      <c r="P3540">
        <f t="shared" si="276"/>
        <v>30.95</v>
      </c>
      <c r="Q3540" s="13" t="s">
        <v>8315</v>
      </c>
      <c r="R3540" s="13" t="s">
        <v>8316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75"/>
        <v>120</v>
      </c>
      <c r="P3541">
        <f t="shared" si="276"/>
        <v>55.23</v>
      </c>
      <c r="Q3541" s="13" t="s">
        <v>8315</v>
      </c>
      <c r="R3541" s="13" t="s">
        <v>8316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75"/>
        <v>123</v>
      </c>
      <c r="P3542">
        <f t="shared" si="276"/>
        <v>46.13</v>
      </c>
      <c r="Q3542" s="13" t="s">
        <v>8315</v>
      </c>
      <c r="R3542" s="13" t="s">
        <v>8316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75"/>
        <v>105</v>
      </c>
      <c r="P3543">
        <f t="shared" si="276"/>
        <v>39.380000000000003</v>
      </c>
      <c r="Q3543" s="13" t="s">
        <v>8315</v>
      </c>
      <c r="R3543" s="13" t="s">
        <v>8316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75"/>
        <v>102</v>
      </c>
      <c r="P3544">
        <f t="shared" si="276"/>
        <v>66.150000000000006</v>
      </c>
      <c r="Q3544" s="13" t="s">
        <v>8315</v>
      </c>
      <c r="R3544" s="13" t="s">
        <v>8316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75"/>
        <v>105</v>
      </c>
      <c r="P3545">
        <f t="shared" si="276"/>
        <v>54.14</v>
      </c>
      <c r="Q3545" s="13" t="s">
        <v>8315</v>
      </c>
      <c r="R3545" s="13" t="s">
        <v>8316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75"/>
        <v>100</v>
      </c>
      <c r="P3546">
        <f t="shared" si="276"/>
        <v>104.17</v>
      </c>
      <c r="Q3546" s="13" t="s">
        <v>8315</v>
      </c>
      <c r="R3546" s="13" t="s">
        <v>8316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75"/>
        <v>100</v>
      </c>
      <c r="P3547">
        <f t="shared" si="276"/>
        <v>31.38</v>
      </c>
      <c r="Q3547" s="13" t="s">
        <v>8315</v>
      </c>
      <c r="R3547" s="13" t="s">
        <v>8316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75"/>
        <v>102</v>
      </c>
      <c r="P3548">
        <f t="shared" si="276"/>
        <v>59.21</v>
      </c>
      <c r="Q3548" s="13" t="s">
        <v>8315</v>
      </c>
      <c r="R3548" s="13" t="s">
        <v>8316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75"/>
        <v>114</v>
      </c>
      <c r="P3549">
        <f t="shared" si="276"/>
        <v>119.18</v>
      </c>
      <c r="Q3549" s="13" t="s">
        <v>8315</v>
      </c>
      <c r="R3549" s="13" t="s">
        <v>8316</v>
      </c>
      <c r="S3549" s="16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75"/>
        <v>102</v>
      </c>
      <c r="P3550">
        <f t="shared" si="276"/>
        <v>164.62</v>
      </c>
      <c r="Q3550" s="13" t="s">
        <v>8315</v>
      </c>
      <c r="R3550" s="13" t="s">
        <v>8316</v>
      </c>
      <c r="S3550" s="16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75"/>
        <v>102</v>
      </c>
      <c r="P3551">
        <f t="shared" si="276"/>
        <v>24.29</v>
      </c>
      <c r="Q3551" s="13" t="s">
        <v>8315</v>
      </c>
      <c r="R3551" s="13" t="s">
        <v>8316</v>
      </c>
      <c r="S3551" s="16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75"/>
        <v>105</v>
      </c>
      <c r="P3552">
        <f t="shared" si="276"/>
        <v>40.94</v>
      </c>
      <c r="Q3552" s="13" t="s">
        <v>8315</v>
      </c>
      <c r="R3552" s="13" t="s">
        <v>8316</v>
      </c>
      <c r="S3552" s="16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75"/>
        <v>102</v>
      </c>
      <c r="P3553">
        <f t="shared" si="276"/>
        <v>61.1</v>
      </c>
      <c r="Q3553" s="13" t="s">
        <v>8315</v>
      </c>
      <c r="R3553" s="13" t="s">
        <v>8316</v>
      </c>
      <c r="S3553" s="16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75"/>
        <v>100</v>
      </c>
      <c r="P3554">
        <f t="shared" si="276"/>
        <v>38.65</v>
      </c>
      <c r="Q3554" s="13" t="s">
        <v>8315</v>
      </c>
      <c r="R3554" s="13" t="s">
        <v>8316</v>
      </c>
      <c r="S3554" s="16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75"/>
        <v>106</v>
      </c>
      <c r="P3555">
        <f t="shared" si="276"/>
        <v>56.2</v>
      </c>
      <c r="Q3555" s="13" t="s">
        <v>8315</v>
      </c>
      <c r="R3555" s="13" t="s">
        <v>8316</v>
      </c>
      <c r="S3555" s="16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75"/>
        <v>113</v>
      </c>
      <c r="P3556">
        <f t="shared" si="276"/>
        <v>107</v>
      </c>
      <c r="Q3556" s="13" t="s">
        <v>8315</v>
      </c>
      <c r="R3556" s="13" t="s">
        <v>8316</v>
      </c>
      <c r="S3556" s="16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75"/>
        <v>100</v>
      </c>
      <c r="P3557">
        <f t="shared" si="276"/>
        <v>171.43</v>
      </c>
      <c r="Q3557" s="13" t="s">
        <v>8315</v>
      </c>
      <c r="R3557" s="13" t="s">
        <v>8316</v>
      </c>
      <c r="S3557" s="16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75"/>
        <v>100</v>
      </c>
      <c r="P3558">
        <f t="shared" si="276"/>
        <v>110.5</v>
      </c>
      <c r="Q3558" s="13" t="s">
        <v>8315</v>
      </c>
      <c r="R3558" s="13" t="s">
        <v>8316</v>
      </c>
      <c r="S3558" s="16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75"/>
        <v>100</v>
      </c>
      <c r="P3559">
        <f t="shared" si="276"/>
        <v>179.28</v>
      </c>
      <c r="Q3559" s="13" t="s">
        <v>8315</v>
      </c>
      <c r="R3559" s="13" t="s">
        <v>8316</v>
      </c>
      <c r="S3559" s="16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75"/>
        <v>144</v>
      </c>
      <c r="P3560">
        <f t="shared" si="276"/>
        <v>22.91</v>
      </c>
      <c r="Q3560" s="13" t="s">
        <v>8315</v>
      </c>
      <c r="R3560" s="13" t="s">
        <v>8316</v>
      </c>
      <c r="S3560" s="16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75"/>
        <v>104</v>
      </c>
      <c r="P3561">
        <f t="shared" si="276"/>
        <v>43.13</v>
      </c>
      <c r="Q3561" s="13" t="s">
        <v>8315</v>
      </c>
      <c r="R3561" s="13" t="s">
        <v>8316</v>
      </c>
      <c r="S3561" s="16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75"/>
        <v>108</v>
      </c>
      <c r="P3562">
        <f t="shared" si="276"/>
        <v>46.89</v>
      </c>
      <c r="Q3562" s="13" t="s">
        <v>8315</v>
      </c>
      <c r="R3562" s="13" t="s">
        <v>8316</v>
      </c>
      <c r="S3562" s="16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75"/>
        <v>102</v>
      </c>
      <c r="P3563">
        <f t="shared" si="276"/>
        <v>47.41</v>
      </c>
      <c r="Q3563" s="13" t="s">
        <v>8315</v>
      </c>
      <c r="R3563" s="13" t="s">
        <v>8316</v>
      </c>
      <c r="S3563" s="16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75"/>
        <v>149</v>
      </c>
      <c r="P3564">
        <f t="shared" si="276"/>
        <v>15.13</v>
      </c>
      <c r="Q3564" s="13" t="s">
        <v>8315</v>
      </c>
      <c r="R3564" s="13" t="s">
        <v>8316</v>
      </c>
      <c r="S3564" s="16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75"/>
        <v>105</v>
      </c>
      <c r="P3565">
        <f t="shared" si="276"/>
        <v>21.1</v>
      </c>
      <c r="Q3565" s="13" t="s">
        <v>8315</v>
      </c>
      <c r="R3565" s="13" t="s">
        <v>8316</v>
      </c>
      <c r="S3565" s="16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75"/>
        <v>101</v>
      </c>
      <c r="P3566">
        <f t="shared" si="276"/>
        <v>59.12</v>
      </c>
      <c r="Q3566" s="13" t="s">
        <v>8315</v>
      </c>
      <c r="R3566" s="13" t="s">
        <v>8316</v>
      </c>
      <c r="S3566" s="16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75"/>
        <v>131</v>
      </c>
      <c r="P3567">
        <f t="shared" si="276"/>
        <v>97.92</v>
      </c>
      <c r="Q3567" s="13" t="s">
        <v>8315</v>
      </c>
      <c r="R3567" s="13" t="s">
        <v>8316</v>
      </c>
      <c r="S3567" s="16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75"/>
        <v>105</v>
      </c>
      <c r="P3568">
        <f t="shared" si="276"/>
        <v>55.13</v>
      </c>
      <c r="Q3568" s="13" t="s">
        <v>8315</v>
      </c>
      <c r="R3568" s="13" t="s">
        <v>8316</v>
      </c>
      <c r="S3568" s="16">
        <f t="shared" si="277"/>
        <v>41997.507905092592</v>
      </c>
      <c r="T3568" s="16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75"/>
        <v>109</v>
      </c>
      <c r="P3569">
        <f t="shared" si="276"/>
        <v>26.54</v>
      </c>
      <c r="Q3569" s="13" t="s">
        <v>8315</v>
      </c>
      <c r="R3569" s="13" t="s">
        <v>8316</v>
      </c>
      <c r="S3569" s="16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75"/>
        <v>111</v>
      </c>
      <c r="P3570">
        <f t="shared" si="276"/>
        <v>58.42</v>
      </c>
      <c r="Q3570" s="13" t="s">
        <v>8315</v>
      </c>
      <c r="R3570" s="13" t="s">
        <v>8316</v>
      </c>
      <c r="S3570" s="16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75"/>
        <v>100</v>
      </c>
      <c r="P3571">
        <f t="shared" si="276"/>
        <v>122.54</v>
      </c>
      <c r="Q3571" s="13" t="s">
        <v>8315</v>
      </c>
      <c r="R3571" s="13" t="s">
        <v>8316</v>
      </c>
      <c r="S3571" s="16">
        <f t="shared" si="277"/>
        <v>41982.688611111109</v>
      </c>
      <c r="T3571" s="16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75"/>
        <v>114</v>
      </c>
      <c r="P3572">
        <f t="shared" si="276"/>
        <v>87.96</v>
      </c>
      <c r="Q3572" s="13" t="s">
        <v>8315</v>
      </c>
      <c r="R3572" s="13" t="s">
        <v>8316</v>
      </c>
      <c r="S3572" s="16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75"/>
        <v>122</v>
      </c>
      <c r="P3573">
        <f t="shared" si="276"/>
        <v>73.239999999999995</v>
      </c>
      <c r="Q3573" s="13" t="s">
        <v>8315</v>
      </c>
      <c r="R3573" s="13" t="s">
        <v>8316</v>
      </c>
      <c r="S3573" s="16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75"/>
        <v>100</v>
      </c>
      <c r="P3574">
        <f t="shared" si="276"/>
        <v>55.56</v>
      </c>
      <c r="Q3574" s="13" t="s">
        <v>8315</v>
      </c>
      <c r="R3574" s="13" t="s">
        <v>8316</v>
      </c>
      <c r="S3574" s="16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75"/>
        <v>103</v>
      </c>
      <c r="P3575">
        <f t="shared" si="276"/>
        <v>39.54</v>
      </c>
      <c r="Q3575" s="13" t="s">
        <v>8315</v>
      </c>
      <c r="R3575" s="13" t="s">
        <v>8316</v>
      </c>
      <c r="S3575" s="16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75"/>
        <v>106</v>
      </c>
      <c r="P3576">
        <f t="shared" si="276"/>
        <v>136.78</v>
      </c>
      <c r="Q3576" s="13" t="s">
        <v>8315</v>
      </c>
      <c r="R3576" s="13" t="s">
        <v>8316</v>
      </c>
      <c r="S3576" s="16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75"/>
        <v>101</v>
      </c>
      <c r="P3577">
        <f t="shared" si="276"/>
        <v>99.34</v>
      </c>
      <c r="Q3577" s="13" t="s">
        <v>8315</v>
      </c>
      <c r="R3577" s="13" t="s">
        <v>8316</v>
      </c>
      <c r="S3577" s="16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75"/>
        <v>100</v>
      </c>
      <c r="P3578">
        <f t="shared" si="276"/>
        <v>20</v>
      </c>
      <c r="Q3578" s="13" t="s">
        <v>8315</v>
      </c>
      <c r="R3578" s="13" t="s">
        <v>8316</v>
      </c>
      <c r="S3578" s="16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75"/>
        <v>130</v>
      </c>
      <c r="P3579">
        <f t="shared" si="276"/>
        <v>28.89</v>
      </c>
      <c r="Q3579" s="13" t="s">
        <v>8315</v>
      </c>
      <c r="R3579" s="13" t="s">
        <v>8316</v>
      </c>
      <c r="S3579" s="16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75"/>
        <v>100</v>
      </c>
      <c r="P3580">
        <f t="shared" si="276"/>
        <v>40.549999999999997</v>
      </c>
      <c r="Q3580" s="13" t="s">
        <v>8315</v>
      </c>
      <c r="R3580" s="13" t="s">
        <v>8316</v>
      </c>
      <c r="S3580" s="16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75"/>
        <v>100</v>
      </c>
      <c r="P3581">
        <f t="shared" si="276"/>
        <v>35.71</v>
      </c>
      <c r="Q3581" s="13" t="s">
        <v>8315</v>
      </c>
      <c r="R3581" s="13" t="s">
        <v>8316</v>
      </c>
      <c r="S3581" s="16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75"/>
        <v>114</v>
      </c>
      <c r="P3582">
        <f t="shared" si="276"/>
        <v>37.96</v>
      </c>
      <c r="Q3582" s="13" t="s">
        <v>8315</v>
      </c>
      <c r="R3582" s="13" t="s">
        <v>8316</v>
      </c>
      <c r="S3582" s="16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75"/>
        <v>100</v>
      </c>
      <c r="P3583">
        <f t="shared" si="276"/>
        <v>33.33</v>
      </c>
      <c r="Q3583" s="13" t="s">
        <v>8315</v>
      </c>
      <c r="R3583" s="13" t="s">
        <v>8316</v>
      </c>
      <c r="S3583" s="16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75"/>
        <v>287</v>
      </c>
      <c r="P3584">
        <f t="shared" si="276"/>
        <v>58.57</v>
      </c>
      <c r="Q3584" s="13" t="s">
        <v>8315</v>
      </c>
      <c r="R3584" s="13" t="s">
        <v>8316</v>
      </c>
      <c r="S3584" s="16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75"/>
        <v>109</v>
      </c>
      <c r="P3585">
        <f t="shared" si="276"/>
        <v>135.63</v>
      </c>
      <c r="Q3585" s="13" t="s">
        <v>8315</v>
      </c>
      <c r="R3585" s="13" t="s">
        <v>8316</v>
      </c>
      <c r="S3585" s="16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ref="O3586:O3649" si="280">ROUND(E3586/D3586*100,0)</f>
        <v>116</v>
      </c>
      <c r="P3586">
        <f t="shared" ref="P3586:P3649" si="281">IFERROR(ROUND(E3586/L3586,2),0)</f>
        <v>30.94</v>
      </c>
      <c r="Q3586" s="13" t="s">
        <v>8315</v>
      </c>
      <c r="R3586" s="13" t="s">
        <v>8316</v>
      </c>
      <c r="S3586" s="16">
        <f t="shared" ref="S3586:S3649" si="282">(((J3586/60)/60)/24)+DATE(1970,1,1)</f>
        <v>42168.316481481481</v>
      </c>
      <c r="T3586" s="16">
        <f t="shared" ref="T3586:T3649" si="283">(((I3586/60)/60)/24)+DATE(1970,1,1)</f>
        <v>42198.316481481481</v>
      </c>
      <c r="U3586">
        <f t="shared" ref="U3586:U3649" si="284">+YEAR(S3586)</f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si="280"/>
        <v>119</v>
      </c>
      <c r="P3587">
        <f t="shared" si="281"/>
        <v>176.09</v>
      </c>
      <c r="Q3587" s="13" t="s">
        <v>8315</v>
      </c>
      <c r="R3587" s="13" t="s">
        <v>8316</v>
      </c>
      <c r="S3587" s="16">
        <f t="shared" si="282"/>
        <v>41964.716319444444</v>
      </c>
      <c r="T3587" s="16">
        <f t="shared" si="283"/>
        <v>41994.716319444444</v>
      </c>
      <c r="U3587">
        <f t="shared" si="284"/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80"/>
        <v>109</v>
      </c>
      <c r="P3588">
        <f t="shared" si="281"/>
        <v>151.97999999999999</v>
      </c>
      <c r="Q3588" s="13" t="s">
        <v>8315</v>
      </c>
      <c r="R3588" s="13" t="s">
        <v>8316</v>
      </c>
      <c r="S3588" s="16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80"/>
        <v>127</v>
      </c>
      <c r="P3589">
        <f t="shared" si="281"/>
        <v>22.61</v>
      </c>
      <c r="Q3589" s="13" t="s">
        <v>8315</v>
      </c>
      <c r="R3589" s="13" t="s">
        <v>8316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80"/>
        <v>101</v>
      </c>
      <c r="P3590">
        <f t="shared" si="281"/>
        <v>18.27</v>
      </c>
      <c r="Q3590" s="13" t="s">
        <v>8315</v>
      </c>
      <c r="R3590" s="13" t="s">
        <v>8316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80"/>
        <v>128</v>
      </c>
      <c r="P3591">
        <f t="shared" si="281"/>
        <v>82.26</v>
      </c>
      <c r="Q3591" s="13" t="s">
        <v>8315</v>
      </c>
      <c r="R3591" s="13" t="s">
        <v>8316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80"/>
        <v>100</v>
      </c>
      <c r="P3592">
        <f t="shared" si="281"/>
        <v>68.53</v>
      </c>
      <c r="Q3592" s="13" t="s">
        <v>8315</v>
      </c>
      <c r="R3592" s="13" t="s">
        <v>8316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80"/>
        <v>175</v>
      </c>
      <c r="P3593">
        <f t="shared" si="281"/>
        <v>68.06</v>
      </c>
      <c r="Q3593" s="13" t="s">
        <v>8315</v>
      </c>
      <c r="R3593" s="13" t="s">
        <v>8316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80"/>
        <v>127</v>
      </c>
      <c r="P3594">
        <f t="shared" si="281"/>
        <v>72.709999999999994</v>
      </c>
      <c r="Q3594" s="13" t="s">
        <v>8315</v>
      </c>
      <c r="R3594" s="13" t="s">
        <v>8316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80"/>
        <v>111</v>
      </c>
      <c r="P3595">
        <f t="shared" si="281"/>
        <v>77.19</v>
      </c>
      <c r="Q3595" s="13" t="s">
        <v>8315</v>
      </c>
      <c r="R3595" s="13" t="s">
        <v>8316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80"/>
        <v>126</v>
      </c>
      <c r="P3596">
        <f t="shared" si="281"/>
        <v>55.97</v>
      </c>
      <c r="Q3596" s="13" t="s">
        <v>8315</v>
      </c>
      <c r="R3596" s="13" t="s">
        <v>8316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80"/>
        <v>119</v>
      </c>
      <c r="P3597">
        <f t="shared" si="281"/>
        <v>49.69</v>
      </c>
      <c r="Q3597" s="13" t="s">
        <v>8315</v>
      </c>
      <c r="R3597" s="13" t="s">
        <v>8316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80"/>
        <v>108</v>
      </c>
      <c r="P3598">
        <f t="shared" si="281"/>
        <v>79</v>
      </c>
      <c r="Q3598" s="13" t="s">
        <v>8315</v>
      </c>
      <c r="R3598" s="13" t="s">
        <v>8316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80"/>
        <v>103</v>
      </c>
      <c r="P3599">
        <f t="shared" si="281"/>
        <v>77.73</v>
      </c>
      <c r="Q3599" s="13" t="s">
        <v>8315</v>
      </c>
      <c r="R3599" s="13" t="s">
        <v>8316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80"/>
        <v>110</v>
      </c>
      <c r="P3600">
        <f t="shared" si="281"/>
        <v>40.78</v>
      </c>
      <c r="Q3600" s="13" t="s">
        <v>8315</v>
      </c>
      <c r="R3600" s="13" t="s">
        <v>8316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80"/>
        <v>202</v>
      </c>
      <c r="P3601">
        <f t="shared" si="281"/>
        <v>59.41</v>
      </c>
      <c r="Q3601" s="13" t="s">
        <v>8315</v>
      </c>
      <c r="R3601" s="13" t="s">
        <v>8316</v>
      </c>
      <c r="S3601" s="16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80"/>
        <v>130</v>
      </c>
      <c r="P3602">
        <f t="shared" si="281"/>
        <v>3.25</v>
      </c>
      <c r="Q3602" s="13" t="s">
        <v>8315</v>
      </c>
      <c r="R3602" s="13" t="s">
        <v>8316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80"/>
        <v>104</v>
      </c>
      <c r="P3603">
        <f t="shared" si="281"/>
        <v>39.380000000000003</v>
      </c>
      <c r="Q3603" s="13" t="s">
        <v>8315</v>
      </c>
      <c r="R3603" s="13" t="s">
        <v>8316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80"/>
        <v>100</v>
      </c>
      <c r="P3604">
        <f t="shared" si="281"/>
        <v>81.67</v>
      </c>
      <c r="Q3604" s="13" t="s">
        <v>8315</v>
      </c>
      <c r="R3604" s="13" t="s">
        <v>8316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80"/>
        <v>171</v>
      </c>
      <c r="P3605">
        <f t="shared" si="281"/>
        <v>44.91</v>
      </c>
      <c r="Q3605" s="13" t="s">
        <v>8315</v>
      </c>
      <c r="R3605" s="13" t="s">
        <v>8316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80"/>
        <v>113</v>
      </c>
      <c r="P3606">
        <f t="shared" si="281"/>
        <v>49.06</v>
      </c>
      <c r="Q3606" s="13" t="s">
        <v>8315</v>
      </c>
      <c r="R3606" s="13" t="s">
        <v>8316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80"/>
        <v>184</v>
      </c>
      <c r="P3607">
        <f t="shared" si="281"/>
        <v>30.67</v>
      </c>
      <c r="Q3607" s="13" t="s">
        <v>8315</v>
      </c>
      <c r="R3607" s="13" t="s">
        <v>8316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80"/>
        <v>130</v>
      </c>
      <c r="P3608">
        <f t="shared" si="281"/>
        <v>61.06</v>
      </c>
      <c r="Q3608" s="13" t="s">
        <v>8315</v>
      </c>
      <c r="R3608" s="13" t="s">
        <v>8316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80"/>
        <v>105</v>
      </c>
      <c r="P3609">
        <f t="shared" si="281"/>
        <v>29</v>
      </c>
      <c r="Q3609" s="13" t="s">
        <v>8315</v>
      </c>
      <c r="R3609" s="13" t="s">
        <v>8316</v>
      </c>
      <c r="S3609" s="16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80"/>
        <v>100</v>
      </c>
      <c r="P3610">
        <f t="shared" si="281"/>
        <v>29.63</v>
      </c>
      <c r="Q3610" s="13" t="s">
        <v>8315</v>
      </c>
      <c r="R3610" s="13" t="s">
        <v>8316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80"/>
        <v>153</v>
      </c>
      <c r="P3611">
        <f t="shared" si="281"/>
        <v>143.1</v>
      </c>
      <c r="Q3611" s="13" t="s">
        <v>8315</v>
      </c>
      <c r="R3611" s="13" t="s">
        <v>8316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80"/>
        <v>162</v>
      </c>
      <c r="P3612">
        <f t="shared" si="281"/>
        <v>52.35</v>
      </c>
      <c r="Q3612" s="13" t="s">
        <v>8315</v>
      </c>
      <c r="R3612" s="13" t="s">
        <v>8316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80"/>
        <v>136</v>
      </c>
      <c r="P3613">
        <f t="shared" si="281"/>
        <v>66.67</v>
      </c>
      <c r="Q3613" s="13" t="s">
        <v>8315</v>
      </c>
      <c r="R3613" s="13" t="s">
        <v>8316</v>
      </c>
      <c r="S3613" s="16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80"/>
        <v>144</v>
      </c>
      <c r="P3614">
        <f t="shared" si="281"/>
        <v>126.67</v>
      </c>
      <c r="Q3614" s="13" t="s">
        <v>8315</v>
      </c>
      <c r="R3614" s="13" t="s">
        <v>8316</v>
      </c>
      <c r="S3614" s="16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80"/>
        <v>100</v>
      </c>
      <c r="P3615">
        <f t="shared" si="281"/>
        <v>62.5</v>
      </c>
      <c r="Q3615" s="13" t="s">
        <v>8315</v>
      </c>
      <c r="R3615" s="13" t="s">
        <v>8316</v>
      </c>
      <c r="S3615" s="16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80"/>
        <v>101</v>
      </c>
      <c r="P3616">
        <f t="shared" si="281"/>
        <v>35.49</v>
      </c>
      <c r="Q3616" s="13" t="s">
        <v>8315</v>
      </c>
      <c r="R3616" s="13" t="s">
        <v>8316</v>
      </c>
      <c r="S3616" s="16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2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80"/>
        <v>107</v>
      </c>
      <c r="P3617">
        <f t="shared" si="281"/>
        <v>37.08</v>
      </c>
      <c r="Q3617" s="13" t="s">
        <v>8315</v>
      </c>
      <c r="R3617" s="13" t="s">
        <v>8316</v>
      </c>
      <c r="S3617" s="16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2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80"/>
        <v>125</v>
      </c>
      <c r="P3618">
        <f t="shared" si="281"/>
        <v>69.33</v>
      </c>
      <c r="Q3618" s="13" t="s">
        <v>8315</v>
      </c>
      <c r="R3618" s="13" t="s">
        <v>8316</v>
      </c>
      <c r="S3618" s="16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2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80"/>
        <v>119</v>
      </c>
      <c r="P3619">
        <f t="shared" si="281"/>
        <v>17.25</v>
      </c>
      <c r="Q3619" s="13" t="s">
        <v>8315</v>
      </c>
      <c r="R3619" s="13" t="s">
        <v>8316</v>
      </c>
      <c r="S3619" s="16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2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80"/>
        <v>101</v>
      </c>
      <c r="P3620">
        <f t="shared" si="281"/>
        <v>36.07</v>
      </c>
      <c r="Q3620" s="13" t="s">
        <v>8315</v>
      </c>
      <c r="R3620" s="13" t="s">
        <v>8316</v>
      </c>
      <c r="S3620" s="16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2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80"/>
        <v>113</v>
      </c>
      <c r="P3621">
        <f t="shared" si="281"/>
        <v>66.47</v>
      </c>
      <c r="Q3621" s="13" t="s">
        <v>8315</v>
      </c>
      <c r="R3621" s="13" t="s">
        <v>8316</v>
      </c>
      <c r="S3621" s="16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2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80"/>
        <v>105</v>
      </c>
      <c r="P3622">
        <f t="shared" si="281"/>
        <v>56.07</v>
      </c>
      <c r="Q3622" s="13" t="s">
        <v>8315</v>
      </c>
      <c r="R3622" s="13" t="s">
        <v>8316</v>
      </c>
      <c r="S3622" s="16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2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80"/>
        <v>110</v>
      </c>
      <c r="P3623">
        <f t="shared" si="281"/>
        <v>47.03</v>
      </c>
      <c r="Q3623" s="13" t="s">
        <v>8315</v>
      </c>
      <c r="R3623" s="13" t="s">
        <v>8316</v>
      </c>
      <c r="S3623" s="16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2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80"/>
        <v>100</v>
      </c>
      <c r="P3624">
        <f t="shared" si="281"/>
        <v>47.67</v>
      </c>
      <c r="Q3624" s="13" t="s">
        <v>8315</v>
      </c>
      <c r="R3624" s="13" t="s">
        <v>8316</v>
      </c>
      <c r="S3624" s="16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2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80"/>
        <v>120</v>
      </c>
      <c r="P3625">
        <f t="shared" si="281"/>
        <v>88.24</v>
      </c>
      <c r="Q3625" s="13" t="s">
        <v>8315</v>
      </c>
      <c r="R3625" s="13" t="s">
        <v>8316</v>
      </c>
      <c r="S3625" s="16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2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80"/>
        <v>105</v>
      </c>
      <c r="P3626">
        <f t="shared" si="281"/>
        <v>80.72</v>
      </c>
      <c r="Q3626" s="13" t="s">
        <v>8315</v>
      </c>
      <c r="R3626" s="13" t="s">
        <v>8316</v>
      </c>
      <c r="S3626" s="16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2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80"/>
        <v>103</v>
      </c>
      <c r="P3627">
        <f t="shared" si="281"/>
        <v>39.49</v>
      </c>
      <c r="Q3627" s="13" t="s">
        <v>8315</v>
      </c>
      <c r="R3627" s="13" t="s">
        <v>8316</v>
      </c>
      <c r="S3627" s="16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2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80"/>
        <v>102</v>
      </c>
      <c r="P3628">
        <f t="shared" si="281"/>
        <v>84.85</v>
      </c>
      <c r="Q3628" s="13" t="s">
        <v>8315</v>
      </c>
      <c r="R3628" s="13" t="s">
        <v>8316</v>
      </c>
      <c r="S3628" s="16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2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80"/>
        <v>100</v>
      </c>
      <c r="P3629">
        <f t="shared" si="281"/>
        <v>68.97</v>
      </c>
      <c r="Q3629" s="13" t="s">
        <v>8315</v>
      </c>
      <c r="R3629" s="13" t="s">
        <v>8316</v>
      </c>
      <c r="S3629" s="16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2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80"/>
        <v>0</v>
      </c>
      <c r="P3630">
        <f t="shared" si="281"/>
        <v>0</v>
      </c>
      <c r="Q3630" s="13" t="s">
        <v>8315</v>
      </c>
      <c r="R3630" s="13" t="s">
        <v>8336</v>
      </c>
      <c r="S3630" s="16">
        <f t="shared" si="282"/>
        <v>42291.833287037036</v>
      </c>
      <c r="T3630" s="16">
        <f t="shared" si="283"/>
        <v>42351.874953703707</v>
      </c>
      <c r="U3630">
        <f t="shared" si="284"/>
        <v>2015</v>
      </c>
      <c r="V3630"/>
    </row>
    <row r="3631" spans="1:22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80"/>
        <v>0</v>
      </c>
      <c r="P3631">
        <f t="shared" si="281"/>
        <v>1</v>
      </c>
      <c r="Q3631" s="13" t="s">
        <v>8315</v>
      </c>
      <c r="R3631" s="13" t="s">
        <v>8336</v>
      </c>
      <c r="S3631" s="16">
        <f t="shared" si="282"/>
        <v>42437.094490740739</v>
      </c>
      <c r="T3631" s="16">
        <f t="shared" si="283"/>
        <v>42495.708333333328</v>
      </c>
      <c r="U3631">
        <f t="shared" si="284"/>
        <v>2016</v>
      </c>
      <c r="V3631"/>
    </row>
    <row r="3632" spans="1:22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80"/>
        <v>0</v>
      </c>
      <c r="P3632">
        <f t="shared" si="281"/>
        <v>1</v>
      </c>
      <c r="Q3632" s="13" t="s">
        <v>8315</v>
      </c>
      <c r="R3632" s="13" t="s">
        <v>8336</v>
      </c>
      <c r="S3632" s="16">
        <f t="shared" si="282"/>
        <v>41942.84710648148</v>
      </c>
      <c r="T3632" s="16">
        <f t="shared" si="283"/>
        <v>41972.888773148152</v>
      </c>
      <c r="U3632">
        <f t="shared" si="284"/>
        <v>2014</v>
      </c>
      <c r="V3632"/>
    </row>
    <row r="3633" spans="1:21" customFormat="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80"/>
        <v>51</v>
      </c>
      <c r="P3633">
        <f t="shared" si="281"/>
        <v>147.88</v>
      </c>
      <c r="Q3633" s="13" t="s">
        <v>8315</v>
      </c>
      <c r="R3633" s="13" t="s">
        <v>8336</v>
      </c>
      <c r="S3633" s="16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customFormat="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80"/>
        <v>20</v>
      </c>
      <c r="P3634">
        <f t="shared" si="281"/>
        <v>100</v>
      </c>
      <c r="Q3634" s="13" t="s">
        <v>8315</v>
      </c>
      <c r="R3634" s="13" t="s">
        <v>8336</v>
      </c>
      <c r="S3634" s="16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customFormat="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80"/>
        <v>35</v>
      </c>
      <c r="P3635">
        <f t="shared" si="281"/>
        <v>56.84</v>
      </c>
      <c r="Q3635" s="13" t="s">
        <v>8315</v>
      </c>
      <c r="R3635" s="13" t="s">
        <v>8336</v>
      </c>
      <c r="S3635" s="16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customFormat="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80"/>
        <v>4</v>
      </c>
      <c r="P3636">
        <f t="shared" si="281"/>
        <v>176.94</v>
      </c>
      <c r="Q3636" s="13" t="s">
        <v>8315</v>
      </c>
      <c r="R3636" s="13" t="s">
        <v>8336</v>
      </c>
      <c r="S3636" s="16">
        <f t="shared" si="282"/>
        <v>42701.166365740741</v>
      </c>
      <c r="T3636" s="16">
        <f t="shared" si="283"/>
        <v>42749.165972222225</v>
      </c>
      <c r="U3636">
        <f t="shared" si="284"/>
        <v>2016</v>
      </c>
    </row>
    <row r="3637" spans="1:21" customFormat="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80"/>
        <v>36</v>
      </c>
      <c r="P3637">
        <f t="shared" si="281"/>
        <v>127.6</v>
      </c>
      <c r="Q3637" s="13" t="s">
        <v>8315</v>
      </c>
      <c r="R3637" s="13" t="s">
        <v>8336</v>
      </c>
      <c r="S3637" s="16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customFormat="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80"/>
        <v>0</v>
      </c>
      <c r="P3638">
        <f t="shared" si="281"/>
        <v>0</v>
      </c>
      <c r="Q3638" s="13" t="s">
        <v>8315</v>
      </c>
      <c r="R3638" s="13" t="s">
        <v>8336</v>
      </c>
      <c r="S3638" s="16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customFormat="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80"/>
        <v>31</v>
      </c>
      <c r="P3639">
        <f t="shared" si="281"/>
        <v>66.14</v>
      </c>
      <c r="Q3639" s="13" t="s">
        <v>8315</v>
      </c>
      <c r="R3639" s="13" t="s">
        <v>8336</v>
      </c>
      <c r="S3639" s="16">
        <f t="shared" si="282"/>
        <v>41975.700636574074</v>
      </c>
      <c r="T3639" s="16">
        <f t="shared" si="283"/>
        <v>42005.700636574074</v>
      </c>
      <c r="U3639">
        <f t="shared" si="284"/>
        <v>2014</v>
      </c>
    </row>
    <row r="3640" spans="1:21" customFormat="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80"/>
        <v>7</v>
      </c>
      <c r="P3640">
        <f t="shared" si="281"/>
        <v>108</v>
      </c>
      <c r="Q3640" s="13" t="s">
        <v>8315</v>
      </c>
      <c r="R3640" s="13" t="s">
        <v>8336</v>
      </c>
      <c r="S3640" s="16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customFormat="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80"/>
        <v>0</v>
      </c>
      <c r="P3641">
        <f t="shared" si="281"/>
        <v>1</v>
      </c>
      <c r="Q3641" s="13" t="s">
        <v>8315</v>
      </c>
      <c r="R3641" s="13" t="s">
        <v>8336</v>
      </c>
      <c r="S3641" s="16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customFormat="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80"/>
        <v>6</v>
      </c>
      <c r="P3642">
        <f t="shared" si="281"/>
        <v>18.329999999999998</v>
      </c>
      <c r="Q3642" s="13" t="s">
        <v>8315</v>
      </c>
      <c r="R3642" s="13" t="s">
        <v>8336</v>
      </c>
      <c r="S3642" s="16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customFormat="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80"/>
        <v>0</v>
      </c>
      <c r="P3643">
        <f t="shared" si="281"/>
        <v>0</v>
      </c>
      <c r="Q3643" s="13" t="s">
        <v>8315</v>
      </c>
      <c r="R3643" s="13" t="s">
        <v>8336</v>
      </c>
      <c r="S3643" s="16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customFormat="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80"/>
        <v>2</v>
      </c>
      <c r="P3644">
        <f t="shared" si="281"/>
        <v>7.5</v>
      </c>
      <c r="Q3644" s="13" t="s">
        <v>8315</v>
      </c>
      <c r="R3644" s="13" t="s">
        <v>8336</v>
      </c>
      <c r="S3644" s="16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customFormat="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80"/>
        <v>0</v>
      </c>
      <c r="P3645">
        <f t="shared" si="281"/>
        <v>0</v>
      </c>
      <c r="Q3645" s="13" t="s">
        <v>8315</v>
      </c>
      <c r="R3645" s="13" t="s">
        <v>8336</v>
      </c>
      <c r="S3645" s="16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customFormat="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80"/>
        <v>16</v>
      </c>
      <c r="P3646">
        <f t="shared" si="281"/>
        <v>68.42</v>
      </c>
      <c r="Q3646" s="13" t="s">
        <v>8315</v>
      </c>
      <c r="R3646" s="13" t="s">
        <v>8336</v>
      </c>
      <c r="S3646" s="16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customFormat="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80"/>
        <v>0</v>
      </c>
      <c r="P3647">
        <f t="shared" si="281"/>
        <v>1</v>
      </c>
      <c r="Q3647" s="13" t="s">
        <v>8315</v>
      </c>
      <c r="R3647" s="13" t="s">
        <v>8336</v>
      </c>
      <c r="S3647" s="16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customFormat="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80"/>
        <v>5</v>
      </c>
      <c r="P3648">
        <f t="shared" si="281"/>
        <v>60.13</v>
      </c>
      <c r="Q3648" s="13" t="s">
        <v>8315</v>
      </c>
      <c r="R3648" s="13" t="s">
        <v>8336</v>
      </c>
      <c r="S3648" s="16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2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80"/>
        <v>6</v>
      </c>
      <c r="P3649">
        <f t="shared" si="281"/>
        <v>15</v>
      </c>
      <c r="Q3649" s="13" t="s">
        <v>8315</v>
      </c>
      <c r="R3649" s="13" t="s">
        <v>8336</v>
      </c>
      <c r="S3649" s="16">
        <f t="shared" si="282"/>
        <v>42598.749155092592</v>
      </c>
      <c r="T3649" s="16">
        <f t="shared" si="283"/>
        <v>42643.749155092592</v>
      </c>
      <c r="U3649">
        <f t="shared" si="284"/>
        <v>2016</v>
      </c>
      <c r="V3649"/>
    </row>
    <row r="3650" spans="1:22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ref="O3650:O3713" si="285">ROUND(E3650/D3650*100,0)</f>
        <v>100</v>
      </c>
      <c r="P3650">
        <f t="shared" ref="P3650:P3713" si="286">IFERROR(ROUND(E3650/L3650,2),0)</f>
        <v>550.04</v>
      </c>
      <c r="Q3650" s="13" t="s">
        <v>8315</v>
      </c>
      <c r="R3650" s="13" t="s">
        <v>8316</v>
      </c>
      <c r="S3650" s="16">
        <f t="shared" ref="S3650:S3713" si="287">(((J3650/60)/60)/24)+DATE(1970,1,1)</f>
        <v>41887.292187500003</v>
      </c>
      <c r="T3650" s="16">
        <f t="shared" ref="T3650:T3713" si="288">(((I3650/60)/60)/24)+DATE(1970,1,1)</f>
        <v>41917.292187500003</v>
      </c>
      <c r="U3650">
        <f t="shared" ref="U3650:U3713" si="289">+YEAR(S3650)</f>
        <v>2014</v>
      </c>
    </row>
    <row r="3651" spans="1:22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si="285"/>
        <v>104</v>
      </c>
      <c r="P3651">
        <f t="shared" si="286"/>
        <v>97.5</v>
      </c>
      <c r="Q3651" s="13" t="s">
        <v>8315</v>
      </c>
      <c r="R3651" s="13" t="s">
        <v>8316</v>
      </c>
      <c r="S3651" s="16">
        <f t="shared" si="287"/>
        <v>41780.712893518517</v>
      </c>
      <c r="T3651" s="16">
        <f t="shared" si="288"/>
        <v>41806.712893518517</v>
      </c>
      <c r="U3651">
        <f t="shared" si="289"/>
        <v>2014</v>
      </c>
    </row>
    <row r="3652" spans="1:22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85"/>
        <v>100</v>
      </c>
      <c r="P3652">
        <f t="shared" si="286"/>
        <v>29.41</v>
      </c>
      <c r="Q3652" s="13" t="s">
        <v>8315</v>
      </c>
      <c r="R3652" s="13" t="s">
        <v>8316</v>
      </c>
      <c r="S3652" s="16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2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85"/>
        <v>104</v>
      </c>
      <c r="P3653">
        <f t="shared" si="286"/>
        <v>57.78</v>
      </c>
      <c r="Q3653" s="13" t="s">
        <v>8315</v>
      </c>
      <c r="R3653" s="13" t="s">
        <v>8316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2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85"/>
        <v>251</v>
      </c>
      <c r="P3654">
        <f t="shared" si="286"/>
        <v>44.24</v>
      </c>
      <c r="Q3654" s="13" t="s">
        <v>8315</v>
      </c>
      <c r="R3654" s="13" t="s">
        <v>8316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2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85"/>
        <v>101</v>
      </c>
      <c r="P3655">
        <f t="shared" si="286"/>
        <v>60.91</v>
      </c>
      <c r="Q3655" s="13" t="s">
        <v>8315</v>
      </c>
      <c r="R3655" s="13" t="s">
        <v>8316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2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85"/>
        <v>174</v>
      </c>
      <c r="P3656">
        <f t="shared" si="286"/>
        <v>68.84</v>
      </c>
      <c r="Q3656" s="13" t="s">
        <v>8315</v>
      </c>
      <c r="R3656" s="13" t="s">
        <v>8316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2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85"/>
        <v>116</v>
      </c>
      <c r="P3657">
        <f t="shared" si="286"/>
        <v>73.58</v>
      </c>
      <c r="Q3657" s="13" t="s">
        <v>8315</v>
      </c>
      <c r="R3657" s="13" t="s">
        <v>8316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2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85"/>
        <v>106</v>
      </c>
      <c r="P3658">
        <f t="shared" si="286"/>
        <v>115.02</v>
      </c>
      <c r="Q3658" s="13" t="s">
        <v>8315</v>
      </c>
      <c r="R3658" s="13" t="s">
        <v>8316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2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85"/>
        <v>111</v>
      </c>
      <c r="P3659">
        <f t="shared" si="286"/>
        <v>110.75</v>
      </c>
      <c r="Q3659" s="13" t="s">
        <v>8315</v>
      </c>
      <c r="R3659" s="13" t="s">
        <v>8316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2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85"/>
        <v>101</v>
      </c>
      <c r="P3660">
        <f t="shared" si="286"/>
        <v>75.5</v>
      </c>
      <c r="Q3660" s="13" t="s">
        <v>8315</v>
      </c>
      <c r="R3660" s="13" t="s">
        <v>8316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2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85"/>
        <v>102</v>
      </c>
      <c r="P3661">
        <f t="shared" si="286"/>
        <v>235.46</v>
      </c>
      <c r="Q3661" s="13" t="s">
        <v>8315</v>
      </c>
      <c r="R3661" s="13" t="s">
        <v>8316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2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85"/>
        <v>100</v>
      </c>
      <c r="P3662">
        <f t="shared" si="286"/>
        <v>11.36</v>
      </c>
      <c r="Q3662" s="13" t="s">
        <v>8315</v>
      </c>
      <c r="R3662" s="13" t="s">
        <v>8316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2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85"/>
        <v>111</v>
      </c>
      <c r="P3663">
        <f t="shared" si="286"/>
        <v>92.5</v>
      </c>
      <c r="Q3663" s="13" t="s">
        <v>8315</v>
      </c>
      <c r="R3663" s="13" t="s">
        <v>8316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2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85"/>
        <v>101</v>
      </c>
      <c r="P3664">
        <f t="shared" si="286"/>
        <v>202.85</v>
      </c>
      <c r="Q3664" s="13" t="s">
        <v>8315</v>
      </c>
      <c r="R3664" s="13" t="s">
        <v>8316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85"/>
        <v>104</v>
      </c>
      <c r="P3665">
        <f t="shared" si="286"/>
        <v>26</v>
      </c>
      <c r="Q3665" s="13" t="s">
        <v>8315</v>
      </c>
      <c r="R3665" s="13" t="s">
        <v>8316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85"/>
        <v>109</v>
      </c>
      <c r="P3666">
        <f t="shared" si="286"/>
        <v>46.05</v>
      </c>
      <c r="Q3666" s="13" t="s">
        <v>8315</v>
      </c>
      <c r="R3666" s="13" t="s">
        <v>8316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85"/>
        <v>115</v>
      </c>
      <c r="P3667">
        <f t="shared" si="286"/>
        <v>51</v>
      </c>
      <c r="Q3667" s="13" t="s">
        <v>8315</v>
      </c>
      <c r="R3667" s="13" t="s">
        <v>8316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85"/>
        <v>100</v>
      </c>
      <c r="P3668">
        <f t="shared" si="286"/>
        <v>31.58</v>
      </c>
      <c r="Q3668" s="13" t="s">
        <v>8315</v>
      </c>
      <c r="R3668" s="13" t="s">
        <v>8316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85"/>
        <v>103</v>
      </c>
      <c r="P3669">
        <f t="shared" si="286"/>
        <v>53.36</v>
      </c>
      <c r="Q3669" s="13" t="s">
        <v>8315</v>
      </c>
      <c r="R3669" s="13" t="s">
        <v>8316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85"/>
        <v>104</v>
      </c>
      <c r="P3670">
        <f t="shared" si="286"/>
        <v>36.96</v>
      </c>
      <c r="Q3670" s="13" t="s">
        <v>8315</v>
      </c>
      <c r="R3670" s="13" t="s">
        <v>8316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85"/>
        <v>138</v>
      </c>
      <c r="P3671">
        <f t="shared" si="286"/>
        <v>81.290000000000006</v>
      </c>
      <c r="Q3671" s="13" t="s">
        <v>8315</v>
      </c>
      <c r="R3671" s="13" t="s">
        <v>8316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85"/>
        <v>110</v>
      </c>
      <c r="P3672">
        <f t="shared" si="286"/>
        <v>20.079999999999998</v>
      </c>
      <c r="Q3672" s="13" t="s">
        <v>8315</v>
      </c>
      <c r="R3672" s="13" t="s">
        <v>8316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85"/>
        <v>101</v>
      </c>
      <c r="P3673">
        <f t="shared" si="286"/>
        <v>88.25</v>
      </c>
      <c r="Q3673" s="13" t="s">
        <v>8315</v>
      </c>
      <c r="R3673" s="13" t="s">
        <v>8316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85"/>
        <v>102</v>
      </c>
      <c r="P3674">
        <f t="shared" si="286"/>
        <v>53.44</v>
      </c>
      <c r="Q3674" s="13" t="s">
        <v>8315</v>
      </c>
      <c r="R3674" s="13" t="s">
        <v>8316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85"/>
        <v>114</v>
      </c>
      <c r="P3675">
        <f t="shared" si="286"/>
        <v>39.869999999999997</v>
      </c>
      <c r="Q3675" s="13" t="s">
        <v>8315</v>
      </c>
      <c r="R3675" s="13" t="s">
        <v>8316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85"/>
        <v>100</v>
      </c>
      <c r="P3676">
        <f t="shared" si="286"/>
        <v>145.16</v>
      </c>
      <c r="Q3676" s="13" t="s">
        <v>8315</v>
      </c>
      <c r="R3676" s="13" t="s">
        <v>8316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85"/>
        <v>140</v>
      </c>
      <c r="P3677">
        <f t="shared" si="286"/>
        <v>23.33</v>
      </c>
      <c r="Q3677" s="13" t="s">
        <v>8315</v>
      </c>
      <c r="R3677" s="13" t="s">
        <v>8316</v>
      </c>
      <c r="S3677" s="16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85"/>
        <v>129</v>
      </c>
      <c r="P3678">
        <f t="shared" si="286"/>
        <v>64.38</v>
      </c>
      <c r="Q3678" s="13" t="s">
        <v>8315</v>
      </c>
      <c r="R3678" s="13" t="s">
        <v>8316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85"/>
        <v>103</v>
      </c>
      <c r="P3679">
        <f t="shared" si="286"/>
        <v>62.05</v>
      </c>
      <c r="Q3679" s="13" t="s">
        <v>8315</v>
      </c>
      <c r="R3679" s="13" t="s">
        <v>8316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85"/>
        <v>103</v>
      </c>
      <c r="P3680">
        <f t="shared" si="286"/>
        <v>66.13</v>
      </c>
      <c r="Q3680" s="13" t="s">
        <v>8315</v>
      </c>
      <c r="R3680" s="13" t="s">
        <v>8316</v>
      </c>
      <c r="S3680" s="16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85"/>
        <v>110</v>
      </c>
      <c r="P3681">
        <f t="shared" si="286"/>
        <v>73.400000000000006</v>
      </c>
      <c r="Q3681" s="13" t="s">
        <v>8315</v>
      </c>
      <c r="R3681" s="13" t="s">
        <v>8316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85"/>
        <v>113</v>
      </c>
      <c r="P3682">
        <f t="shared" si="286"/>
        <v>99.5</v>
      </c>
      <c r="Q3682" s="13" t="s">
        <v>8315</v>
      </c>
      <c r="R3682" s="13" t="s">
        <v>8316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85"/>
        <v>112</v>
      </c>
      <c r="P3683">
        <f t="shared" si="286"/>
        <v>62.17</v>
      </c>
      <c r="Q3683" s="13" t="s">
        <v>8315</v>
      </c>
      <c r="R3683" s="13" t="s">
        <v>8316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85"/>
        <v>139</v>
      </c>
      <c r="P3684">
        <f t="shared" si="286"/>
        <v>62.33</v>
      </c>
      <c r="Q3684" s="13" t="s">
        <v>8315</v>
      </c>
      <c r="R3684" s="13" t="s">
        <v>8316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85"/>
        <v>111</v>
      </c>
      <c r="P3685">
        <f t="shared" si="286"/>
        <v>58.79</v>
      </c>
      <c r="Q3685" s="13" t="s">
        <v>8315</v>
      </c>
      <c r="R3685" s="13" t="s">
        <v>8316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85"/>
        <v>139</v>
      </c>
      <c r="P3686">
        <f t="shared" si="286"/>
        <v>45.35</v>
      </c>
      <c r="Q3686" s="13" t="s">
        <v>8315</v>
      </c>
      <c r="R3686" s="13" t="s">
        <v>8316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85"/>
        <v>106</v>
      </c>
      <c r="P3687">
        <f t="shared" si="286"/>
        <v>41.94</v>
      </c>
      <c r="Q3687" s="13" t="s">
        <v>8315</v>
      </c>
      <c r="R3687" s="13" t="s">
        <v>8316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85"/>
        <v>101</v>
      </c>
      <c r="P3688">
        <f t="shared" si="286"/>
        <v>59.17</v>
      </c>
      <c r="Q3688" s="13" t="s">
        <v>8315</v>
      </c>
      <c r="R3688" s="13" t="s">
        <v>8316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85"/>
        <v>100</v>
      </c>
      <c r="P3689">
        <f t="shared" si="286"/>
        <v>200.49</v>
      </c>
      <c r="Q3689" s="13" t="s">
        <v>8315</v>
      </c>
      <c r="R3689" s="13" t="s">
        <v>8316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85"/>
        <v>109</v>
      </c>
      <c r="P3690">
        <f t="shared" si="286"/>
        <v>83.97</v>
      </c>
      <c r="Q3690" s="13" t="s">
        <v>8315</v>
      </c>
      <c r="R3690" s="13" t="s">
        <v>8316</v>
      </c>
      <c r="S3690" s="16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85"/>
        <v>118</v>
      </c>
      <c r="P3691">
        <f t="shared" si="286"/>
        <v>57.26</v>
      </c>
      <c r="Q3691" s="13" t="s">
        <v>8315</v>
      </c>
      <c r="R3691" s="13" t="s">
        <v>8316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85"/>
        <v>120</v>
      </c>
      <c r="P3692">
        <f t="shared" si="286"/>
        <v>58.06</v>
      </c>
      <c r="Q3692" s="13" t="s">
        <v>8315</v>
      </c>
      <c r="R3692" s="13" t="s">
        <v>8316</v>
      </c>
      <c r="S3692" s="16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85"/>
        <v>128</v>
      </c>
      <c r="P3693">
        <f t="shared" si="286"/>
        <v>186.8</v>
      </c>
      <c r="Q3693" s="13" t="s">
        <v>8315</v>
      </c>
      <c r="R3693" s="13" t="s">
        <v>8316</v>
      </c>
      <c r="S3693" s="16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85"/>
        <v>126</v>
      </c>
      <c r="P3694">
        <f t="shared" si="286"/>
        <v>74.12</v>
      </c>
      <c r="Q3694" s="13" t="s">
        <v>8315</v>
      </c>
      <c r="R3694" s="13" t="s">
        <v>8316</v>
      </c>
      <c r="S3694" s="16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85"/>
        <v>129</v>
      </c>
      <c r="P3695">
        <f t="shared" si="286"/>
        <v>30.71</v>
      </c>
      <c r="Q3695" s="13" t="s">
        <v>8315</v>
      </c>
      <c r="R3695" s="13" t="s">
        <v>8316</v>
      </c>
      <c r="S3695" s="16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85"/>
        <v>107</v>
      </c>
      <c r="P3696">
        <f t="shared" si="286"/>
        <v>62.67</v>
      </c>
      <c r="Q3696" s="13" t="s">
        <v>8315</v>
      </c>
      <c r="R3696" s="13" t="s">
        <v>8316</v>
      </c>
      <c r="S3696" s="16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85"/>
        <v>100</v>
      </c>
      <c r="P3697">
        <f t="shared" si="286"/>
        <v>121.36</v>
      </c>
      <c r="Q3697" s="13" t="s">
        <v>8315</v>
      </c>
      <c r="R3697" s="13" t="s">
        <v>8316</v>
      </c>
      <c r="S3697" s="16">
        <f t="shared" si="287"/>
        <v>41995.870486111111</v>
      </c>
      <c r="T3697" s="16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85"/>
        <v>155</v>
      </c>
      <c r="P3698">
        <f t="shared" si="286"/>
        <v>39.74</v>
      </c>
      <c r="Q3698" s="13" t="s">
        <v>8315</v>
      </c>
      <c r="R3698" s="13" t="s">
        <v>8316</v>
      </c>
      <c r="S3698" s="16">
        <f t="shared" si="287"/>
        <v>41988.617083333331</v>
      </c>
      <c r="T3698" s="16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85"/>
        <v>108</v>
      </c>
      <c r="P3699">
        <f t="shared" si="286"/>
        <v>72</v>
      </c>
      <c r="Q3699" s="13" t="s">
        <v>8315</v>
      </c>
      <c r="R3699" s="13" t="s">
        <v>8316</v>
      </c>
      <c r="S3699" s="16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85"/>
        <v>111</v>
      </c>
      <c r="P3700">
        <f t="shared" si="286"/>
        <v>40.630000000000003</v>
      </c>
      <c r="Q3700" s="13" t="s">
        <v>8315</v>
      </c>
      <c r="R3700" s="13" t="s">
        <v>8316</v>
      </c>
      <c r="S3700" s="16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85"/>
        <v>101</v>
      </c>
      <c r="P3701">
        <f t="shared" si="286"/>
        <v>63</v>
      </c>
      <c r="Q3701" s="13" t="s">
        <v>8315</v>
      </c>
      <c r="R3701" s="13" t="s">
        <v>8316</v>
      </c>
      <c r="S3701" s="16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85"/>
        <v>121</v>
      </c>
      <c r="P3702">
        <f t="shared" si="286"/>
        <v>33.67</v>
      </c>
      <c r="Q3702" s="13" t="s">
        <v>8315</v>
      </c>
      <c r="R3702" s="13" t="s">
        <v>8316</v>
      </c>
      <c r="S3702" s="16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85"/>
        <v>100</v>
      </c>
      <c r="P3703">
        <f t="shared" si="286"/>
        <v>38.590000000000003</v>
      </c>
      <c r="Q3703" s="13" t="s">
        <v>8315</v>
      </c>
      <c r="R3703" s="13" t="s">
        <v>8316</v>
      </c>
      <c r="S3703" s="16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85"/>
        <v>109</v>
      </c>
      <c r="P3704">
        <f t="shared" si="286"/>
        <v>155.94999999999999</v>
      </c>
      <c r="Q3704" s="13" t="s">
        <v>8315</v>
      </c>
      <c r="R3704" s="13" t="s">
        <v>8316</v>
      </c>
      <c r="S3704" s="16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85"/>
        <v>123</v>
      </c>
      <c r="P3705">
        <f t="shared" si="286"/>
        <v>43.2</v>
      </c>
      <c r="Q3705" s="13" t="s">
        <v>8315</v>
      </c>
      <c r="R3705" s="13" t="s">
        <v>8316</v>
      </c>
      <c r="S3705" s="16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85"/>
        <v>136</v>
      </c>
      <c r="P3706">
        <f t="shared" si="286"/>
        <v>15.15</v>
      </c>
      <c r="Q3706" s="13" t="s">
        <v>8315</v>
      </c>
      <c r="R3706" s="13" t="s">
        <v>8316</v>
      </c>
      <c r="S3706" s="16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85"/>
        <v>103</v>
      </c>
      <c r="P3707">
        <f t="shared" si="286"/>
        <v>83.57</v>
      </c>
      <c r="Q3707" s="13" t="s">
        <v>8315</v>
      </c>
      <c r="R3707" s="13" t="s">
        <v>8316</v>
      </c>
      <c r="S3707" s="16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85"/>
        <v>121</v>
      </c>
      <c r="P3708">
        <f t="shared" si="286"/>
        <v>140</v>
      </c>
      <c r="Q3708" s="13" t="s">
        <v>8315</v>
      </c>
      <c r="R3708" s="13" t="s">
        <v>8316</v>
      </c>
      <c r="S3708" s="16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85"/>
        <v>186</v>
      </c>
      <c r="P3709">
        <f t="shared" si="286"/>
        <v>80.87</v>
      </c>
      <c r="Q3709" s="13" t="s">
        <v>8315</v>
      </c>
      <c r="R3709" s="13" t="s">
        <v>8316</v>
      </c>
      <c r="S3709" s="16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85"/>
        <v>300</v>
      </c>
      <c r="P3710">
        <f t="shared" si="286"/>
        <v>53.85</v>
      </c>
      <c r="Q3710" s="13" t="s">
        <v>8315</v>
      </c>
      <c r="R3710" s="13" t="s">
        <v>8316</v>
      </c>
      <c r="S3710" s="16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85"/>
        <v>108</v>
      </c>
      <c r="P3711">
        <f t="shared" si="286"/>
        <v>30.93</v>
      </c>
      <c r="Q3711" s="13" t="s">
        <v>8315</v>
      </c>
      <c r="R3711" s="13" t="s">
        <v>8316</v>
      </c>
      <c r="S3711" s="16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85"/>
        <v>141</v>
      </c>
      <c r="P3712">
        <f t="shared" si="286"/>
        <v>67.959999999999994</v>
      </c>
      <c r="Q3712" s="13" t="s">
        <v>8315</v>
      </c>
      <c r="R3712" s="13" t="s">
        <v>8316</v>
      </c>
      <c r="S3712" s="16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85"/>
        <v>114</v>
      </c>
      <c r="P3713">
        <f t="shared" si="286"/>
        <v>27.14</v>
      </c>
      <c r="Q3713" s="13" t="s">
        <v>8315</v>
      </c>
      <c r="R3713" s="13" t="s">
        <v>8316</v>
      </c>
      <c r="S3713" s="16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ref="O3714:O3777" si="290">ROUND(E3714/D3714*100,0)</f>
        <v>154</v>
      </c>
      <c r="P3714">
        <f t="shared" ref="P3714:P3777" si="291">IFERROR(ROUND(E3714/L3714,2),0)</f>
        <v>110.87</v>
      </c>
      <c r="Q3714" s="13" t="s">
        <v>8315</v>
      </c>
      <c r="R3714" s="13" t="s">
        <v>8316</v>
      </c>
      <c r="S3714" s="16">
        <f t="shared" ref="S3714:S3777" si="292">(((J3714/60)/60)/24)+DATE(1970,1,1)</f>
        <v>42134.172071759262</v>
      </c>
      <c r="T3714" s="16">
        <f t="shared" ref="T3714:T3777" si="293">(((I3714/60)/60)/24)+DATE(1970,1,1)</f>
        <v>42155.290972222225</v>
      </c>
      <c r="U3714">
        <f t="shared" ref="U3714:U3777" si="294">+YEAR(S3714)</f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si="290"/>
        <v>102</v>
      </c>
      <c r="P3715">
        <f t="shared" si="291"/>
        <v>106.84</v>
      </c>
      <c r="Q3715" s="13" t="s">
        <v>8315</v>
      </c>
      <c r="R3715" s="13" t="s">
        <v>8316</v>
      </c>
      <c r="S3715" s="16">
        <f t="shared" si="292"/>
        <v>42505.738032407404</v>
      </c>
      <c r="T3715" s="16">
        <f t="shared" si="293"/>
        <v>42525.738032407404</v>
      </c>
      <c r="U3715">
        <f t="shared" si="294"/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90"/>
        <v>102</v>
      </c>
      <c r="P3716">
        <f t="shared" si="291"/>
        <v>105.52</v>
      </c>
      <c r="Q3716" s="13" t="s">
        <v>8315</v>
      </c>
      <c r="R3716" s="13" t="s">
        <v>8316</v>
      </c>
      <c r="S3716" s="16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90"/>
        <v>103</v>
      </c>
      <c r="P3717">
        <f t="shared" si="291"/>
        <v>132.96</v>
      </c>
      <c r="Q3717" s="13" t="s">
        <v>8315</v>
      </c>
      <c r="R3717" s="13" t="s">
        <v>8316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90"/>
        <v>156</v>
      </c>
      <c r="P3718">
        <f t="shared" si="291"/>
        <v>51.92</v>
      </c>
      <c r="Q3718" s="13" t="s">
        <v>8315</v>
      </c>
      <c r="R3718" s="13" t="s">
        <v>8316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90"/>
        <v>101</v>
      </c>
      <c r="P3719">
        <f t="shared" si="291"/>
        <v>310</v>
      </c>
      <c r="Q3719" s="13" t="s">
        <v>8315</v>
      </c>
      <c r="R3719" s="13" t="s">
        <v>8316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90"/>
        <v>239</v>
      </c>
      <c r="P3720">
        <f t="shared" si="291"/>
        <v>26.02</v>
      </c>
      <c r="Q3720" s="13" t="s">
        <v>8315</v>
      </c>
      <c r="R3720" s="13" t="s">
        <v>8316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90"/>
        <v>210</v>
      </c>
      <c r="P3721">
        <f t="shared" si="291"/>
        <v>105</v>
      </c>
      <c r="Q3721" s="13" t="s">
        <v>8315</v>
      </c>
      <c r="R3721" s="13" t="s">
        <v>8316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90"/>
        <v>105</v>
      </c>
      <c r="P3722">
        <f t="shared" si="291"/>
        <v>86.23</v>
      </c>
      <c r="Q3722" s="13" t="s">
        <v>8315</v>
      </c>
      <c r="R3722" s="13" t="s">
        <v>8316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90"/>
        <v>101</v>
      </c>
      <c r="P3723">
        <f t="shared" si="291"/>
        <v>114.55</v>
      </c>
      <c r="Q3723" s="13" t="s">
        <v>8315</v>
      </c>
      <c r="R3723" s="13" t="s">
        <v>8316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90"/>
        <v>111</v>
      </c>
      <c r="P3724">
        <f t="shared" si="291"/>
        <v>47.66</v>
      </c>
      <c r="Q3724" s="13" t="s">
        <v>8315</v>
      </c>
      <c r="R3724" s="13" t="s">
        <v>8316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90"/>
        <v>102</v>
      </c>
      <c r="P3725">
        <f t="shared" si="291"/>
        <v>72.89</v>
      </c>
      <c r="Q3725" s="13" t="s">
        <v>8315</v>
      </c>
      <c r="R3725" s="13" t="s">
        <v>8316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90"/>
        <v>103</v>
      </c>
      <c r="P3726">
        <f t="shared" si="291"/>
        <v>49.55</v>
      </c>
      <c r="Q3726" s="13" t="s">
        <v>8315</v>
      </c>
      <c r="R3726" s="13" t="s">
        <v>8316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90"/>
        <v>127</v>
      </c>
      <c r="P3727">
        <f t="shared" si="291"/>
        <v>25.4</v>
      </c>
      <c r="Q3727" s="13" t="s">
        <v>8315</v>
      </c>
      <c r="R3727" s="13" t="s">
        <v>8316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90"/>
        <v>339</v>
      </c>
      <c r="P3728">
        <f t="shared" si="291"/>
        <v>62.59</v>
      </c>
      <c r="Q3728" s="13" t="s">
        <v>8315</v>
      </c>
      <c r="R3728" s="13" t="s">
        <v>8316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90"/>
        <v>101</v>
      </c>
      <c r="P3729">
        <f t="shared" si="291"/>
        <v>61.06</v>
      </c>
      <c r="Q3729" s="13" t="s">
        <v>8315</v>
      </c>
      <c r="R3729" s="13" t="s">
        <v>8316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90"/>
        <v>9</v>
      </c>
      <c r="P3730">
        <f t="shared" si="291"/>
        <v>60.06</v>
      </c>
      <c r="Q3730" s="13" t="s">
        <v>8315</v>
      </c>
      <c r="R3730" s="13" t="s">
        <v>8316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90"/>
        <v>7</v>
      </c>
      <c r="P3731">
        <f t="shared" si="291"/>
        <v>72.400000000000006</v>
      </c>
      <c r="Q3731" s="13" t="s">
        <v>8315</v>
      </c>
      <c r="R3731" s="13" t="s">
        <v>8316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90"/>
        <v>10</v>
      </c>
      <c r="P3732">
        <f t="shared" si="291"/>
        <v>100</v>
      </c>
      <c r="Q3732" s="13" t="s">
        <v>8315</v>
      </c>
      <c r="R3732" s="13" t="s">
        <v>8316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90"/>
        <v>11</v>
      </c>
      <c r="P3733">
        <f t="shared" si="291"/>
        <v>51.67</v>
      </c>
      <c r="Q3733" s="13" t="s">
        <v>8315</v>
      </c>
      <c r="R3733" s="13" t="s">
        <v>8316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90"/>
        <v>15</v>
      </c>
      <c r="P3734">
        <f t="shared" si="291"/>
        <v>32.75</v>
      </c>
      <c r="Q3734" s="13" t="s">
        <v>8315</v>
      </c>
      <c r="R3734" s="13" t="s">
        <v>8316</v>
      </c>
      <c r="S3734" s="16">
        <f t="shared" si="292"/>
        <v>41968.677465277782</v>
      </c>
      <c r="T3734" s="16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90"/>
        <v>0</v>
      </c>
      <c r="P3735">
        <f t="shared" si="291"/>
        <v>0</v>
      </c>
      <c r="Q3735" s="13" t="s">
        <v>8315</v>
      </c>
      <c r="R3735" s="13" t="s">
        <v>8316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90"/>
        <v>28</v>
      </c>
      <c r="P3736">
        <f t="shared" si="291"/>
        <v>61</v>
      </c>
      <c r="Q3736" s="13" t="s">
        <v>8315</v>
      </c>
      <c r="R3736" s="13" t="s">
        <v>8316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90"/>
        <v>13</v>
      </c>
      <c r="P3737">
        <f t="shared" si="291"/>
        <v>10</v>
      </c>
      <c r="Q3737" s="13" t="s">
        <v>8315</v>
      </c>
      <c r="R3737" s="13" t="s">
        <v>8316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90"/>
        <v>1</v>
      </c>
      <c r="P3738">
        <f t="shared" si="291"/>
        <v>10</v>
      </c>
      <c r="Q3738" s="13" t="s">
        <v>8315</v>
      </c>
      <c r="R3738" s="13" t="s">
        <v>8316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90"/>
        <v>21</v>
      </c>
      <c r="P3739">
        <f t="shared" si="291"/>
        <v>37.5</v>
      </c>
      <c r="Q3739" s="13" t="s">
        <v>8315</v>
      </c>
      <c r="R3739" s="13" t="s">
        <v>8316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90"/>
        <v>18</v>
      </c>
      <c r="P3740">
        <f t="shared" si="291"/>
        <v>45</v>
      </c>
      <c r="Q3740" s="13" t="s">
        <v>8315</v>
      </c>
      <c r="R3740" s="13" t="s">
        <v>8316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90"/>
        <v>20</v>
      </c>
      <c r="P3741">
        <f t="shared" si="291"/>
        <v>100.63</v>
      </c>
      <c r="Q3741" s="13" t="s">
        <v>8315</v>
      </c>
      <c r="R3741" s="13" t="s">
        <v>8316</v>
      </c>
      <c r="S3741" s="16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90"/>
        <v>18</v>
      </c>
      <c r="P3742">
        <f t="shared" si="291"/>
        <v>25.57</v>
      </c>
      <c r="Q3742" s="13" t="s">
        <v>8315</v>
      </c>
      <c r="R3742" s="13" t="s">
        <v>8316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90"/>
        <v>0</v>
      </c>
      <c r="P3743">
        <f t="shared" si="291"/>
        <v>0</v>
      </c>
      <c r="Q3743" s="13" t="s">
        <v>8315</v>
      </c>
      <c r="R3743" s="13" t="s">
        <v>8316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90"/>
        <v>2</v>
      </c>
      <c r="P3744">
        <f t="shared" si="291"/>
        <v>25</v>
      </c>
      <c r="Q3744" s="13" t="s">
        <v>8315</v>
      </c>
      <c r="R3744" s="13" t="s">
        <v>8316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2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90"/>
        <v>0</v>
      </c>
      <c r="P3745">
        <f t="shared" si="291"/>
        <v>0</v>
      </c>
      <c r="Q3745" s="13" t="s">
        <v>8315</v>
      </c>
      <c r="R3745" s="13" t="s">
        <v>8316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2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90"/>
        <v>0</v>
      </c>
      <c r="P3746">
        <f t="shared" si="291"/>
        <v>0</v>
      </c>
      <c r="Q3746" s="13" t="s">
        <v>8315</v>
      </c>
      <c r="R3746" s="13" t="s">
        <v>8316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2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90"/>
        <v>10</v>
      </c>
      <c r="P3747">
        <f t="shared" si="291"/>
        <v>10</v>
      </c>
      <c r="Q3747" s="13" t="s">
        <v>8315</v>
      </c>
      <c r="R3747" s="13" t="s">
        <v>8316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2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90"/>
        <v>2</v>
      </c>
      <c r="P3748">
        <f t="shared" si="291"/>
        <v>202</v>
      </c>
      <c r="Q3748" s="13" t="s">
        <v>8315</v>
      </c>
      <c r="R3748" s="13" t="s">
        <v>8316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2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90"/>
        <v>1</v>
      </c>
      <c r="P3749">
        <f t="shared" si="291"/>
        <v>25</v>
      </c>
      <c r="Q3749" s="13" t="s">
        <v>8315</v>
      </c>
      <c r="R3749" s="13" t="s">
        <v>8316</v>
      </c>
      <c r="S3749" s="16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2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90"/>
        <v>104</v>
      </c>
      <c r="P3750">
        <f t="shared" si="291"/>
        <v>99.54</v>
      </c>
      <c r="Q3750" s="13" t="s">
        <v>8315</v>
      </c>
      <c r="R3750" s="13" t="s">
        <v>8336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2016</v>
      </c>
      <c r="V3750"/>
    </row>
    <row r="3751" spans="1:22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90"/>
        <v>105</v>
      </c>
      <c r="P3751">
        <f t="shared" si="291"/>
        <v>75</v>
      </c>
      <c r="Q3751" s="13" t="s">
        <v>8315</v>
      </c>
      <c r="R3751" s="13" t="s">
        <v>8336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2016</v>
      </c>
      <c r="V3751"/>
    </row>
    <row r="3752" spans="1:22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90"/>
        <v>100</v>
      </c>
      <c r="P3752">
        <f t="shared" si="291"/>
        <v>215.25</v>
      </c>
      <c r="Q3752" s="13" t="s">
        <v>8315</v>
      </c>
      <c r="R3752" s="13" t="s">
        <v>8336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2015</v>
      </c>
      <c r="V3752"/>
    </row>
    <row r="3753" spans="1:22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90"/>
        <v>133</v>
      </c>
      <c r="P3753">
        <f t="shared" si="291"/>
        <v>120.55</v>
      </c>
      <c r="Q3753" s="13" t="s">
        <v>8315</v>
      </c>
      <c r="R3753" s="13" t="s">
        <v>8336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2016</v>
      </c>
      <c r="V3753"/>
    </row>
    <row r="3754" spans="1:22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90"/>
        <v>113</v>
      </c>
      <c r="P3754">
        <f t="shared" si="291"/>
        <v>37.67</v>
      </c>
      <c r="Q3754" s="13" t="s">
        <v>8315</v>
      </c>
      <c r="R3754" s="13" t="s">
        <v>8336</v>
      </c>
      <c r="S3754" s="16">
        <f t="shared" si="292"/>
        <v>42619.802488425921</v>
      </c>
      <c r="T3754" s="16">
        <f t="shared" si="293"/>
        <v>42659.875</v>
      </c>
      <c r="U3754">
        <f t="shared" si="294"/>
        <v>2016</v>
      </c>
      <c r="V3754"/>
    </row>
    <row r="3755" spans="1:22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90"/>
        <v>103</v>
      </c>
      <c r="P3755">
        <f t="shared" si="291"/>
        <v>172.23</v>
      </c>
      <c r="Q3755" s="13" t="s">
        <v>8315</v>
      </c>
      <c r="R3755" s="13" t="s">
        <v>8336</v>
      </c>
      <c r="S3755" s="16">
        <f t="shared" si="292"/>
        <v>42128.824074074073</v>
      </c>
      <c r="T3755" s="16">
        <f t="shared" si="293"/>
        <v>42158</v>
      </c>
      <c r="U3755">
        <f t="shared" si="294"/>
        <v>2015</v>
      </c>
      <c r="V3755"/>
    </row>
    <row r="3756" spans="1:22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90"/>
        <v>120</v>
      </c>
      <c r="P3756">
        <f t="shared" si="291"/>
        <v>111.11</v>
      </c>
      <c r="Q3756" s="13" t="s">
        <v>8315</v>
      </c>
      <c r="R3756" s="13" t="s">
        <v>8336</v>
      </c>
      <c r="S3756" s="16">
        <f t="shared" si="292"/>
        <v>41808.881215277775</v>
      </c>
      <c r="T3756" s="16">
        <f t="shared" si="293"/>
        <v>41846.207638888889</v>
      </c>
      <c r="U3756">
        <f t="shared" si="294"/>
        <v>2014</v>
      </c>
      <c r="V3756"/>
    </row>
    <row r="3757" spans="1:22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90"/>
        <v>130</v>
      </c>
      <c r="P3757">
        <f t="shared" si="291"/>
        <v>25.46</v>
      </c>
      <c r="Q3757" s="13" t="s">
        <v>8315</v>
      </c>
      <c r="R3757" s="13" t="s">
        <v>8336</v>
      </c>
      <c r="S3757" s="16">
        <f t="shared" si="292"/>
        <v>42445.866979166662</v>
      </c>
      <c r="T3757" s="16">
        <f t="shared" si="293"/>
        <v>42475.866979166662</v>
      </c>
      <c r="U3757">
        <f t="shared" si="294"/>
        <v>2016</v>
      </c>
      <c r="V3757"/>
    </row>
    <row r="3758" spans="1:22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90"/>
        <v>101</v>
      </c>
      <c r="P3758">
        <f t="shared" si="291"/>
        <v>267.64999999999998</v>
      </c>
      <c r="Q3758" s="13" t="s">
        <v>8315</v>
      </c>
      <c r="R3758" s="13" t="s">
        <v>8336</v>
      </c>
      <c r="S3758" s="16">
        <f t="shared" si="292"/>
        <v>41771.814791666664</v>
      </c>
      <c r="T3758" s="16">
        <f t="shared" si="293"/>
        <v>41801.814791666664</v>
      </c>
      <c r="U3758">
        <f t="shared" si="294"/>
        <v>2014</v>
      </c>
      <c r="V3758"/>
    </row>
    <row r="3759" spans="1:22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90"/>
        <v>109</v>
      </c>
      <c r="P3759">
        <f t="shared" si="291"/>
        <v>75.959999999999994</v>
      </c>
      <c r="Q3759" s="13" t="s">
        <v>8315</v>
      </c>
      <c r="R3759" s="13" t="s">
        <v>8336</v>
      </c>
      <c r="S3759" s="16">
        <f t="shared" si="292"/>
        <v>41954.850868055553</v>
      </c>
      <c r="T3759" s="16">
        <f t="shared" si="293"/>
        <v>41974.850868055553</v>
      </c>
      <c r="U3759">
        <f t="shared" si="294"/>
        <v>2014</v>
      </c>
      <c r="V3759"/>
    </row>
    <row r="3760" spans="1:22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90"/>
        <v>102</v>
      </c>
      <c r="P3760">
        <f t="shared" si="291"/>
        <v>59.04</v>
      </c>
      <c r="Q3760" s="13" t="s">
        <v>8315</v>
      </c>
      <c r="R3760" s="13" t="s">
        <v>8336</v>
      </c>
      <c r="S3760" s="16">
        <f t="shared" si="292"/>
        <v>41747.471504629626</v>
      </c>
      <c r="T3760" s="16">
        <f t="shared" si="293"/>
        <v>41778.208333333336</v>
      </c>
      <c r="U3760">
        <f t="shared" si="294"/>
        <v>2014</v>
      </c>
      <c r="V3760"/>
    </row>
    <row r="3761" spans="1:21" customFormat="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90"/>
        <v>110</v>
      </c>
      <c r="P3761">
        <f t="shared" si="291"/>
        <v>50.11</v>
      </c>
      <c r="Q3761" s="13" t="s">
        <v>8315</v>
      </c>
      <c r="R3761" s="13" t="s">
        <v>8336</v>
      </c>
      <c r="S3761" s="16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customFormat="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90"/>
        <v>101</v>
      </c>
      <c r="P3762">
        <f t="shared" si="291"/>
        <v>55.5</v>
      </c>
      <c r="Q3762" s="13" t="s">
        <v>8315</v>
      </c>
      <c r="R3762" s="13" t="s">
        <v>8336</v>
      </c>
      <c r="S3762" s="16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customFormat="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90"/>
        <v>100</v>
      </c>
      <c r="P3763">
        <f t="shared" si="291"/>
        <v>166.67</v>
      </c>
      <c r="Q3763" s="13" t="s">
        <v>8315</v>
      </c>
      <c r="R3763" s="13" t="s">
        <v>8336</v>
      </c>
      <c r="S3763" s="16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customFormat="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90"/>
        <v>106</v>
      </c>
      <c r="P3764">
        <f t="shared" si="291"/>
        <v>47.43</v>
      </c>
      <c r="Q3764" s="13" t="s">
        <v>8315</v>
      </c>
      <c r="R3764" s="13" t="s">
        <v>8336</v>
      </c>
      <c r="S3764" s="16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customFormat="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90"/>
        <v>100</v>
      </c>
      <c r="P3765">
        <f t="shared" si="291"/>
        <v>64.94</v>
      </c>
      <c r="Q3765" s="13" t="s">
        <v>8315</v>
      </c>
      <c r="R3765" s="13" t="s">
        <v>8336</v>
      </c>
      <c r="S3765" s="16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customFormat="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90"/>
        <v>100</v>
      </c>
      <c r="P3766">
        <f t="shared" si="291"/>
        <v>55.56</v>
      </c>
      <c r="Q3766" s="13" t="s">
        <v>8315</v>
      </c>
      <c r="R3766" s="13" t="s">
        <v>8336</v>
      </c>
      <c r="S3766" s="16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customFormat="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90"/>
        <v>113</v>
      </c>
      <c r="P3767">
        <f t="shared" si="291"/>
        <v>74.22</v>
      </c>
      <c r="Q3767" s="13" t="s">
        <v>8315</v>
      </c>
      <c r="R3767" s="13" t="s">
        <v>8336</v>
      </c>
      <c r="S3767" s="16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customFormat="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90"/>
        <v>103</v>
      </c>
      <c r="P3768">
        <f t="shared" si="291"/>
        <v>106.93</v>
      </c>
      <c r="Q3768" s="13" t="s">
        <v>8315</v>
      </c>
      <c r="R3768" s="13" t="s">
        <v>8336</v>
      </c>
      <c r="S3768" s="16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customFormat="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90"/>
        <v>117</v>
      </c>
      <c r="P3769">
        <f t="shared" si="291"/>
        <v>41.7</v>
      </c>
      <c r="Q3769" s="13" t="s">
        <v>8315</v>
      </c>
      <c r="R3769" s="13" t="s">
        <v>8336</v>
      </c>
      <c r="S3769" s="16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customFormat="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90"/>
        <v>108</v>
      </c>
      <c r="P3770">
        <f t="shared" si="291"/>
        <v>74.239999999999995</v>
      </c>
      <c r="Q3770" s="13" t="s">
        <v>8315</v>
      </c>
      <c r="R3770" s="13" t="s">
        <v>8336</v>
      </c>
      <c r="S3770" s="16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customFormat="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90"/>
        <v>100</v>
      </c>
      <c r="P3771">
        <f t="shared" si="291"/>
        <v>73.33</v>
      </c>
      <c r="Q3771" s="13" t="s">
        <v>8315</v>
      </c>
      <c r="R3771" s="13" t="s">
        <v>8336</v>
      </c>
      <c r="S3771" s="16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customFormat="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90"/>
        <v>100</v>
      </c>
      <c r="P3772">
        <f t="shared" si="291"/>
        <v>100</v>
      </c>
      <c r="Q3772" s="13" t="s">
        <v>8315</v>
      </c>
      <c r="R3772" s="13" t="s">
        <v>8336</v>
      </c>
      <c r="S3772" s="16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customFormat="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90"/>
        <v>146</v>
      </c>
      <c r="P3773">
        <f t="shared" si="291"/>
        <v>38.42</v>
      </c>
      <c r="Q3773" s="13" t="s">
        <v>8315</v>
      </c>
      <c r="R3773" s="13" t="s">
        <v>8336</v>
      </c>
      <c r="S3773" s="16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customFormat="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90"/>
        <v>110</v>
      </c>
      <c r="P3774">
        <f t="shared" si="291"/>
        <v>166.97</v>
      </c>
      <c r="Q3774" s="13" t="s">
        <v>8315</v>
      </c>
      <c r="R3774" s="13" t="s">
        <v>8336</v>
      </c>
      <c r="S3774" s="16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customFormat="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90"/>
        <v>108</v>
      </c>
      <c r="P3775">
        <f t="shared" si="291"/>
        <v>94.91</v>
      </c>
      <c r="Q3775" s="13" t="s">
        <v>8315</v>
      </c>
      <c r="R3775" s="13" t="s">
        <v>8336</v>
      </c>
      <c r="S3775" s="16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customFormat="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90"/>
        <v>100</v>
      </c>
      <c r="P3776">
        <f t="shared" si="291"/>
        <v>100</v>
      </c>
      <c r="Q3776" s="13" t="s">
        <v>8315</v>
      </c>
      <c r="R3776" s="13" t="s">
        <v>8336</v>
      </c>
      <c r="S3776" s="16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customFormat="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90"/>
        <v>100</v>
      </c>
      <c r="P3777">
        <f t="shared" si="291"/>
        <v>143.21</v>
      </c>
      <c r="Q3777" s="13" t="s">
        <v>8315</v>
      </c>
      <c r="R3777" s="13" t="s">
        <v>8336</v>
      </c>
      <c r="S3777" s="16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customFormat="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ref="O3778:O3841" si="295">ROUND(E3778/D3778*100,0)</f>
        <v>107</v>
      </c>
      <c r="P3778">
        <f t="shared" ref="P3778:P3841" si="296">IFERROR(ROUND(E3778/L3778,2),0)</f>
        <v>90.82</v>
      </c>
      <c r="Q3778" s="13" t="s">
        <v>8315</v>
      </c>
      <c r="R3778" s="13" t="s">
        <v>8336</v>
      </c>
      <c r="S3778" s="16">
        <f t="shared" ref="S3778:S3841" si="297">(((J3778/60)/60)/24)+DATE(1970,1,1)</f>
        <v>41814.367800925924</v>
      </c>
      <c r="T3778" s="16">
        <f t="shared" ref="T3778:T3841" si="298">(((I3778/60)/60)/24)+DATE(1970,1,1)</f>
        <v>41852.041666666664</v>
      </c>
      <c r="U3778">
        <f t="shared" ref="U3778:U3841" si="299">+YEAR(S3778)</f>
        <v>2014</v>
      </c>
    </row>
    <row r="3779" spans="1:21" customFormat="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si="295"/>
        <v>143</v>
      </c>
      <c r="P3779">
        <f t="shared" si="296"/>
        <v>48.54</v>
      </c>
      <c r="Q3779" s="13" t="s">
        <v>8315</v>
      </c>
      <c r="R3779" s="13" t="s">
        <v>8336</v>
      </c>
      <c r="S3779" s="16">
        <f t="shared" si="297"/>
        <v>41887.111354166671</v>
      </c>
      <c r="T3779" s="16">
        <f t="shared" si="298"/>
        <v>41909.166666666664</v>
      </c>
      <c r="U3779">
        <f t="shared" si="299"/>
        <v>2014</v>
      </c>
    </row>
    <row r="3780" spans="1:21" customFormat="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95"/>
        <v>105</v>
      </c>
      <c r="P3780">
        <f t="shared" si="296"/>
        <v>70.03</v>
      </c>
      <c r="Q3780" s="13" t="s">
        <v>8315</v>
      </c>
      <c r="R3780" s="13" t="s">
        <v>8336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customFormat="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95"/>
        <v>104</v>
      </c>
      <c r="P3781">
        <f t="shared" si="296"/>
        <v>135.63</v>
      </c>
      <c r="Q3781" s="13" t="s">
        <v>8315</v>
      </c>
      <c r="R3781" s="13" t="s">
        <v>8336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customFormat="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95"/>
        <v>120</v>
      </c>
      <c r="P3782">
        <f t="shared" si="296"/>
        <v>100</v>
      </c>
      <c r="Q3782" s="13" t="s">
        <v>8315</v>
      </c>
      <c r="R3782" s="13" t="s">
        <v>8336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customFormat="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95"/>
        <v>110</v>
      </c>
      <c r="P3783">
        <f t="shared" si="296"/>
        <v>94.9</v>
      </c>
      <c r="Q3783" s="13" t="s">
        <v>8315</v>
      </c>
      <c r="R3783" s="13" t="s">
        <v>8336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customFormat="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95"/>
        <v>102</v>
      </c>
      <c r="P3784">
        <f t="shared" si="296"/>
        <v>75.37</v>
      </c>
      <c r="Q3784" s="13" t="s">
        <v>8315</v>
      </c>
      <c r="R3784" s="13" t="s">
        <v>8336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customFormat="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95"/>
        <v>129</v>
      </c>
      <c r="P3785">
        <f t="shared" si="296"/>
        <v>64.459999999999994</v>
      </c>
      <c r="Q3785" s="13" t="s">
        <v>8315</v>
      </c>
      <c r="R3785" s="13" t="s">
        <v>8336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customFormat="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95"/>
        <v>115</v>
      </c>
      <c r="P3786">
        <f t="shared" si="296"/>
        <v>115</v>
      </c>
      <c r="Q3786" s="13" t="s">
        <v>8315</v>
      </c>
      <c r="R3786" s="13" t="s">
        <v>8336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customFormat="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95"/>
        <v>151</v>
      </c>
      <c r="P3787">
        <f t="shared" si="296"/>
        <v>100.5</v>
      </c>
      <c r="Q3787" s="13" t="s">
        <v>8315</v>
      </c>
      <c r="R3787" s="13" t="s">
        <v>8336</v>
      </c>
      <c r="S3787" s="16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customFormat="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95"/>
        <v>111</v>
      </c>
      <c r="P3788">
        <f t="shared" si="296"/>
        <v>93.77</v>
      </c>
      <c r="Q3788" s="13" t="s">
        <v>8315</v>
      </c>
      <c r="R3788" s="13" t="s">
        <v>8336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customFormat="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95"/>
        <v>100</v>
      </c>
      <c r="P3789">
        <f t="shared" si="296"/>
        <v>35.1</v>
      </c>
      <c r="Q3789" s="13" t="s">
        <v>8315</v>
      </c>
      <c r="R3789" s="13" t="s">
        <v>8336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customFormat="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95"/>
        <v>1</v>
      </c>
      <c r="P3790">
        <f t="shared" si="296"/>
        <v>500</v>
      </c>
      <c r="Q3790" s="13" t="s">
        <v>8315</v>
      </c>
      <c r="R3790" s="13" t="s">
        <v>8336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customFormat="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95"/>
        <v>3</v>
      </c>
      <c r="P3791">
        <f t="shared" si="296"/>
        <v>29</v>
      </c>
      <c r="Q3791" s="13" t="s">
        <v>8315</v>
      </c>
      <c r="R3791" s="13" t="s">
        <v>8336</v>
      </c>
      <c r="S3791" s="16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customFormat="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95"/>
        <v>0</v>
      </c>
      <c r="P3792">
        <f t="shared" si="296"/>
        <v>0</v>
      </c>
      <c r="Q3792" s="13" t="s">
        <v>8315</v>
      </c>
      <c r="R3792" s="13" t="s">
        <v>8336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customFormat="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95"/>
        <v>0</v>
      </c>
      <c r="P3793">
        <f t="shared" si="296"/>
        <v>0</v>
      </c>
      <c r="Q3793" s="13" t="s">
        <v>8315</v>
      </c>
      <c r="R3793" s="13" t="s">
        <v>8336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customFormat="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95"/>
        <v>0</v>
      </c>
      <c r="P3794">
        <f t="shared" si="296"/>
        <v>17.5</v>
      </c>
      <c r="Q3794" s="13" t="s">
        <v>8315</v>
      </c>
      <c r="R3794" s="13" t="s">
        <v>8336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customFormat="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95"/>
        <v>60</v>
      </c>
      <c r="P3795">
        <f t="shared" si="296"/>
        <v>174</v>
      </c>
      <c r="Q3795" s="13" t="s">
        <v>8315</v>
      </c>
      <c r="R3795" s="13" t="s">
        <v>8336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customFormat="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95"/>
        <v>1</v>
      </c>
      <c r="P3796">
        <f t="shared" si="296"/>
        <v>50</v>
      </c>
      <c r="Q3796" s="13" t="s">
        <v>8315</v>
      </c>
      <c r="R3796" s="13" t="s">
        <v>8336</v>
      </c>
      <c r="S3796" s="16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customFormat="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95"/>
        <v>2</v>
      </c>
      <c r="P3797">
        <f t="shared" si="296"/>
        <v>5</v>
      </c>
      <c r="Q3797" s="13" t="s">
        <v>8315</v>
      </c>
      <c r="R3797" s="13" t="s">
        <v>8336</v>
      </c>
      <c r="S3797" s="16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customFormat="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95"/>
        <v>0</v>
      </c>
      <c r="P3798">
        <f t="shared" si="296"/>
        <v>1</v>
      </c>
      <c r="Q3798" s="13" t="s">
        <v>8315</v>
      </c>
      <c r="R3798" s="13" t="s">
        <v>8336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2016</v>
      </c>
    </row>
    <row r="3799" spans="1:21" customFormat="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95"/>
        <v>90</v>
      </c>
      <c r="P3799">
        <f t="shared" si="296"/>
        <v>145.41</v>
      </c>
      <c r="Q3799" s="13" t="s">
        <v>8315</v>
      </c>
      <c r="R3799" s="13" t="s">
        <v>8336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customFormat="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95"/>
        <v>1</v>
      </c>
      <c r="P3800">
        <f t="shared" si="296"/>
        <v>205</v>
      </c>
      <c r="Q3800" s="13" t="s">
        <v>8315</v>
      </c>
      <c r="R3800" s="13" t="s">
        <v>8336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customFormat="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95"/>
        <v>4</v>
      </c>
      <c r="P3801">
        <f t="shared" si="296"/>
        <v>100.5</v>
      </c>
      <c r="Q3801" s="13" t="s">
        <v>8315</v>
      </c>
      <c r="R3801" s="13" t="s">
        <v>8336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customFormat="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95"/>
        <v>4</v>
      </c>
      <c r="P3802">
        <f t="shared" si="296"/>
        <v>55.06</v>
      </c>
      <c r="Q3802" s="13" t="s">
        <v>8315</v>
      </c>
      <c r="R3802" s="13" t="s">
        <v>8336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2014</v>
      </c>
    </row>
    <row r="3803" spans="1:21" customFormat="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95"/>
        <v>9</v>
      </c>
      <c r="P3803">
        <f t="shared" si="296"/>
        <v>47.33</v>
      </c>
      <c r="Q3803" s="13" t="s">
        <v>8315</v>
      </c>
      <c r="R3803" s="13" t="s">
        <v>8336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2014</v>
      </c>
    </row>
    <row r="3804" spans="1:21" customFormat="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95"/>
        <v>0</v>
      </c>
      <c r="P3804">
        <f t="shared" si="296"/>
        <v>0</v>
      </c>
      <c r="Q3804" s="13" t="s">
        <v>8315</v>
      </c>
      <c r="R3804" s="13" t="s">
        <v>8336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customFormat="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95"/>
        <v>20</v>
      </c>
      <c r="P3805">
        <f t="shared" si="296"/>
        <v>58.95</v>
      </c>
      <c r="Q3805" s="13" t="s">
        <v>8315</v>
      </c>
      <c r="R3805" s="13" t="s">
        <v>8336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customFormat="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95"/>
        <v>0</v>
      </c>
      <c r="P3806">
        <f t="shared" si="296"/>
        <v>0</v>
      </c>
      <c r="Q3806" s="13" t="s">
        <v>8315</v>
      </c>
      <c r="R3806" s="13" t="s">
        <v>8336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customFormat="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95"/>
        <v>0</v>
      </c>
      <c r="P3807">
        <f t="shared" si="296"/>
        <v>1.5</v>
      </c>
      <c r="Q3807" s="13" t="s">
        <v>8315</v>
      </c>
      <c r="R3807" s="13" t="s">
        <v>8336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customFormat="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95"/>
        <v>0</v>
      </c>
      <c r="P3808">
        <f t="shared" si="296"/>
        <v>5</v>
      </c>
      <c r="Q3808" s="13" t="s">
        <v>8315</v>
      </c>
      <c r="R3808" s="13" t="s">
        <v>8336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2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95"/>
        <v>30</v>
      </c>
      <c r="P3809">
        <f t="shared" si="296"/>
        <v>50.56</v>
      </c>
      <c r="Q3809" s="13" t="s">
        <v>8315</v>
      </c>
      <c r="R3809" s="13" t="s">
        <v>8336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2015</v>
      </c>
      <c r="V3809"/>
    </row>
    <row r="3810" spans="1:22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95"/>
        <v>100</v>
      </c>
      <c r="P3810">
        <f t="shared" si="296"/>
        <v>41.67</v>
      </c>
      <c r="Q3810" s="13" t="s">
        <v>8315</v>
      </c>
      <c r="R3810" s="13" t="s">
        <v>8316</v>
      </c>
      <c r="S3810" s="16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2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95"/>
        <v>101</v>
      </c>
      <c r="P3811">
        <f t="shared" si="296"/>
        <v>53.29</v>
      </c>
      <c r="Q3811" s="13" t="s">
        <v>8315</v>
      </c>
      <c r="R3811" s="13" t="s">
        <v>8316</v>
      </c>
      <c r="S3811" s="16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2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95"/>
        <v>122</v>
      </c>
      <c r="P3812">
        <f t="shared" si="296"/>
        <v>70.23</v>
      </c>
      <c r="Q3812" s="13" t="s">
        <v>8315</v>
      </c>
      <c r="R3812" s="13" t="s">
        <v>8316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2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95"/>
        <v>330</v>
      </c>
      <c r="P3813">
        <f t="shared" si="296"/>
        <v>43.42</v>
      </c>
      <c r="Q3813" s="13" t="s">
        <v>8315</v>
      </c>
      <c r="R3813" s="13" t="s">
        <v>8316</v>
      </c>
      <c r="S3813" s="16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2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95"/>
        <v>110</v>
      </c>
      <c r="P3814">
        <f t="shared" si="296"/>
        <v>199.18</v>
      </c>
      <c r="Q3814" s="13" t="s">
        <v>8315</v>
      </c>
      <c r="R3814" s="13" t="s">
        <v>8316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2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95"/>
        <v>101</v>
      </c>
      <c r="P3815">
        <f t="shared" si="296"/>
        <v>78.52</v>
      </c>
      <c r="Q3815" s="13" t="s">
        <v>8315</v>
      </c>
      <c r="R3815" s="13" t="s">
        <v>8316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2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95"/>
        <v>140</v>
      </c>
      <c r="P3816">
        <f t="shared" si="296"/>
        <v>61.82</v>
      </c>
      <c r="Q3816" s="13" t="s">
        <v>8315</v>
      </c>
      <c r="R3816" s="13" t="s">
        <v>8316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2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95"/>
        <v>100</v>
      </c>
      <c r="P3817">
        <f t="shared" si="296"/>
        <v>50</v>
      </c>
      <c r="Q3817" s="13" t="s">
        <v>8315</v>
      </c>
      <c r="R3817" s="13" t="s">
        <v>8316</v>
      </c>
      <c r="S3817" s="16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2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95"/>
        <v>119</v>
      </c>
      <c r="P3818">
        <f t="shared" si="296"/>
        <v>48.34</v>
      </c>
      <c r="Q3818" s="13" t="s">
        <v>8315</v>
      </c>
      <c r="R3818" s="13" t="s">
        <v>8316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2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95"/>
        <v>107</v>
      </c>
      <c r="P3819">
        <f t="shared" si="296"/>
        <v>107.25</v>
      </c>
      <c r="Q3819" s="13" t="s">
        <v>8315</v>
      </c>
      <c r="R3819" s="13" t="s">
        <v>8316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2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95"/>
        <v>228</v>
      </c>
      <c r="P3820">
        <f t="shared" si="296"/>
        <v>57</v>
      </c>
      <c r="Q3820" s="13" t="s">
        <v>8315</v>
      </c>
      <c r="R3820" s="13" t="s">
        <v>8316</v>
      </c>
      <c r="S3820" s="16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2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95"/>
        <v>106</v>
      </c>
      <c r="P3821">
        <f t="shared" si="296"/>
        <v>40.92</v>
      </c>
      <c r="Q3821" s="13" t="s">
        <v>8315</v>
      </c>
      <c r="R3821" s="13" t="s">
        <v>8316</v>
      </c>
      <c r="S3821" s="16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2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95"/>
        <v>143</v>
      </c>
      <c r="P3822">
        <f t="shared" si="296"/>
        <v>21.5</v>
      </c>
      <c r="Q3822" s="13" t="s">
        <v>8315</v>
      </c>
      <c r="R3822" s="13" t="s">
        <v>8316</v>
      </c>
      <c r="S3822" s="16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2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95"/>
        <v>105</v>
      </c>
      <c r="P3823">
        <f t="shared" si="296"/>
        <v>79.540000000000006</v>
      </c>
      <c r="Q3823" s="13" t="s">
        <v>8315</v>
      </c>
      <c r="R3823" s="13" t="s">
        <v>8316</v>
      </c>
      <c r="S3823" s="16">
        <f t="shared" si="297"/>
        <v>42341.180636574078</v>
      </c>
      <c r="T3823" s="16">
        <f t="shared" si="298"/>
        <v>42373.180636574078</v>
      </c>
      <c r="U3823">
        <f t="shared" si="299"/>
        <v>2015</v>
      </c>
    </row>
    <row r="3824" spans="1:22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95"/>
        <v>110</v>
      </c>
      <c r="P3824">
        <f t="shared" si="296"/>
        <v>72.38</v>
      </c>
      <c r="Q3824" s="13" t="s">
        <v>8315</v>
      </c>
      <c r="R3824" s="13" t="s">
        <v>8316</v>
      </c>
      <c r="S3824" s="16">
        <f t="shared" si="297"/>
        <v>42329.838159722218</v>
      </c>
      <c r="T3824" s="16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95"/>
        <v>106</v>
      </c>
      <c r="P3825">
        <f t="shared" si="296"/>
        <v>64.63</v>
      </c>
      <c r="Q3825" s="13" t="s">
        <v>8315</v>
      </c>
      <c r="R3825" s="13" t="s">
        <v>8316</v>
      </c>
      <c r="S3825" s="16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95"/>
        <v>108</v>
      </c>
      <c r="P3826">
        <f t="shared" si="296"/>
        <v>38.57</v>
      </c>
      <c r="Q3826" s="13" t="s">
        <v>8315</v>
      </c>
      <c r="R3826" s="13" t="s">
        <v>8316</v>
      </c>
      <c r="S3826" s="16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95"/>
        <v>105</v>
      </c>
      <c r="P3827">
        <f t="shared" si="296"/>
        <v>107.57</v>
      </c>
      <c r="Q3827" s="13" t="s">
        <v>8315</v>
      </c>
      <c r="R3827" s="13" t="s">
        <v>8316</v>
      </c>
      <c r="S3827" s="16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95"/>
        <v>119</v>
      </c>
      <c r="P3828">
        <f t="shared" si="296"/>
        <v>27.5</v>
      </c>
      <c r="Q3828" s="13" t="s">
        <v>8315</v>
      </c>
      <c r="R3828" s="13" t="s">
        <v>8316</v>
      </c>
      <c r="S3828" s="16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95"/>
        <v>153</v>
      </c>
      <c r="P3829">
        <f t="shared" si="296"/>
        <v>70.459999999999994</v>
      </c>
      <c r="Q3829" s="13" t="s">
        <v>8315</v>
      </c>
      <c r="R3829" s="13" t="s">
        <v>8316</v>
      </c>
      <c r="S3829" s="16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95"/>
        <v>100</v>
      </c>
      <c r="P3830">
        <f t="shared" si="296"/>
        <v>178.57</v>
      </c>
      <c r="Q3830" s="13" t="s">
        <v>8315</v>
      </c>
      <c r="R3830" s="13" t="s">
        <v>8316</v>
      </c>
      <c r="S3830" s="16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95"/>
        <v>100</v>
      </c>
      <c r="P3831">
        <f t="shared" si="296"/>
        <v>62.63</v>
      </c>
      <c r="Q3831" s="13" t="s">
        <v>8315</v>
      </c>
      <c r="R3831" s="13" t="s">
        <v>8316</v>
      </c>
      <c r="S3831" s="16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95"/>
        <v>225</v>
      </c>
      <c r="P3832">
        <f t="shared" si="296"/>
        <v>75</v>
      </c>
      <c r="Q3832" s="13" t="s">
        <v>8315</v>
      </c>
      <c r="R3832" s="13" t="s">
        <v>8316</v>
      </c>
      <c r="S3832" s="16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95"/>
        <v>106</v>
      </c>
      <c r="P3833">
        <f t="shared" si="296"/>
        <v>58.9</v>
      </c>
      <c r="Q3833" s="13" t="s">
        <v>8315</v>
      </c>
      <c r="R3833" s="13" t="s">
        <v>8316</v>
      </c>
      <c r="S3833" s="16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95"/>
        <v>105</v>
      </c>
      <c r="P3834">
        <f t="shared" si="296"/>
        <v>139.56</v>
      </c>
      <c r="Q3834" s="13" t="s">
        <v>8315</v>
      </c>
      <c r="R3834" s="13" t="s">
        <v>8316</v>
      </c>
      <c r="S3834" s="16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95"/>
        <v>117</v>
      </c>
      <c r="P3835">
        <f t="shared" si="296"/>
        <v>70</v>
      </c>
      <c r="Q3835" s="13" t="s">
        <v>8315</v>
      </c>
      <c r="R3835" s="13" t="s">
        <v>8316</v>
      </c>
      <c r="S3835" s="16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95"/>
        <v>109</v>
      </c>
      <c r="P3836">
        <f t="shared" si="296"/>
        <v>57.39</v>
      </c>
      <c r="Q3836" s="13" t="s">
        <v>8315</v>
      </c>
      <c r="R3836" s="13" t="s">
        <v>8316</v>
      </c>
      <c r="S3836" s="16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95"/>
        <v>160</v>
      </c>
      <c r="P3837">
        <f t="shared" si="296"/>
        <v>40</v>
      </c>
      <c r="Q3837" s="13" t="s">
        <v>8315</v>
      </c>
      <c r="R3837" s="13" t="s">
        <v>8316</v>
      </c>
      <c r="S3837" s="16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95"/>
        <v>113</v>
      </c>
      <c r="P3838">
        <f t="shared" si="296"/>
        <v>64.290000000000006</v>
      </c>
      <c r="Q3838" s="13" t="s">
        <v>8315</v>
      </c>
      <c r="R3838" s="13" t="s">
        <v>8316</v>
      </c>
      <c r="S3838" s="16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95"/>
        <v>102</v>
      </c>
      <c r="P3839">
        <f t="shared" si="296"/>
        <v>120.12</v>
      </c>
      <c r="Q3839" s="13" t="s">
        <v>8315</v>
      </c>
      <c r="R3839" s="13" t="s">
        <v>8316</v>
      </c>
      <c r="S3839" s="16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95"/>
        <v>101</v>
      </c>
      <c r="P3840">
        <f t="shared" si="296"/>
        <v>1008.24</v>
      </c>
      <c r="Q3840" s="13" t="s">
        <v>8315</v>
      </c>
      <c r="R3840" s="13" t="s">
        <v>8316</v>
      </c>
      <c r="S3840" s="16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95"/>
        <v>101</v>
      </c>
      <c r="P3841">
        <f t="shared" si="296"/>
        <v>63.28</v>
      </c>
      <c r="Q3841" s="13" t="s">
        <v>8315</v>
      </c>
      <c r="R3841" s="13" t="s">
        <v>8316</v>
      </c>
      <c r="S3841" s="16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ref="O3842:O3905" si="300">ROUND(E3842/D3842*100,0)</f>
        <v>6500</v>
      </c>
      <c r="P3842">
        <f t="shared" ref="P3842:P3905" si="301">IFERROR(ROUND(E3842/L3842,2),0)</f>
        <v>21.67</v>
      </c>
      <c r="Q3842" s="13" t="s">
        <v>8315</v>
      </c>
      <c r="R3842" s="13" t="s">
        <v>8316</v>
      </c>
      <c r="S3842" s="16">
        <f t="shared" ref="S3842:S3905" si="302">(((J3842/60)/60)/24)+DATE(1970,1,1)</f>
        <v>42432.701724537037</v>
      </c>
      <c r="T3842" s="16">
        <f t="shared" ref="T3842:T3905" si="303">(((I3842/60)/60)/24)+DATE(1970,1,1)</f>
        <v>42457.660057870366</v>
      </c>
      <c r="U3842">
        <f t="shared" ref="U3842:U3905" si="304">+YEAR(S3842)</f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si="300"/>
        <v>9</v>
      </c>
      <c r="P3843">
        <f t="shared" si="301"/>
        <v>25.65</v>
      </c>
      <c r="Q3843" s="13" t="s">
        <v>8315</v>
      </c>
      <c r="R3843" s="13" t="s">
        <v>8316</v>
      </c>
      <c r="S3843" s="16">
        <f t="shared" si="302"/>
        <v>41780.785729166666</v>
      </c>
      <c r="T3843" s="16">
        <f t="shared" si="303"/>
        <v>41840.785729166666</v>
      </c>
      <c r="U3843">
        <f t="shared" si="304"/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300"/>
        <v>22</v>
      </c>
      <c r="P3844">
        <f t="shared" si="301"/>
        <v>47.7</v>
      </c>
      <c r="Q3844" s="13" t="s">
        <v>8315</v>
      </c>
      <c r="R3844" s="13" t="s">
        <v>8316</v>
      </c>
      <c r="S3844" s="16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300"/>
        <v>21</v>
      </c>
      <c r="P3845">
        <f t="shared" si="301"/>
        <v>56.05</v>
      </c>
      <c r="Q3845" s="13" t="s">
        <v>8315</v>
      </c>
      <c r="R3845" s="13" t="s">
        <v>8316</v>
      </c>
      <c r="S3845" s="16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300"/>
        <v>41</v>
      </c>
      <c r="P3846">
        <f t="shared" si="301"/>
        <v>81.319999999999993</v>
      </c>
      <c r="Q3846" s="13" t="s">
        <v>8315</v>
      </c>
      <c r="R3846" s="13" t="s">
        <v>8316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300"/>
        <v>2</v>
      </c>
      <c r="P3847">
        <f t="shared" si="301"/>
        <v>70.17</v>
      </c>
      <c r="Q3847" s="13" t="s">
        <v>8315</v>
      </c>
      <c r="R3847" s="13" t="s">
        <v>8316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300"/>
        <v>3</v>
      </c>
      <c r="P3848">
        <f t="shared" si="301"/>
        <v>23.63</v>
      </c>
      <c r="Q3848" s="13" t="s">
        <v>8315</v>
      </c>
      <c r="R3848" s="13" t="s">
        <v>8316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300"/>
        <v>16</v>
      </c>
      <c r="P3849">
        <f t="shared" si="301"/>
        <v>188.56</v>
      </c>
      <c r="Q3849" s="13" t="s">
        <v>8315</v>
      </c>
      <c r="R3849" s="13" t="s">
        <v>8316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300"/>
        <v>16</v>
      </c>
      <c r="P3850">
        <f t="shared" si="301"/>
        <v>49.51</v>
      </c>
      <c r="Q3850" s="13" t="s">
        <v>8315</v>
      </c>
      <c r="R3850" s="13" t="s">
        <v>8316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300"/>
        <v>7</v>
      </c>
      <c r="P3851">
        <f t="shared" si="301"/>
        <v>75.459999999999994</v>
      </c>
      <c r="Q3851" s="13" t="s">
        <v>8315</v>
      </c>
      <c r="R3851" s="13" t="s">
        <v>8316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300"/>
        <v>4</v>
      </c>
      <c r="P3852">
        <f t="shared" si="301"/>
        <v>9.5</v>
      </c>
      <c r="Q3852" s="13" t="s">
        <v>8315</v>
      </c>
      <c r="R3852" s="13" t="s">
        <v>8316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300"/>
        <v>34</v>
      </c>
      <c r="P3853">
        <f t="shared" si="301"/>
        <v>35.5</v>
      </c>
      <c r="Q3853" s="13" t="s">
        <v>8315</v>
      </c>
      <c r="R3853" s="13" t="s">
        <v>8316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300"/>
        <v>0</v>
      </c>
      <c r="P3854">
        <f t="shared" si="301"/>
        <v>10</v>
      </c>
      <c r="Q3854" s="13" t="s">
        <v>8315</v>
      </c>
      <c r="R3854" s="13" t="s">
        <v>8316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300"/>
        <v>0</v>
      </c>
      <c r="P3855">
        <f t="shared" si="301"/>
        <v>13</v>
      </c>
      <c r="Q3855" s="13" t="s">
        <v>8315</v>
      </c>
      <c r="R3855" s="13" t="s">
        <v>8316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300"/>
        <v>16</v>
      </c>
      <c r="P3856">
        <f t="shared" si="301"/>
        <v>89.4</v>
      </c>
      <c r="Q3856" s="13" t="s">
        <v>8315</v>
      </c>
      <c r="R3856" s="13" t="s">
        <v>8316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2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300"/>
        <v>3</v>
      </c>
      <c r="P3857">
        <f t="shared" si="301"/>
        <v>25</v>
      </c>
      <c r="Q3857" s="13" t="s">
        <v>8315</v>
      </c>
      <c r="R3857" s="13" t="s">
        <v>8316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2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300"/>
        <v>0</v>
      </c>
      <c r="P3858">
        <f t="shared" si="301"/>
        <v>1</v>
      </c>
      <c r="Q3858" s="13" t="s">
        <v>8315</v>
      </c>
      <c r="R3858" s="13" t="s">
        <v>8316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2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300"/>
        <v>5</v>
      </c>
      <c r="P3859">
        <f t="shared" si="301"/>
        <v>65</v>
      </c>
      <c r="Q3859" s="13" t="s">
        <v>8315</v>
      </c>
      <c r="R3859" s="13" t="s">
        <v>8316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2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300"/>
        <v>2</v>
      </c>
      <c r="P3860">
        <f t="shared" si="301"/>
        <v>10</v>
      </c>
      <c r="Q3860" s="13" t="s">
        <v>8315</v>
      </c>
      <c r="R3860" s="13" t="s">
        <v>8316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2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300"/>
        <v>0</v>
      </c>
      <c r="P3861">
        <f t="shared" si="301"/>
        <v>1</v>
      </c>
      <c r="Q3861" s="13" t="s">
        <v>8315</v>
      </c>
      <c r="R3861" s="13" t="s">
        <v>8316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2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300"/>
        <v>18</v>
      </c>
      <c r="P3862">
        <f t="shared" si="301"/>
        <v>81.540000000000006</v>
      </c>
      <c r="Q3862" s="13" t="s">
        <v>8315</v>
      </c>
      <c r="R3862" s="13" t="s">
        <v>8316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2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300"/>
        <v>5</v>
      </c>
      <c r="P3863">
        <f t="shared" si="301"/>
        <v>100</v>
      </c>
      <c r="Q3863" s="13" t="s">
        <v>8315</v>
      </c>
      <c r="R3863" s="13" t="s">
        <v>8316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2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300"/>
        <v>0</v>
      </c>
      <c r="P3864">
        <f t="shared" si="301"/>
        <v>1</v>
      </c>
      <c r="Q3864" s="13" t="s">
        <v>8315</v>
      </c>
      <c r="R3864" s="13" t="s">
        <v>8316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2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300"/>
        <v>0</v>
      </c>
      <c r="P3865">
        <f t="shared" si="301"/>
        <v>0</v>
      </c>
      <c r="Q3865" s="13" t="s">
        <v>8315</v>
      </c>
      <c r="R3865" s="13" t="s">
        <v>8316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2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300"/>
        <v>1</v>
      </c>
      <c r="P3866">
        <f t="shared" si="301"/>
        <v>20</v>
      </c>
      <c r="Q3866" s="13" t="s">
        <v>8315</v>
      </c>
      <c r="R3866" s="13" t="s">
        <v>8316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2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300"/>
        <v>27</v>
      </c>
      <c r="P3867">
        <f t="shared" si="301"/>
        <v>46.43</v>
      </c>
      <c r="Q3867" s="13" t="s">
        <v>8315</v>
      </c>
      <c r="R3867" s="13" t="s">
        <v>8316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2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300"/>
        <v>1</v>
      </c>
      <c r="P3868">
        <f t="shared" si="301"/>
        <v>5.5</v>
      </c>
      <c r="Q3868" s="13" t="s">
        <v>8315</v>
      </c>
      <c r="R3868" s="13" t="s">
        <v>8316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2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300"/>
        <v>13</v>
      </c>
      <c r="P3869">
        <f t="shared" si="301"/>
        <v>50.2</v>
      </c>
      <c r="Q3869" s="13" t="s">
        <v>8315</v>
      </c>
      <c r="R3869" s="13" t="s">
        <v>8316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2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300"/>
        <v>0</v>
      </c>
      <c r="P3870">
        <f t="shared" si="301"/>
        <v>10</v>
      </c>
      <c r="Q3870" s="13" t="s">
        <v>8315</v>
      </c>
      <c r="R3870" s="13" t="s">
        <v>8336</v>
      </c>
      <c r="S3870" s="16">
        <f t="shared" si="302"/>
        <v>41865.659780092588</v>
      </c>
      <c r="T3870" s="16">
        <f t="shared" si="303"/>
        <v>41890.659780092588</v>
      </c>
      <c r="U3870">
        <f t="shared" si="304"/>
        <v>2014</v>
      </c>
      <c r="V3870"/>
    </row>
    <row r="3871" spans="1:22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300"/>
        <v>3</v>
      </c>
      <c r="P3871">
        <f t="shared" si="301"/>
        <v>30.13</v>
      </c>
      <c r="Q3871" s="13" t="s">
        <v>8315</v>
      </c>
      <c r="R3871" s="13" t="s">
        <v>8336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2015</v>
      </c>
      <c r="V3871"/>
    </row>
    <row r="3872" spans="1:22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300"/>
        <v>15</v>
      </c>
      <c r="P3872">
        <f t="shared" si="301"/>
        <v>150</v>
      </c>
      <c r="Q3872" s="13" t="s">
        <v>8315</v>
      </c>
      <c r="R3872" s="13" t="s">
        <v>8336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2014</v>
      </c>
      <c r="V3872"/>
    </row>
    <row r="3873" spans="1:21" customFormat="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300"/>
        <v>3</v>
      </c>
      <c r="P3873">
        <f t="shared" si="301"/>
        <v>13.33</v>
      </c>
      <c r="Q3873" s="13" t="s">
        <v>8315</v>
      </c>
      <c r="R3873" s="13" t="s">
        <v>8336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customFormat="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300"/>
        <v>0</v>
      </c>
      <c r="P3874">
        <f t="shared" si="301"/>
        <v>0</v>
      </c>
      <c r="Q3874" s="13" t="s">
        <v>8315</v>
      </c>
      <c r="R3874" s="13" t="s">
        <v>8336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customFormat="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300"/>
        <v>0</v>
      </c>
      <c r="P3875">
        <f t="shared" si="301"/>
        <v>0</v>
      </c>
      <c r="Q3875" s="13" t="s">
        <v>8315</v>
      </c>
      <c r="R3875" s="13" t="s">
        <v>8336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customFormat="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300"/>
        <v>0</v>
      </c>
      <c r="P3876">
        <f t="shared" si="301"/>
        <v>0</v>
      </c>
      <c r="Q3876" s="13" t="s">
        <v>8315</v>
      </c>
      <c r="R3876" s="13" t="s">
        <v>8336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customFormat="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300"/>
        <v>0</v>
      </c>
      <c r="P3877">
        <f t="shared" si="301"/>
        <v>0</v>
      </c>
      <c r="Q3877" s="13" t="s">
        <v>8315</v>
      </c>
      <c r="R3877" s="13" t="s">
        <v>8336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customFormat="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300"/>
        <v>53</v>
      </c>
      <c r="P3878">
        <f t="shared" si="301"/>
        <v>44.76</v>
      </c>
      <c r="Q3878" s="13" t="s">
        <v>8315</v>
      </c>
      <c r="R3878" s="13" t="s">
        <v>8336</v>
      </c>
      <c r="S3878" s="16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customFormat="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300"/>
        <v>5</v>
      </c>
      <c r="P3879">
        <f t="shared" si="301"/>
        <v>88.64</v>
      </c>
      <c r="Q3879" s="13" t="s">
        <v>8315</v>
      </c>
      <c r="R3879" s="13" t="s">
        <v>8336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customFormat="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300"/>
        <v>0</v>
      </c>
      <c r="P3880">
        <f t="shared" si="301"/>
        <v>10</v>
      </c>
      <c r="Q3880" s="13" t="s">
        <v>8315</v>
      </c>
      <c r="R3880" s="13" t="s">
        <v>8336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customFormat="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300"/>
        <v>0</v>
      </c>
      <c r="P3881">
        <f t="shared" si="301"/>
        <v>0</v>
      </c>
      <c r="Q3881" s="13" t="s">
        <v>8315</v>
      </c>
      <c r="R3881" s="13" t="s">
        <v>8336</v>
      </c>
      <c r="S3881" s="16">
        <f t="shared" si="302"/>
        <v>41999.861064814817</v>
      </c>
      <c r="T3881" s="16">
        <f t="shared" si="303"/>
        <v>42029.861064814817</v>
      </c>
      <c r="U3881">
        <f t="shared" si="304"/>
        <v>2014</v>
      </c>
    </row>
    <row r="3882" spans="1:21" customFormat="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300"/>
        <v>13</v>
      </c>
      <c r="P3882">
        <f t="shared" si="301"/>
        <v>57.65</v>
      </c>
      <c r="Q3882" s="13" t="s">
        <v>8315</v>
      </c>
      <c r="R3882" s="13" t="s">
        <v>8336</v>
      </c>
      <c r="S3882" s="16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customFormat="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300"/>
        <v>5</v>
      </c>
      <c r="P3883">
        <f t="shared" si="301"/>
        <v>25</v>
      </c>
      <c r="Q3883" s="13" t="s">
        <v>8315</v>
      </c>
      <c r="R3883" s="13" t="s">
        <v>8336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customFormat="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300"/>
        <v>0</v>
      </c>
      <c r="P3884">
        <f t="shared" si="301"/>
        <v>0</v>
      </c>
      <c r="Q3884" s="13" t="s">
        <v>8315</v>
      </c>
      <c r="R3884" s="13" t="s">
        <v>8336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customFormat="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300"/>
        <v>0</v>
      </c>
      <c r="P3885">
        <f t="shared" si="301"/>
        <v>0</v>
      </c>
      <c r="Q3885" s="13" t="s">
        <v>8315</v>
      </c>
      <c r="R3885" s="13" t="s">
        <v>8336</v>
      </c>
      <c r="S3885" s="16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customFormat="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300"/>
        <v>0</v>
      </c>
      <c r="P3886">
        <f t="shared" si="301"/>
        <v>0</v>
      </c>
      <c r="Q3886" s="13" t="s">
        <v>8315</v>
      </c>
      <c r="R3886" s="13" t="s">
        <v>8336</v>
      </c>
      <c r="S3886" s="16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customFormat="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300"/>
        <v>0</v>
      </c>
      <c r="P3887">
        <f t="shared" si="301"/>
        <v>0</v>
      </c>
      <c r="Q3887" s="13" t="s">
        <v>8315</v>
      </c>
      <c r="R3887" s="13" t="s">
        <v>8336</v>
      </c>
      <c r="S3887" s="16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customFormat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300"/>
        <v>0</v>
      </c>
      <c r="P3888">
        <f t="shared" si="301"/>
        <v>0</v>
      </c>
      <c r="Q3888" s="13" t="s">
        <v>8315</v>
      </c>
      <c r="R3888" s="13" t="s">
        <v>8336</v>
      </c>
      <c r="S3888" s="16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2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300"/>
        <v>2</v>
      </c>
      <c r="P3889">
        <f t="shared" si="301"/>
        <v>17.5</v>
      </c>
      <c r="Q3889" s="13" t="s">
        <v>8315</v>
      </c>
      <c r="R3889" s="13" t="s">
        <v>8336</v>
      </c>
      <c r="S3889" s="16">
        <f t="shared" si="302"/>
        <v>42079.857974537037</v>
      </c>
      <c r="T3889" s="16">
        <f t="shared" si="303"/>
        <v>42125.916666666672</v>
      </c>
      <c r="U3889">
        <f t="shared" si="304"/>
        <v>2015</v>
      </c>
      <c r="V3889"/>
    </row>
    <row r="3890" spans="1:22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300"/>
        <v>27</v>
      </c>
      <c r="P3890">
        <f t="shared" si="301"/>
        <v>38.71</v>
      </c>
      <c r="Q3890" s="13" t="s">
        <v>8315</v>
      </c>
      <c r="R3890" s="13" t="s">
        <v>8316</v>
      </c>
      <c r="S3890" s="16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2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300"/>
        <v>1</v>
      </c>
      <c r="P3891">
        <f t="shared" si="301"/>
        <v>13.11</v>
      </c>
      <c r="Q3891" s="13" t="s">
        <v>8315</v>
      </c>
      <c r="R3891" s="13" t="s">
        <v>8316</v>
      </c>
      <c r="S3891" s="16">
        <f t="shared" si="302"/>
        <v>41977.004976851851</v>
      </c>
      <c r="T3891" s="16">
        <f t="shared" si="303"/>
        <v>42008.976388888885</v>
      </c>
      <c r="U3891">
        <f t="shared" si="304"/>
        <v>2014</v>
      </c>
    </row>
    <row r="3892" spans="1:22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300"/>
        <v>17</v>
      </c>
      <c r="P3892">
        <f t="shared" si="301"/>
        <v>315.5</v>
      </c>
      <c r="Q3892" s="13" t="s">
        <v>8315</v>
      </c>
      <c r="R3892" s="13" t="s">
        <v>8316</v>
      </c>
      <c r="S3892" s="16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2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300"/>
        <v>33</v>
      </c>
      <c r="P3893">
        <f t="shared" si="301"/>
        <v>37.14</v>
      </c>
      <c r="Q3893" s="13" t="s">
        <v>8315</v>
      </c>
      <c r="R3893" s="13" t="s">
        <v>8316</v>
      </c>
      <c r="S3893" s="16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2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300"/>
        <v>0</v>
      </c>
      <c r="P3894">
        <f t="shared" si="301"/>
        <v>0</v>
      </c>
      <c r="Q3894" s="13" t="s">
        <v>8315</v>
      </c>
      <c r="R3894" s="13" t="s">
        <v>8316</v>
      </c>
      <c r="S3894" s="16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2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300"/>
        <v>22</v>
      </c>
      <c r="P3895">
        <f t="shared" si="301"/>
        <v>128.27000000000001</v>
      </c>
      <c r="Q3895" s="13" t="s">
        <v>8315</v>
      </c>
      <c r="R3895" s="13" t="s">
        <v>8316</v>
      </c>
      <c r="S3895" s="16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2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300"/>
        <v>3</v>
      </c>
      <c r="P3896">
        <f t="shared" si="301"/>
        <v>47.27</v>
      </c>
      <c r="Q3896" s="13" t="s">
        <v>8315</v>
      </c>
      <c r="R3896" s="13" t="s">
        <v>8316</v>
      </c>
      <c r="S3896" s="16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2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300"/>
        <v>5</v>
      </c>
      <c r="P3897">
        <f t="shared" si="301"/>
        <v>50</v>
      </c>
      <c r="Q3897" s="13" t="s">
        <v>8315</v>
      </c>
      <c r="R3897" s="13" t="s">
        <v>8316</v>
      </c>
      <c r="S3897" s="16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2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300"/>
        <v>11</v>
      </c>
      <c r="P3898">
        <f t="shared" si="301"/>
        <v>42.5</v>
      </c>
      <c r="Q3898" s="13" t="s">
        <v>8315</v>
      </c>
      <c r="R3898" s="13" t="s">
        <v>8316</v>
      </c>
      <c r="S3898" s="16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2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300"/>
        <v>18</v>
      </c>
      <c r="P3899">
        <f t="shared" si="301"/>
        <v>44</v>
      </c>
      <c r="Q3899" s="13" t="s">
        <v>8315</v>
      </c>
      <c r="R3899" s="13" t="s">
        <v>8316</v>
      </c>
      <c r="S3899" s="16">
        <f t="shared" si="302"/>
        <v>41982.87364583333</v>
      </c>
      <c r="T3899" s="16">
        <f t="shared" si="303"/>
        <v>42012.87364583333</v>
      </c>
      <c r="U3899">
        <f t="shared" si="304"/>
        <v>2014</v>
      </c>
    </row>
    <row r="3900" spans="1:22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300"/>
        <v>33</v>
      </c>
      <c r="P3900">
        <f t="shared" si="301"/>
        <v>50.88</v>
      </c>
      <c r="Q3900" s="13" t="s">
        <v>8315</v>
      </c>
      <c r="R3900" s="13" t="s">
        <v>8316</v>
      </c>
      <c r="S3900" s="16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2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300"/>
        <v>1</v>
      </c>
      <c r="P3901">
        <f t="shared" si="301"/>
        <v>62.5</v>
      </c>
      <c r="Q3901" s="13" t="s">
        <v>8315</v>
      </c>
      <c r="R3901" s="13" t="s">
        <v>8316</v>
      </c>
      <c r="S3901" s="16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2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300"/>
        <v>5</v>
      </c>
      <c r="P3902">
        <f t="shared" si="301"/>
        <v>27</v>
      </c>
      <c r="Q3902" s="13" t="s">
        <v>8315</v>
      </c>
      <c r="R3902" s="13" t="s">
        <v>8316</v>
      </c>
      <c r="S3902" s="16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2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300"/>
        <v>1</v>
      </c>
      <c r="P3903">
        <f t="shared" si="301"/>
        <v>25</v>
      </c>
      <c r="Q3903" s="13" t="s">
        <v>8315</v>
      </c>
      <c r="R3903" s="13" t="s">
        <v>8316</v>
      </c>
      <c r="S3903" s="16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2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300"/>
        <v>49</v>
      </c>
      <c r="P3904">
        <f t="shared" si="301"/>
        <v>47.26</v>
      </c>
      <c r="Q3904" s="13" t="s">
        <v>8315</v>
      </c>
      <c r="R3904" s="13" t="s">
        <v>8316</v>
      </c>
      <c r="S3904" s="16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300"/>
        <v>0</v>
      </c>
      <c r="P3905">
        <f t="shared" si="301"/>
        <v>0</v>
      </c>
      <c r="Q3905" s="13" t="s">
        <v>8315</v>
      </c>
      <c r="R3905" s="13" t="s">
        <v>8316</v>
      </c>
      <c r="S3905" s="16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ref="O3906:O3969" si="305">ROUND(E3906/D3906*100,0)</f>
        <v>0</v>
      </c>
      <c r="P3906">
        <f t="shared" ref="P3906:P3969" si="306">IFERROR(ROUND(E3906/L3906,2),0)</f>
        <v>1.5</v>
      </c>
      <c r="Q3906" s="13" t="s">
        <v>8315</v>
      </c>
      <c r="R3906" s="13" t="s">
        <v>8316</v>
      </c>
      <c r="S3906" s="16">
        <f t="shared" ref="S3906:S3969" si="307">(((J3906/60)/60)/24)+DATE(1970,1,1)</f>
        <v>42095.229166666672</v>
      </c>
      <c r="T3906" s="16">
        <f t="shared" ref="T3906:T3969" si="308">(((I3906/60)/60)/24)+DATE(1970,1,1)</f>
        <v>42109.211111111115</v>
      </c>
      <c r="U3906">
        <f t="shared" ref="U3906:U3969" si="309">+YEAR(S3906)</f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si="305"/>
        <v>12</v>
      </c>
      <c r="P3907">
        <f t="shared" si="306"/>
        <v>24.71</v>
      </c>
      <c r="Q3907" s="13" t="s">
        <v>8315</v>
      </c>
      <c r="R3907" s="13" t="s">
        <v>8316</v>
      </c>
      <c r="S3907" s="16">
        <f t="shared" si="307"/>
        <v>42124.623877314814</v>
      </c>
      <c r="T3907" s="16">
        <f t="shared" si="308"/>
        <v>42166.958333333328</v>
      </c>
      <c r="U3907">
        <f t="shared" si="309"/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305"/>
        <v>67</v>
      </c>
      <c r="P3908">
        <f t="shared" si="306"/>
        <v>63.13</v>
      </c>
      <c r="Q3908" s="13" t="s">
        <v>8315</v>
      </c>
      <c r="R3908" s="13" t="s">
        <v>8316</v>
      </c>
      <c r="S3908" s="16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305"/>
        <v>15</v>
      </c>
      <c r="P3909">
        <f t="shared" si="306"/>
        <v>38.25</v>
      </c>
      <c r="Q3909" s="13" t="s">
        <v>8315</v>
      </c>
      <c r="R3909" s="13" t="s">
        <v>8316</v>
      </c>
      <c r="S3909" s="16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305"/>
        <v>9</v>
      </c>
      <c r="P3910">
        <f t="shared" si="306"/>
        <v>16.25</v>
      </c>
      <c r="Q3910" s="13" t="s">
        <v>8315</v>
      </c>
      <c r="R3910" s="13" t="s">
        <v>8316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305"/>
        <v>0</v>
      </c>
      <c r="P3911">
        <f t="shared" si="306"/>
        <v>33.75</v>
      </c>
      <c r="Q3911" s="13" t="s">
        <v>8315</v>
      </c>
      <c r="R3911" s="13" t="s">
        <v>8316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305"/>
        <v>3</v>
      </c>
      <c r="P3912">
        <f t="shared" si="306"/>
        <v>61.67</v>
      </c>
      <c r="Q3912" s="13" t="s">
        <v>8315</v>
      </c>
      <c r="R3912" s="13" t="s">
        <v>8316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305"/>
        <v>37</v>
      </c>
      <c r="P3913">
        <f t="shared" si="306"/>
        <v>83.14</v>
      </c>
      <c r="Q3913" s="13" t="s">
        <v>8315</v>
      </c>
      <c r="R3913" s="13" t="s">
        <v>8316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305"/>
        <v>0</v>
      </c>
      <c r="P3914">
        <f t="shared" si="306"/>
        <v>1</v>
      </c>
      <c r="Q3914" s="13" t="s">
        <v>8315</v>
      </c>
      <c r="R3914" s="13" t="s">
        <v>8316</v>
      </c>
      <c r="S3914" s="16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305"/>
        <v>10</v>
      </c>
      <c r="P3915">
        <f t="shared" si="306"/>
        <v>142.86000000000001</v>
      </c>
      <c r="Q3915" s="13" t="s">
        <v>8315</v>
      </c>
      <c r="R3915" s="13" t="s">
        <v>8316</v>
      </c>
      <c r="S3915" s="16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305"/>
        <v>36</v>
      </c>
      <c r="P3916">
        <f t="shared" si="306"/>
        <v>33.67</v>
      </c>
      <c r="Q3916" s="13" t="s">
        <v>8315</v>
      </c>
      <c r="R3916" s="13" t="s">
        <v>8316</v>
      </c>
      <c r="S3916" s="16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305"/>
        <v>0</v>
      </c>
      <c r="P3917">
        <f t="shared" si="306"/>
        <v>5</v>
      </c>
      <c r="Q3917" s="13" t="s">
        <v>8315</v>
      </c>
      <c r="R3917" s="13" t="s">
        <v>8316</v>
      </c>
      <c r="S3917" s="16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305"/>
        <v>0</v>
      </c>
      <c r="P3918">
        <f t="shared" si="306"/>
        <v>0</v>
      </c>
      <c r="Q3918" s="13" t="s">
        <v>8315</v>
      </c>
      <c r="R3918" s="13" t="s">
        <v>8316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305"/>
        <v>0</v>
      </c>
      <c r="P3919">
        <f t="shared" si="306"/>
        <v>10</v>
      </c>
      <c r="Q3919" s="13" t="s">
        <v>8315</v>
      </c>
      <c r="R3919" s="13" t="s">
        <v>8316</v>
      </c>
      <c r="S3919" s="16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305"/>
        <v>0</v>
      </c>
      <c r="P3920">
        <f t="shared" si="306"/>
        <v>40</v>
      </c>
      <c r="Q3920" s="13" t="s">
        <v>8315</v>
      </c>
      <c r="R3920" s="13" t="s">
        <v>8316</v>
      </c>
      <c r="S3920" s="16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305"/>
        <v>2</v>
      </c>
      <c r="P3921">
        <f t="shared" si="306"/>
        <v>30</v>
      </c>
      <c r="Q3921" s="13" t="s">
        <v>8315</v>
      </c>
      <c r="R3921" s="13" t="s">
        <v>8316</v>
      </c>
      <c r="S3921" s="16">
        <f t="shared" si="307"/>
        <v>42358.684872685189</v>
      </c>
      <c r="T3921" s="16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305"/>
        <v>5</v>
      </c>
      <c r="P3922">
        <f t="shared" si="306"/>
        <v>45</v>
      </c>
      <c r="Q3922" s="13" t="s">
        <v>8315</v>
      </c>
      <c r="R3922" s="13" t="s">
        <v>8316</v>
      </c>
      <c r="S3922" s="16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305"/>
        <v>0</v>
      </c>
      <c r="P3923">
        <f t="shared" si="306"/>
        <v>0</v>
      </c>
      <c r="Q3923" s="13" t="s">
        <v>8315</v>
      </c>
      <c r="R3923" s="13" t="s">
        <v>8316</v>
      </c>
      <c r="S3923" s="16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305"/>
        <v>8</v>
      </c>
      <c r="P3924">
        <f t="shared" si="306"/>
        <v>10.17</v>
      </c>
      <c r="Q3924" s="13" t="s">
        <v>8315</v>
      </c>
      <c r="R3924" s="13" t="s">
        <v>8316</v>
      </c>
      <c r="S3924" s="16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305"/>
        <v>12</v>
      </c>
      <c r="P3925">
        <f t="shared" si="306"/>
        <v>81.41</v>
      </c>
      <c r="Q3925" s="13" t="s">
        <v>8315</v>
      </c>
      <c r="R3925" s="13" t="s">
        <v>8316</v>
      </c>
      <c r="S3925" s="16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305"/>
        <v>15</v>
      </c>
      <c r="P3926">
        <f t="shared" si="306"/>
        <v>57.25</v>
      </c>
      <c r="Q3926" s="13" t="s">
        <v>8315</v>
      </c>
      <c r="R3926" s="13" t="s">
        <v>8316</v>
      </c>
      <c r="S3926" s="16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305"/>
        <v>10</v>
      </c>
      <c r="P3927">
        <f t="shared" si="306"/>
        <v>5</v>
      </c>
      <c r="Q3927" s="13" t="s">
        <v>8315</v>
      </c>
      <c r="R3927" s="13" t="s">
        <v>8316</v>
      </c>
      <c r="S3927" s="16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305"/>
        <v>0</v>
      </c>
      <c r="P3928">
        <f t="shared" si="306"/>
        <v>15</v>
      </c>
      <c r="Q3928" s="13" t="s">
        <v>8315</v>
      </c>
      <c r="R3928" s="13" t="s">
        <v>8316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305"/>
        <v>1</v>
      </c>
      <c r="P3929">
        <f t="shared" si="306"/>
        <v>12.5</v>
      </c>
      <c r="Q3929" s="13" t="s">
        <v>8315</v>
      </c>
      <c r="R3929" s="13" t="s">
        <v>8316</v>
      </c>
      <c r="S3929" s="16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305"/>
        <v>13</v>
      </c>
      <c r="P3930">
        <f t="shared" si="306"/>
        <v>93</v>
      </c>
      <c r="Q3930" s="13" t="s">
        <v>8315</v>
      </c>
      <c r="R3930" s="13" t="s">
        <v>8316</v>
      </c>
      <c r="S3930" s="16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305"/>
        <v>2</v>
      </c>
      <c r="P3931">
        <f t="shared" si="306"/>
        <v>32.36</v>
      </c>
      <c r="Q3931" s="13" t="s">
        <v>8315</v>
      </c>
      <c r="R3931" s="13" t="s">
        <v>8316</v>
      </c>
      <c r="S3931" s="16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305"/>
        <v>0</v>
      </c>
      <c r="P3932">
        <f t="shared" si="306"/>
        <v>0</v>
      </c>
      <c r="Q3932" s="13" t="s">
        <v>8315</v>
      </c>
      <c r="R3932" s="13" t="s">
        <v>8316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305"/>
        <v>0</v>
      </c>
      <c r="P3933">
        <f t="shared" si="306"/>
        <v>0</v>
      </c>
      <c r="Q3933" s="13" t="s">
        <v>8315</v>
      </c>
      <c r="R3933" s="13" t="s">
        <v>8316</v>
      </c>
      <c r="S3933" s="16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305"/>
        <v>0</v>
      </c>
      <c r="P3934">
        <f t="shared" si="306"/>
        <v>1</v>
      </c>
      <c r="Q3934" s="13" t="s">
        <v>8315</v>
      </c>
      <c r="R3934" s="13" t="s">
        <v>8316</v>
      </c>
      <c r="S3934" s="16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305"/>
        <v>16</v>
      </c>
      <c r="P3935">
        <f t="shared" si="306"/>
        <v>91.83</v>
      </c>
      <c r="Q3935" s="13" t="s">
        <v>8315</v>
      </c>
      <c r="R3935" s="13" t="s">
        <v>8316</v>
      </c>
      <c r="S3935" s="16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305"/>
        <v>11</v>
      </c>
      <c r="P3936">
        <f t="shared" si="306"/>
        <v>45.83</v>
      </c>
      <c r="Q3936" s="13" t="s">
        <v>8315</v>
      </c>
      <c r="R3936" s="13" t="s">
        <v>8316</v>
      </c>
      <c r="S3936" s="16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305"/>
        <v>44</v>
      </c>
      <c r="P3937">
        <f t="shared" si="306"/>
        <v>57.17</v>
      </c>
      <c r="Q3937" s="13" t="s">
        <v>8315</v>
      </c>
      <c r="R3937" s="13" t="s">
        <v>8316</v>
      </c>
      <c r="S3937" s="16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305"/>
        <v>0</v>
      </c>
      <c r="P3938">
        <f t="shared" si="306"/>
        <v>0</v>
      </c>
      <c r="Q3938" s="13" t="s">
        <v>8315</v>
      </c>
      <c r="R3938" s="13" t="s">
        <v>8316</v>
      </c>
      <c r="S3938" s="16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305"/>
        <v>86</v>
      </c>
      <c r="P3939">
        <f t="shared" si="306"/>
        <v>248.5</v>
      </c>
      <c r="Q3939" s="13" t="s">
        <v>8315</v>
      </c>
      <c r="R3939" s="13" t="s">
        <v>8316</v>
      </c>
      <c r="S3939" s="16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305"/>
        <v>12</v>
      </c>
      <c r="P3940">
        <f t="shared" si="306"/>
        <v>79.400000000000006</v>
      </c>
      <c r="Q3940" s="13" t="s">
        <v>8315</v>
      </c>
      <c r="R3940" s="13" t="s">
        <v>8316</v>
      </c>
      <c r="S3940" s="16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305"/>
        <v>0</v>
      </c>
      <c r="P3941">
        <f t="shared" si="306"/>
        <v>5</v>
      </c>
      <c r="Q3941" s="13" t="s">
        <v>8315</v>
      </c>
      <c r="R3941" s="13" t="s">
        <v>8316</v>
      </c>
      <c r="S3941" s="16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305"/>
        <v>0</v>
      </c>
      <c r="P3942">
        <f t="shared" si="306"/>
        <v>5.5</v>
      </c>
      <c r="Q3942" s="13" t="s">
        <v>8315</v>
      </c>
      <c r="R3942" s="13" t="s">
        <v>8316</v>
      </c>
      <c r="S3942" s="16">
        <f t="shared" si="307"/>
        <v>41961.492488425924</v>
      </c>
      <c r="T3942" s="16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305"/>
        <v>1</v>
      </c>
      <c r="P3943">
        <f t="shared" si="306"/>
        <v>25</v>
      </c>
      <c r="Q3943" s="13" t="s">
        <v>8315</v>
      </c>
      <c r="R3943" s="13" t="s">
        <v>8316</v>
      </c>
      <c r="S3943" s="16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305"/>
        <v>0</v>
      </c>
      <c r="P3944">
        <f t="shared" si="306"/>
        <v>0</v>
      </c>
      <c r="Q3944" s="13" t="s">
        <v>8315</v>
      </c>
      <c r="R3944" s="13" t="s">
        <v>8316</v>
      </c>
      <c r="S3944" s="16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305"/>
        <v>36</v>
      </c>
      <c r="P3945">
        <f t="shared" si="306"/>
        <v>137.08000000000001</v>
      </c>
      <c r="Q3945" s="13" t="s">
        <v>8315</v>
      </c>
      <c r="R3945" s="13" t="s">
        <v>8316</v>
      </c>
      <c r="S3945" s="16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305"/>
        <v>0</v>
      </c>
      <c r="P3946">
        <f t="shared" si="306"/>
        <v>0</v>
      </c>
      <c r="Q3946" s="13" t="s">
        <v>8315</v>
      </c>
      <c r="R3946" s="13" t="s">
        <v>8316</v>
      </c>
      <c r="S3946" s="16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305"/>
        <v>0</v>
      </c>
      <c r="P3947">
        <f t="shared" si="306"/>
        <v>5</v>
      </c>
      <c r="Q3947" s="13" t="s">
        <v>8315</v>
      </c>
      <c r="R3947" s="13" t="s">
        <v>8316</v>
      </c>
      <c r="S3947" s="16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305"/>
        <v>3</v>
      </c>
      <c r="P3948">
        <f t="shared" si="306"/>
        <v>39</v>
      </c>
      <c r="Q3948" s="13" t="s">
        <v>8315</v>
      </c>
      <c r="R3948" s="13" t="s">
        <v>8316</v>
      </c>
      <c r="S3948" s="16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305"/>
        <v>3</v>
      </c>
      <c r="P3949">
        <f t="shared" si="306"/>
        <v>50.5</v>
      </c>
      <c r="Q3949" s="13" t="s">
        <v>8315</v>
      </c>
      <c r="R3949" s="13" t="s">
        <v>8316</v>
      </c>
      <c r="S3949" s="16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305"/>
        <v>0</v>
      </c>
      <c r="P3950">
        <f t="shared" si="306"/>
        <v>0</v>
      </c>
      <c r="Q3950" s="13" t="s">
        <v>8315</v>
      </c>
      <c r="R3950" s="13" t="s">
        <v>8316</v>
      </c>
      <c r="S3950" s="16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305"/>
        <v>16</v>
      </c>
      <c r="P3951">
        <f t="shared" si="306"/>
        <v>49.28</v>
      </c>
      <c r="Q3951" s="13" t="s">
        <v>8315</v>
      </c>
      <c r="R3951" s="13" t="s">
        <v>8316</v>
      </c>
      <c r="S3951" s="16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305"/>
        <v>1</v>
      </c>
      <c r="P3952">
        <f t="shared" si="306"/>
        <v>25</v>
      </c>
      <c r="Q3952" s="13" t="s">
        <v>8315</v>
      </c>
      <c r="R3952" s="13" t="s">
        <v>8316</v>
      </c>
      <c r="S3952" s="16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305"/>
        <v>0</v>
      </c>
      <c r="P3953">
        <f t="shared" si="306"/>
        <v>1</v>
      </c>
      <c r="Q3953" s="13" t="s">
        <v>8315</v>
      </c>
      <c r="R3953" s="13" t="s">
        <v>8316</v>
      </c>
      <c r="S3953" s="16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305"/>
        <v>0</v>
      </c>
      <c r="P3954">
        <f t="shared" si="306"/>
        <v>25</v>
      </c>
      <c r="Q3954" s="13" t="s">
        <v>8315</v>
      </c>
      <c r="R3954" s="13" t="s">
        <v>8316</v>
      </c>
      <c r="S3954" s="16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305"/>
        <v>0</v>
      </c>
      <c r="P3955">
        <f t="shared" si="306"/>
        <v>0</v>
      </c>
      <c r="Q3955" s="13" t="s">
        <v>8315</v>
      </c>
      <c r="R3955" s="13" t="s">
        <v>8316</v>
      </c>
      <c r="S3955" s="16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305"/>
        <v>0</v>
      </c>
      <c r="P3956">
        <f t="shared" si="306"/>
        <v>0</v>
      </c>
      <c r="Q3956" s="13" t="s">
        <v>8315</v>
      </c>
      <c r="R3956" s="13" t="s">
        <v>8316</v>
      </c>
      <c r="S3956" s="16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305"/>
        <v>24</v>
      </c>
      <c r="P3957">
        <f t="shared" si="306"/>
        <v>53.13</v>
      </c>
      <c r="Q3957" s="13" t="s">
        <v>8315</v>
      </c>
      <c r="R3957" s="13" t="s">
        <v>8316</v>
      </c>
      <c r="S3957" s="16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305"/>
        <v>0</v>
      </c>
      <c r="P3958">
        <f t="shared" si="306"/>
        <v>0</v>
      </c>
      <c r="Q3958" s="13" t="s">
        <v>8315</v>
      </c>
      <c r="R3958" s="13" t="s">
        <v>8316</v>
      </c>
      <c r="S3958" s="16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305"/>
        <v>0</v>
      </c>
      <c r="P3959">
        <f t="shared" si="306"/>
        <v>7</v>
      </c>
      <c r="Q3959" s="13" t="s">
        <v>8315</v>
      </c>
      <c r="R3959" s="13" t="s">
        <v>8316</v>
      </c>
      <c r="S3959" s="16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305"/>
        <v>32</v>
      </c>
      <c r="P3960">
        <f t="shared" si="306"/>
        <v>40.06</v>
      </c>
      <c r="Q3960" s="13" t="s">
        <v>8315</v>
      </c>
      <c r="R3960" s="13" t="s">
        <v>8316</v>
      </c>
      <c r="S3960" s="16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305"/>
        <v>24</v>
      </c>
      <c r="P3961">
        <f t="shared" si="306"/>
        <v>24.33</v>
      </c>
      <c r="Q3961" s="13" t="s">
        <v>8315</v>
      </c>
      <c r="R3961" s="13" t="s">
        <v>8316</v>
      </c>
      <c r="S3961" s="16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305"/>
        <v>2</v>
      </c>
      <c r="P3962">
        <f t="shared" si="306"/>
        <v>11.25</v>
      </c>
      <c r="Q3962" s="13" t="s">
        <v>8315</v>
      </c>
      <c r="R3962" s="13" t="s">
        <v>8316</v>
      </c>
      <c r="S3962" s="16">
        <f t="shared" si="307"/>
        <v>42342.845555555556</v>
      </c>
      <c r="T3962" s="16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305"/>
        <v>0</v>
      </c>
      <c r="P3963">
        <f t="shared" si="306"/>
        <v>10.5</v>
      </c>
      <c r="Q3963" s="13" t="s">
        <v>8315</v>
      </c>
      <c r="R3963" s="13" t="s">
        <v>8316</v>
      </c>
      <c r="S3963" s="16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305"/>
        <v>3</v>
      </c>
      <c r="P3964">
        <f t="shared" si="306"/>
        <v>15</v>
      </c>
      <c r="Q3964" s="13" t="s">
        <v>8315</v>
      </c>
      <c r="R3964" s="13" t="s">
        <v>8316</v>
      </c>
      <c r="S3964" s="16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305"/>
        <v>0</v>
      </c>
      <c r="P3965">
        <f t="shared" si="306"/>
        <v>0</v>
      </c>
      <c r="Q3965" s="13" t="s">
        <v>8315</v>
      </c>
      <c r="R3965" s="13" t="s">
        <v>8316</v>
      </c>
      <c r="S3965" s="16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305"/>
        <v>6</v>
      </c>
      <c r="P3966">
        <f t="shared" si="306"/>
        <v>42</v>
      </c>
      <c r="Q3966" s="13" t="s">
        <v>8315</v>
      </c>
      <c r="R3966" s="13" t="s">
        <v>8316</v>
      </c>
      <c r="S3966" s="16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305"/>
        <v>14</v>
      </c>
      <c r="P3967">
        <f t="shared" si="306"/>
        <v>71.25</v>
      </c>
      <c r="Q3967" s="13" t="s">
        <v>8315</v>
      </c>
      <c r="R3967" s="13" t="s">
        <v>8316</v>
      </c>
      <c r="S3967" s="16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305"/>
        <v>1</v>
      </c>
      <c r="P3968">
        <f t="shared" si="306"/>
        <v>22.5</v>
      </c>
      <c r="Q3968" s="13" t="s">
        <v>8315</v>
      </c>
      <c r="R3968" s="13" t="s">
        <v>8316</v>
      </c>
      <c r="S3968" s="16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305"/>
        <v>24</v>
      </c>
      <c r="P3969">
        <f t="shared" si="306"/>
        <v>41</v>
      </c>
      <c r="Q3969" s="13" t="s">
        <v>8315</v>
      </c>
      <c r="R3969" s="13" t="s">
        <v>8316</v>
      </c>
      <c r="S3969" s="16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ref="O3970:O4033" si="310">ROUND(E3970/D3970*100,0)</f>
        <v>11</v>
      </c>
      <c r="P3970">
        <f t="shared" ref="P3970:P4033" si="311">IFERROR(ROUND(E3970/L3970,2),0)</f>
        <v>47.91</v>
      </c>
      <c r="Q3970" s="13" t="s">
        <v>8315</v>
      </c>
      <c r="R3970" s="13" t="s">
        <v>8316</v>
      </c>
      <c r="S3970" s="16">
        <f t="shared" ref="S3970:S4033" si="312">(((J3970/60)/60)/24)+DATE(1970,1,1)</f>
        <v>42452.815659722226</v>
      </c>
      <c r="T3970" s="16">
        <f t="shared" ref="T3970:T4033" si="313">(((I3970/60)/60)/24)+DATE(1970,1,1)</f>
        <v>42512.815659722226</v>
      </c>
      <c r="U3970">
        <f t="shared" ref="U3970:U4033" si="314">+YEAR(S3970)</f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si="310"/>
        <v>7</v>
      </c>
      <c r="P3971">
        <f t="shared" si="311"/>
        <v>35.17</v>
      </c>
      <c r="Q3971" s="13" t="s">
        <v>8315</v>
      </c>
      <c r="R3971" s="13" t="s">
        <v>8316</v>
      </c>
      <c r="S3971" s="16">
        <f t="shared" si="312"/>
        <v>42601.854699074072</v>
      </c>
      <c r="T3971" s="16">
        <f t="shared" si="313"/>
        <v>42611.163194444445</v>
      </c>
      <c r="U3971">
        <f t="shared" si="314"/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310"/>
        <v>0</v>
      </c>
      <c r="P3972">
        <f t="shared" si="311"/>
        <v>5.5</v>
      </c>
      <c r="Q3972" s="13" t="s">
        <v>8315</v>
      </c>
      <c r="R3972" s="13" t="s">
        <v>8316</v>
      </c>
      <c r="S3972" s="16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310"/>
        <v>1</v>
      </c>
      <c r="P3973">
        <f t="shared" si="311"/>
        <v>22.67</v>
      </c>
      <c r="Q3973" s="13" t="s">
        <v>8315</v>
      </c>
      <c r="R3973" s="13" t="s">
        <v>8316</v>
      </c>
      <c r="S3973" s="16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310"/>
        <v>21</v>
      </c>
      <c r="P3974">
        <f t="shared" si="311"/>
        <v>26.38</v>
      </c>
      <c r="Q3974" s="13" t="s">
        <v>8315</v>
      </c>
      <c r="R3974" s="13" t="s">
        <v>8316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310"/>
        <v>78</v>
      </c>
      <c r="P3975">
        <f t="shared" si="311"/>
        <v>105.54</v>
      </c>
      <c r="Q3975" s="13" t="s">
        <v>8315</v>
      </c>
      <c r="R3975" s="13" t="s">
        <v>8316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310"/>
        <v>32</v>
      </c>
      <c r="P3976">
        <f t="shared" si="311"/>
        <v>29.09</v>
      </c>
      <c r="Q3976" s="13" t="s">
        <v>8315</v>
      </c>
      <c r="R3976" s="13" t="s">
        <v>8316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310"/>
        <v>0</v>
      </c>
      <c r="P3977">
        <f t="shared" si="311"/>
        <v>0</v>
      </c>
      <c r="Q3977" s="13" t="s">
        <v>8315</v>
      </c>
      <c r="R3977" s="13" t="s">
        <v>8316</v>
      </c>
      <c r="S3977" s="16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310"/>
        <v>48</v>
      </c>
      <c r="P3978">
        <f t="shared" si="311"/>
        <v>62</v>
      </c>
      <c r="Q3978" s="13" t="s">
        <v>8315</v>
      </c>
      <c r="R3978" s="13" t="s">
        <v>8316</v>
      </c>
      <c r="S3978" s="16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310"/>
        <v>1</v>
      </c>
      <c r="P3979">
        <f t="shared" si="311"/>
        <v>217.5</v>
      </c>
      <c r="Q3979" s="13" t="s">
        <v>8315</v>
      </c>
      <c r="R3979" s="13" t="s">
        <v>8316</v>
      </c>
      <c r="S3979" s="16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310"/>
        <v>11</v>
      </c>
      <c r="P3980">
        <f t="shared" si="311"/>
        <v>26.75</v>
      </c>
      <c r="Q3980" s="13" t="s">
        <v>8315</v>
      </c>
      <c r="R3980" s="13" t="s">
        <v>8316</v>
      </c>
      <c r="S3980" s="16">
        <f t="shared" si="312"/>
        <v>41975.642974537041</v>
      </c>
      <c r="T3980" s="16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310"/>
        <v>2</v>
      </c>
      <c r="P3981">
        <f t="shared" si="311"/>
        <v>18.329999999999998</v>
      </c>
      <c r="Q3981" s="13" t="s">
        <v>8315</v>
      </c>
      <c r="R3981" s="13" t="s">
        <v>8316</v>
      </c>
      <c r="S3981" s="16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310"/>
        <v>18</v>
      </c>
      <c r="P3982">
        <f t="shared" si="311"/>
        <v>64.290000000000006</v>
      </c>
      <c r="Q3982" s="13" t="s">
        <v>8315</v>
      </c>
      <c r="R3982" s="13" t="s">
        <v>8316</v>
      </c>
      <c r="S3982" s="16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310"/>
        <v>4</v>
      </c>
      <c r="P3983">
        <f t="shared" si="311"/>
        <v>175</v>
      </c>
      <c r="Q3983" s="13" t="s">
        <v>8315</v>
      </c>
      <c r="R3983" s="13" t="s">
        <v>8316</v>
      </c>
      <c r="S3983" s="16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310"/>
        <v>20</v>
      </c>
      <c r="P3984">
        <f t="shared" si="311"/>
        <v>34</v>
      </c>
      <c r="Q3984" s="13" t="s">
        <v>8315</v>
      </c>
      <c r="R3984" s="13" t="s">
        <v>8316</v>
      </c>
      <c r="S3984" s="16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310"/>
        <v>35</v>
      </c>
      <c r="P3985">
        <f t="shared" si="311"/>
        <v>84.28</v>
      </c>
      <c r="Q3985" s="13" t="s">
        <v>8315</v>
      </c>
      <c r="R3985" s="13" t="s">
        <v>8316</v>
      </c>
      <c r="S3985" s="16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310"/>
        <v>6</v>
      </c>
      <c r="P3986">
        <f t="shared" si="311"/>
        <v>9.5</v>
      </c>
      <c r="Q3986" s="13" t="s">
        <v>8315</v>
      </c>
      <c r="R3986" s="13" t="s">
        <v>8316</v>
      </c>
      <c r="S3986" s="16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310"/>
        <v>32</v>
      </c>
      <c r="P3987">
        <f t="shared" si="311"/>
        <v>33.74</v>
      </c>
      <c r="Q3987" s="13" t="s">
        <v>8315</v>
      </c>
      <c r="R3987" s="13" t="s">
        <v>8316</v>
      </c>
      <c r="S3987" s="16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310"/>
        <v>10</v>
      </c>
      <c r="P3988">
        <f t="shared" si="311"/>
        <v>37.54</v>
      </c>
      <c r="Q3988" s="13" t="s">
        <v>8315</v>
      </c>
      <c r="R3988" s="13" t="s">
        <v>8316</v>
      </c>
      <c r="S3988" s="16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310"/>
        <v>38</v>
      </c>
      <c r="P3989">
        <f t="shared" si="311"/>
        <v>11.62</v>
      </c>
      <c r="Q3989" s="13" t="s">
        <v>8315</v>
      </c>
      <c r="R3989" s="13" t="s">
        <v>8316</v>
      </c>
      <c r="S3989" s="16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310"/>
        <v>2</v>
      </c>
      <c r="P3990">
        <f t="shared" si="311"/>
        <v>8</v>
      </c>
      <c r="Q3990" s="13" t="s">
        <v>8315</v>
      </c>
      <c r="R3990" s="13" t="s">
        <v>8316</v>
      </c>
      <c r="S3990" s="16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310"/>
        <v>0</v>
      </c>
      <c r="P3991">
        <f t="shared" si="311"/>
        <v>0</v>
      </c>
      <c r="Q3991" s="13" t="s">
        <v>8315</v>
      </c>
      <c r="R3991" s="13" t="s">
        <v>8316</v>
      </c>
      <c r="S3991" s="16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310"/>
        <v>4</v>
      </c>
      <c r="P3992">
        <f t="shared" si="311"/>
        <v>23</v>
      </c>
      <c r="Q3992" s="13" t="s">
        <v>8315</v>
      </c>
      <c r="R3992" s="13" t="s">
        <v>8316</v>
      </c>
      <c r="S3992" s="16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310"/>
        <v>20</v>
      </c>
      <c r="P3993">
        <f t="shared" si="311"/>
        <v>100</v>
      </c>
      <c r="Q3993" s="13" t="s">
        <v>8315</v>
      </c>
      <c r="R3993" s="13" t="s">
        <v>8316</v>
      </c>
      <c r="S3993" s="16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310"/>
        <v>5</v>
      </c>
      <c r="P3994">
        <f t="shared" si="311"/>
        <v>60.11</v>
      </c>
      <c r="Q3994" s="13" t="s">
        <v>8315</v>
      </c>
      <c r="R3994" s="13" t="s">
        <v>8316</v>
      </c>
      <c r="S3994" s="16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310"/>
        <v>0</v>
      </c>
      <c r="P3995">
        <f t="shared" si="311"/>
        <v>3</v>
      </c>
      <c r="Q3995" s="13" t="s">
        <v>8315</v>
      </c>
      <c r="R3995" s="13" t="s">
        <v>8316</v>
      </c>
      <c r="S3995" s="16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310"/>
        <v>0</v>
      </c>
      <c r="P3996">
        <f t="shared" si="311"/>
        <v>5</v>
      </c>
      <c r="Q3996" s="13" t="s">
        <v>8315</v>
      </c>
      <c r="R3996" s="13" t="s">
        <v>8316</v>
      </c>
      <c r="S3996" s="16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310"/>
        <v>35</v>
      </c>
      <c r="P3997">
        <f t="shared" si="311"/>
        <v>17.5</v>
      </c>
      <c r="Q3997" s="13" t="s">
        <v>8315</v>
      </c>
      <c r="R3997" s="13" t="s">
        <v>8316</v>
      </c>
      <c r="S3997" s="16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310"/>
        <v>17</v>
      </c>
      <c r="P3998">
        <f t="shared" si="311"/>
        <v>29.24</v>
      </c>
      <c r="Q3998" s="13" t="s">
        <v>8315</v>
      </c>
      <c r="R3998" s="13" t="s">
        <v>8316</v>
      </c>
      <c r="S3998" s="16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310"/>
        <v>0</v>
      </c>
      <c r="P3999">
        <f t="shared" si="311"/>
        <v>0</v>
      </c>
      <c r="Q3999" s="13" t="s">
        <v>8315</v>
      </c>
      <c r="R3999" s="13" t="s">
        <v>8316</v>
      </c>
      <c r="S3999" s="16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310"/>
        <v>57</v>
      </c>
      <c r="P4000">
        <f t="shared" si="311"/>
        <v>59.58</v>
      </c>
      <c r="Q4000" s="13" t="s">
        <v>8315</v>
      </c>
      <c r="R4000" s="13" t="s">
        <v>8316</v>
      </c>
      <c r="S4000" s="16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310"/>
        <v>17</v>
      </c>
      <c r="P4001">
        <f t="shared" si="311"/>
        <v>82.57</v>
      </c>
      <c r="Q4001" s="13" t="s">
        <v>8315</v>
      </c>
      <c r="R4001" s="13" t="s">
        <v>8316</v>
      </c>
      <c r="S4001" s="16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310"/>
        <v>0</v>
      </c>
      <c r="P4002">
        <f t="shared" si="311"/>
        <v>10</v>
      </c>
      <c r="Q4002" s="13" t="s">
        <v>8315</v>
      </c>
      <c r="R4002" s="13" t="s">
        <v>8316</v>
      </c>
      <c r="S4002" s="16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310"/>
        <v>38</v>
      </c>
      <c r="P4003">
        <f t="shared" si="311"/>
        <v>32.36</v>
      </c>
      <c r="Q4003" s="13" t="s">
        <v>8315</v>
      </c>
      <c r="R4003" s="13" t="s">
        <v>8316</v>
      </c>
      <c r="S4003" s="16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310"/>
        <v>2</v>
      </c>
      <c r="P4004">
        <f t="shared" si="311"/>
        <v>5.75</v>
      </c>
      <c r="Q4004" s="13" t="s">
        <v>8315</v>
      </c>
      <c r="R4004" s="13" t="s">
        <v>8316</v>
      </c>
      <c r="S4004" s="16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310"/>
        <v>10</v>
      </c>
      <c r="P4005">
        <f t="shared" si="311"/>
        <v>100.5</v>
      </c>
      <c r="Q4005" s="13" t="s">
        <v>8315</v>
      </c>
      <c r="R4005" s="13" t="s">
        <v>8316</v>
      </c>
      <c r="S4005" s="16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310"/>
        <v>0</v>
      </c>
      <c r="P4006">
        <f t="shared" si="311"/>
        <v>1</v>
      </c>
      <c r="Q4006" s="13" t="s">
        <v>8315</v>
      </c>
      <c r="R4006" s="13" t="s">
        <v>8316</v>
      </c>
      <c r="S4006" s="16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310"/>
        <v>1</v>
      </c>
      <c r="P4007">
        <f t="shared" si="311"/>
        <v>20</v>
      </c>
      <c r="Q4007" s="13" t="s">
        <v>8315</v>
      </c>
      <c r="R4007" s="13" t="s">
        <v>8316</v>
      </c>
      <c r="S4007" s="16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310"/>
        <v>0</v>
      </c>
      <c r="P4008">
        <f t="shared" si="311"/>
        <v>2</v>
      </c>
      <c r="Q4008" s="13" t="s">
        <v>8315</v>
      </c>
      <c r="R4008" s="13" t="s">
        <v>8316</v>
      </c>
      <c r="S4008" s="16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310"/>
        <v>0</v>
      </c>
      <c r="P4009">
        <f t="shared" si="311"/>
        <v>5</v>
      </c>
      <c r="Q4009" s="13" t="s">
        <v>8315</v>
      </c>
      <c r="R4009" s="13" t="s">
        <v>8316</v>
      </c>
      <c r="S4009" s="16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310"/>
        <v>6</v>
      </c>
      <c r="P4010">
        <f t="shared" si="311"/>
        <v>15</v>
      </c>
      <c r="Q4010" s="13" t="s">
        <v>8315</v>
      </c>
      <c r="R4010" s="13" t="s">
        <v>8316</v>
      </c>
      <c r="S4010" s="16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310"/>
        <v>4</v>
      </c>
      <c r="P4011">
        <f t="shared" si="311"/>
        <v>25</v>
      </c>
      <c r="Q4011" s="13" t="s">
        <v>8315</v>
      </c>
      <c r="R4011" s="13" t="s">
        <v>8316</v>
      </c>
      <c r="S4011" s="16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310"/>
        <v>24</v>
      </c>
      <c r="P4012">
        <f t="shared" si="311"/>
        <v>45.84</v>
      </c>
      <c r="Q4012" s="13" t="s">
        <v>8315</v>
      </c>
      <c r="R4012" s="13" t="s">
        <v>8316</v>
      </c>
      <c r="S4012" s="16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310"/>
        <v>8</v>
      </c>
      <c r="P4013">
        <f t="shared" si="311"/>
        <v>4.75</v>
      </c>
      <c r="Q4013" s="13" t="s">
        <v>8315</v>
      </c>
      <c r="R4013" s="13" t="s">
        <v>8316</v>
      </c>
      <c r="S4013" s="16">
        <f t="shared" si="312"/>
        <v>42002.54488425926</v>
      </c>
      <c r="T4013" s="16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310"/>
        <v>0</v>
      </c>
      <c r="P4014">
        <f t="shared" si="311"/>
        <v>0</v>
      </c>
      <c r="Q4014" s="13" t="s">
        <v>8315</v>
      </c>
      <c r="R4014" s="13" t="s">
        <v>8316</v>
      </c>
      <c r="S4014" s="16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310"/>
        <v>1</v>
      </c>
      <c r="P4015">
        <f t="shared" si="311"/>
        <v>13</v>
      </c>
      <c r="Q4015" s="13" t="s">
        <v>8315</v>
      </c>
      <c r="R4015" s="13" t="s">
        <v>8316</v>
      </c>
      <c r="S4015" s="16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310"/>
        <v>0</v>
      </c>
      <c r="P4016">
        <f t="shared" si="311"/>
        <v>0</v>
      </c>
      <c r="Q4016" s="13" t="s">
        <v>8315</v>
      </c>
      <c r="R4016" s="13" t="s">
        <v>8316</v>
      </c>
      <c r="S4016" s="16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310"/>
        <v>0</v>
      </c>
      <c r="P4017">
        <f t="shared" si="311"/>
        <v>1</v>
      </c>
      <c r="Q4017" s="13" t="s">
        <v>8315</v>
      </c>
      <c r="R4017" s="13" t="s">
        <v>8316</v>
      </c>
      <c r="S4017" s="16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310"/>
        <v>14</v>
      </c>
      <c r="P4018">
        <f t="shared" si="311"/>
        <v>10</v>
      </c>
      <c r="Q4018" s="13" t="s">
        <v>8315</v>
      </c>
      <c r="R4018" s="13" t="s">
        <v>8316</v>
      </c>
      <c r="S4018" s="16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310"/>
        <v>1</v>
      </c>
      <c r="P4019">
        <f t="shared" si="311"/>
        <v>52.5</v>
      </c>
      <c r="Q4019" s="13" t="s">
        <v>8315</v>
      </c>
      <c r="R4019" s="13" t="s">
        <v>8316</v>
      </c>
      <c r="S4019" s="16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310"/>
        <v>9</v>
      </c>
      <c r="P4020">
        <f t="shared" si="311"/>
        <v>32.5</v>
      </c>
      <c r="Q4020" s="13" t="s">
        <v>8315</v>
      </c>
      <c r="R4020" s="13" t="s">
        <v>8316</v>
      </c>
      <c r="S4020" s="16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310"/>
        <v>1</v>
      </c>
      <c r="P4021">
        <f t="shared" si="311"/>
        <v>7.25</v>
      </c>
      <c r="Q4021" s="13" t="s">
        <v>8315</v>
      </c>
      <c r="R4021" s="13" t="s">
        <v>8316</v>
      </c>
      <c r="S4021" s="16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310"/>
        <v>17</v>
      </c>
      <c r="P4022">
        <f t="shared" si="311"/>
        <v>33.33</v>
      </c>
      <c r="Q4022" s="13" t="s">
        <v>8315</v>
      </c>
      <c r="R4022" s="13" t="s">
        <v>8316</v>
      </c>
      <c r="S4022" s="16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310"/>
        <v>1</v>
      </c>
      <c r="P4023">
        <f t="shared" si="311"/>
        <v>62.5</v>
      </c>
      <c r="Q4023" s="13" t="s">
        <v>8315</v>
      </c>
      <c r="R4023" s="13" t="s">
        <v>8316</v>
      </c>
      <c r="S4023" s="16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310"/>
        <v>70</v>
      </c>
      <c r="P4024">
        <f t="shared" si="311"/>
        <v>63.56</v>
      </c>
      <c r="Q4024" s="13" t="s">
        <v>8315</v>
      </c>
      <c r="R4024" s="13" t="s">
        <v>8316</v>
      </c>
      <c r="S4024" s="16">
        <f t="shared" si="312"/>
        <v>41990.584108796291</v>
      </c>
      <c r="T4024" s="16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310"/>
        <v>0</v>
      </c>
      <c r="P4025">
        <f t="shared" si="311"/>
        <v>0</v>
      </c>
      <c r="Q4025" s="13" t="s">
        <v>8315</v>
      </c>
      <c r="R4025" s="13" t="s">
        <v>8316</v>
      </c>
      <c r="S4025" s="16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310"/>
        <v>1</v>
      </c>
      <c r="P4026">
        <f t="shared" si="311"/>
        <v>10</v>
      </c>
      <c r="Q4026" s="13" t="s">
        <v>8315</v>
      </c>
      <c r="R4026" s="13" t="s">
        <v>8316</v>
      </c>
      <c r="S4026" s="16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310"/>
        <v>5</v>
      </c>
      <c r="P4027">
        <f t="shared" si="311"/>
        <v>62.5</v>
      </c>
      <c r="Q4027" s="13" t="s">
        <v>8315</v>
      </c>
      <c r="R4027" s="13" t="s">
        <v>8316</v>
      </c>
      <c r="S4027" s="16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310"/>
        <v>0</v>
      </c>
      <c r="P4028">
        <f t="shared" si="311"/>
        <v>0</v>
      </c>
      <c r="Q4028" s="13" t="s">
        <v>8315</v>
      </c>
      <c r="R4028" s="13" t="s">
        <v>8316</v>
      </c>
      <c r="S4028" s="16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310"/>
        <v>7</v>
      </c>
      <c r="P4029">
        <f t="shared" si="311"/>
        <v>30.71</v>
      </c>
      <c r="Q4029" s="13" t="s">
        <v>8315</v>
      </c>
      <c r="R4029" s="13" t="s">
        <v>8316</v>
      </c>
      <c r="S4029" s="16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310"/>
        <v>28</v>
      </c>
      <c r="P4030">
        <f t="shared" si="311"/>
        <v>51</v>
      </c>
      <c r="Q4030" s="13" t="s">
        <v>8315</v>
      </c>
      <c r="R4030" s="13" t="s">
        <v>8316</v>
      </c>
      <c r="S4030" s="16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310"/>
        <v>0</v>
      </c>
      <c r="P4031">
        <f t="shared" si="311"/>
        <v>0</v>
      </c>
      <c r="Q4031" s="13" t="s">
        <v>8315</v>
      </c>
      <c r="R4031" s="13" t="s">
        <v>8316</v>
      </c>
      <c r="S4031" s="16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310"/>
        <v>16</v>
      </c>
      <c r="P4032">
        <f t="shared" si="311"/>
        <v>66.67</v>
      </c>
      <c r="Q4032" s="13" t="s">
        <v>8315</v>
      </c>
      <c r="R4032" s="13" t="s">
        <v>8316</v>
      </c>
      <c r="S4032" s="16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310"/>
        <v>0</v>
      </c>
      <c r="P4033">
        <f t="shared" si="311"/>
        <v>0</v>
      </c>
      <c r="Q4033" s="13" t="s">
        <v>8315</v>
      </c>
      <c r="R4033" s="13" t="s">
        <v>8316</v>
      </c>
      <c r="S4033" s="16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ref="O4034:O4097" si="315">ROUND(E4034/D4034*100,0)</f>
        <v>7</v>
      </c>
      <c r="P4034">
        <f t="shared" ref="P4034:P4097" si="316">IFERROR(ROUND(E4034/L4034,2),0)</f>
        <v>59</v>
      </c>
      <c r="Q4034" s="13" t="s">
        <v>8315</v>
      </c>
      <c r="R4034" s="13" t="s">
        <v>8316</v>
      </c>
      <c r="S4034" s="16">
        <f t="shared" ref="S4034:S4097" si="317">(((J4034/60)/60)/24)+DATE(1970,1,1)</f>
        <v>42293.809212962966</v>
      </c>
      <c r="T4034" s="16">
        <f t="shared" ref="T4034:T4097" si="318">(((I4034/60)/60)/24)+DATE(1970,1,1)</f>
        <v>42353.85087962963</v>
      </c>
      <c r="U4034">
        <f t="shared" ref="U4034:U4097" si="319">+YEAR(S4034)</f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si="315"/>
        <v>26</v>
      </c>
      <c r="P4035">
        <f t="shared" si="316"/>
        <v>65.34</v>
      </c>
      <c r="Q4035" s="13" t="s">
        <v>8315</v>
      </c>
      <c r="R4035" s="13" t="s">
        <v>8316</v>
      </c>
      <c r="S4035" s="16">
        <f t="shared" si="317"/>
        <v>42614.268796296295</v>
      </c>
      <c r="T4035" s="16">
        <f t="shared" si="318"/>
        <v>42645.375</v>
      </c>
      <c r="U4035">
        <f t="shared" si="319"/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315"/>
        <v>1</v>
      </c>
      <c r="P4036">
        <f t="shared" si="316"/>
        <v>100</v>
      </c>
      <c r="Q4036" s="13" t="s">
        <v>8315</v>
      </c>
      <c r="R4036" s="13" t="s">
        <v>8316</v>
      </c>
      <c r="S4036" s="16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315"/>
        <v>37</v>
      </c>
      <c r="P4037">
        <f t="shared" si="316"/>
        <v>147.4</v>
      </c>
      <c r="Q4037" s="13" t="s">
        <v>8315</v>
      </c>
      <c r="R4037" s="13" t="s">
        <v>8316</v>
      </c>
      <c r="S4037" s="16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315"/>
        <v>47</v>
      </c>
      <c r="P4038">
        <f t="shared" si="316"/>
        <v>166.06</v>
      </c>
      <c r="Q4038" s="13" t="s">
        <v>8315</v>
      </c>
      <c r="R4038" s="13" t="s">
        <v>8316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315"/>
        <v>11</v>
      </c>
      <c r="P4039">
        <f t="shared" si="316"/>
        <v>40</v>
      </c>
      <c r="Q4039" s="13" t="s">
        <v>8315</v>
      </c>
      <c r="R4039" s="13" t="s">
        <v>8316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315"/>
        <v>12</v>
      </c>
      <c r="P4040">
        <f t="shared" si="316"/>
        <v>75.25</v>
      </c>
      <c r="Q4040" s="13" t="s">
        <v>8315</v>
      </c>
      <c r="R4040" s="13" t="s">
        <v>8316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315"/>
        <v>60</v>
      </c>
      <c r="P4041">
        <f t="shared" si="316"/>
        <v>60</v>
      </c>
      <c r="Q4041" s="13" t="s">
        <v>8315</v>
      </c>
      <c r="R4041" s="13" t="s">
        <v>8316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315"/>
        <v>31</v>
      </c>
      <c r="P4042">
        <f t="shared" si="316"/>
        <v>1250</v>
      </c>
      <c r="Q4042" s="13" t="s">
        <v>8315</v>
      </c>
      <c r="R4042" s="13" t="s">
        <v>8316</v>
      </c>
      <c r="S4042" s="16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315"/>
        <v>0</v>
      </c>
      <c r="P4043">
        <f t="shared" si="316"/>
        <v>10.5</v>
      </c>
      <c r="Q4043" s="13" t="s">
        <v>8315</v>
      </c>
      <c r="R4043" s="13" t="s">
        <v>8316</v>
      </c>
      <c r="S4043" s="16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315"/>
        <v>0</v>
      </c>
      <c r="P4044">
        <f t="shared" si="316"/>
        <v>7</v>
      </c>
      <c r="Q4044" s="13" t="s">
        <v>8315</v>
      </c>
      <c r="R4044" s="13" t="s">
        <v>8316</v>
      </c>
      <c r="S4044" s="16">
        <f t="shared" si="317"/>
        <v>41995.084074074075</v>
      </c>
      <c r="T4044" s="16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315"/>
        <v>0</v>
      </c>
      <c r="P4045">
        <f t="shared" si="316"/>
        <v>0</v>
      </c>
      <c r="Q4045" s="13" t="s">
        <v>8315</v>
      </c>
      <c r="R4045" s="13" t="s">
        <v>8316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315"/>
        <v>38</v>
      </c>
      <c r="P4046">
        <f t="shared" si="316"/>
        <v>56.25</v>
      </c>
      <c r="Q4046" s="13" t="s">
        <v>8315</v>
      </c>
      <c r="R4046" s="13" t="s">
        <v>8316</v>
      </c>
      <c r="S4046" s="16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315"/>
        <v>0</v>
      </c>
      <c r="P4047">
        <f t="shared" si="316"/>
        <v>1</v>
      </c>
      <c r="Q4047" s="13" t="s">
        <v>8315</v>
      </c>
      <c r="R4047" s="13" t="s">
        <v>8316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315"/>
        <v>8</v>
      </c>
      <c r="P4048">
        <f t="shared" si="316"/>
        <v>38.33</v>
      </c>
      <c r="Q4048" s="13" t="s">
        <v>8315</v>
      </c>
      <c r="R4048" s="13" t="s">
        <v>8316</v>
      </c>
      <c r="S4048" s="16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315"/>
        <v>2</v>
      </c>
      <c r="P4049">
        <f t="shared" si="316"/>
        <v>27.5</v>
      </c>
      <c r="Q4049" s="13" t="s">
        <v>8315</v>
      </c>
      <c r="R4049" s="13" t="s">
        <v>8316</v>
      </c>
      <c r="S4049" s="16">
        <f t="shared" si="317"/>
        <v>41991.022488425922</v>
      </c>
      <c r="T4049" s="16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315"/>
        <v>18</v>
      </c>
      <c r="P4050">
        <f t="shared" si="316"/>
        <v>32.979999999999997</v>
      </c>
      <c r="Q4050" s="13" t="s">
        <v>8315</v>
      </c>
      <c r="R4050" s="13" t="s">
        <v>8316</v>
      </c>
      <c r="S4050" s="16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315"/>
        <v>0</v>
      </c>
      <c r="P4051">
        <f t="shared" si="316"/>
        <v>16</v>
      </c>
      <c r="Q4051" s="13" t="s">
        <v>8315</v>
      </c>
      <c r="R4051" s="13" t="s">
        <v>8316</v>
      </c>
      <c r="S4051" s="16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315"/>
        <v>0</v>
      </c>
      <c r="P4052">
        <f t="shared" si="316"/>
        <v>1</v>
      </c>
      <c r="Q4052" s="13" t="s">
        <v>8315</v>
      </c>
      <c r="R4052" s="13" t="s">
        <v>8316</v>
      </c>
      <c r="S4052" s="16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315"/>
        <v>0</v>
      </c>
      <c r="P4053">
        <f t="shared" si="316"/>
        <v>0</v>
      </c>
      <c r="Q4053" s="13" t="s">
        <v>8315</v>
      </c>
      <c r="R4053" s="13" t="s">
        <v>8316</v>
      </c>
      <c r="S4053" s="16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315"/>
        <v>38</v>
      </c>
      <c r="P4054">
        <f t="shared" si="316"/>
        <v>86.62</v>
      </c>
      <c r="Q4054" s="13" t="s">
        <v>8315</v>
      </c>
      <c r="R4054" s="13" t="s">
        <v>8316</v>
      </c>
      <c r="S4054" s="16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315"/>
        <v>22</v>
      </c>
      <c r="P4055">
        <f t="shared" si="316"/>
        <v>55</v>
      </c>
      <c r="Q4055" s="13" t="s">
        <v>8315</v>
      </c>
      <c r="R4055" s="13" t="s">
        <v>8316</v>
      </c>
      <c r="S4055" s="16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315"/>
        <v>0</v>
      </c>
      <c r="P4056">
        <f t="shared" si="316"/>
        <v>0</v>
      </c>
      <c r="Q4056" s="13" t="s">
        <v>8315</v>
      </c>
      <c r="R4056" s="13" t="s">
        <v>8316</v>
      </c>
      <c r="S4056" s="16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315"/>
        <v>18</v>
      </c>
      <c r="P4057">
        <f t="shared" si="316"/>
        <v>41.95</v>
      </c>
      <c r="Q4057" s="13" t="s">
        <v>8315</v>
      </c>
      <c r="R4057" s="13" t="s">
        <v>8316</v>
      </c>
      <c r="S4057" s="16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315"/>
        <v>53</v>
      </c>
      <c r="P4058">
        <f t="shared" si="316"/>
        <v>88.33</v>
      </c>
      <c r="Q4058" s="13" t="s">
        <v>8315</v>
      </c>
      <c r="R4058" s="13" t="s">
        <v>8316</v>
      </c>
      <c r="S4058" s="16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315"/>
        <v>22</v>
      </c>
      <c r="P4059">
        <f t="shared" si="316"/>
        <v>129.16999999999999</v>
      </c>
      <c r="Q4059" s="13" t="s">
        <v>8315</v>
      </c>
      <c r="R4059" s="13" t="s">
        <v>8316</v>
      </c>
      <c r="S4059" s="16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315"/>
        <v>3</v>
      </c>
      <c r="P4060">
        <f t="shared" si="316"/>
        <v>23.75</v>
      </c>
      <c r="Q4060" s="13" t="s">
        <v>8315</v>
      </c>
      <c r="R4060" s="13" t="s">
        <v>8316</v>
      </c>
      <c r="S4060" s="16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315"/>
        <v>3</v>
      </c>
      <c r="P4061">
        <f t="shared" si="316"/>
        <v>35.71</v>
      </c>
      <c r="Q4061" s="13" t="s">
        <v>8315</v>
      </c>
      <c r="R4061" s="13" t="s">
        <v>8316</v>
      </c>
      <c r="S4061" s="16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315"/>
        <v>3</v>
      </c>
      <c r="P4062">
        <f t="shared" si="316"/>
        <v>57</v>
      </c>
      <c r="Q4062" s="13" t="s">
        <v>8315</v>
      </c>
      <c r="R4062" s="13" t="s">
        <v>8316</v>
      </c>
      <c r="S4062" s="16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315"/>
        <v>0</v>
      </c>
      <c r="P4063">
        <f t="shared" si="316"/>
        <v>0</v>
      </c>
      <c r="Q4063" s="13" t="s">
        <v>8315</v>
      </c>
      <c r="R4063" s="13" t="s">
        <v>8316</v>
      </c>
      <c r="S4063" s="16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315"/>
        <v>2</v>
      </c>
      <c r="P4064">
        <f t="shared" si="316"/>
        <v>163.33000000000001</v>
      </c>
      <c r="Q4064" s="13" t="s">
        <v>8315</v>
      </c>
      <c r="R4064" s="13" t="s">
        <v>8316</v>
      </c>
      <c r="S4064" s="16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315"/>
        <v>1</v>
      </c>
      <c r="P4065">
        <f t="shared" si="316"/>
        <v>15</v>
      </c>
      <c r="Q4065" s="13" t="s">
        <v>8315</v>
      </c>
      <c r="R4065" s="13" t="s">
        <v>8316</v>
      </c>
      <c r="S4065" s="16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315"/>
        <v>19</v>
      </c>
      <c r="P4066">
        <f t="shared" si="316"/>
        <v>64.17</v>
      </c>
      <c r="Q4066" s="13" t="s">
        <v>8315</v>
      </c>
      <c r="R4066" s="13" t="s">
        <v>8316</v>
      </c>
      <c r="S4066" s="16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315"/>
        <v>1</v>
      </c>
      <c r="P4067">
        <f t="shared" si="316"/>
        <v>6.75</v>
      </c>
      <c r="Q4067" s="13" t="s">
        <v>8315</v>
      </c>
      <c r="R4067" s="13" t="s">
        <v>8316</v>
      </c>
      <c r="S4067" s="16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315"/>
        <v>0</v>
      </c>
      <c r="P4068">
        <f t="shared" si="316"/>
        <v>25</v>
      </c>
      <c r="Q4068" s="13" t="s">
        <v>8315</v>
      </c>
      <c r="R4068" s="13" t="s">
        <v>8316</v>
      </c>
      <c r="S4068" s="16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315"/>
        <v>61</v>
      </c>
      <c r="P4069">
        <f t="shared" si="316"/>
        <v>179.12</v>
      </c>
      <c r="Q4069" s="13" t="s">
        <v>8315</v>
      </c>
      <c r="R4069" s="13" t="s">
        <v>8316</v>
      </c>
      <c r="S4069" s="16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315"/>
        <v>1</v>
      </c>
      <c r="P4070">
        <f t="shared" si="316"/>
        <v>34.950000000000003</v>
      </c>
      <c r="Q4070" s="13" t="s">
        <v>8315</v>
      </c>
      <c r="R4070" s="13" t="s">
        <v>8316</v>
      </c>
      <c r="S4070" s="16">
        <f t="shared" si="317"/>
        <v>42718.963599537034</v>
      </c>
      <c r="T4070" s="16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315"/>
        <v>34</v>
      </c>
      <c r="P4071">
        <f t="shared" si="316"/>
        <v>33.08</v>
      </c>
      <c r="Q4071" s="13" t="s">
        <v>8315</v>
      </c>
      <c r="R4071" s="13" t="s">
        <v>8316</v>
      </c>
      <c r="S4071" s="16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315"/>
        <v>17</v>
      </c>
      <c r="P4072">
        <f t="shared" si="316"/>
        <v>27.5</v>
      </c>
      <c r="Q4072" s="13" t="s">
        <v>8315</v>
      </c>
      <c r="R4072" s="13" t="s">
        <v>8316</v>
      </c>
      <c r="S4072" s="16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315"/>
        <v>0</v>
      </c>
      <c r="P4073">
        <f t="shared" si="316"/>
        <v>0</v>
      </c>
      <c r="Q4073" s="13" t="s">
        <v>8315</v>
      </c>
      <c r="R4073" s="13" t="s">
        <v>8316</v>
      </c>
      <c r="S4073" s="16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315"/>
        <v>0</v>
      </c>
      <c r="P4074">
        <f t="shared" si="316"/>
        <v>2</v>
      </c>
      <c r="Q4074" s="13" t="s">
        <v>8315</v>
      </c>
      <c r="R4074" s="13" t="s">
        <v>8316</v>
      </c>
      <c r="S4074" s="16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315"/>
        <v>1</v>
      </c>
      <c r="P4075">
        <f t="shared" si="316"/>
        <v>18.5</v>
      </c>
      <c r="Q4075" s="13" t="s">
        <v>8315</v>
      </c>
      <c r="R4075" s="13" t="s">
        <v>8316</v>
      </c>
      <c r="S4075" s="16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315"/>
        <v>27</v>
      </c>
      <c r="P4076">
        <f t="shared" si="316"/>
        <v>35</v>
      </c>
      <c r="Q4076" s="13" t="s">
        <v>8315</v>
      </c>
      <c r="R4076" s="13" t="s">
        <v>8316</v>
      </c>
      <c r="S4076" s="16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315"/>
        <v>29</v>
      </c>
      <c r="P4077">
        <f t="shared" si="316"/>
        <v>44.31</v>
      </c>
      <c r="Q4077" s="13" t="s">
        <v>8315</v>
      </c>
      <c r="R4077" s="13" t="s">
        <v>8316</v>
      </c>
      <c r="S4077" s="16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315"/>
        <v>0</v>
      </c>
      <c r="P4078">
        <f t="shared" si="316"/>
        <v>0</v>
      </c>
      <c r="Q4078" s="13" t="s">
        <v>8315</v>
      </c>
      <c r="R4078" s="13" t="s">
        <v>8316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315"/>
        <v>9</v>
      </c>
      <c r="P4079">
        <f t="shared" si="316"/>
        <v>222.5</v>
      </c>
      <c r="Q4079" s="13" t="s">
        <v>8315</v>
      </c>
      <c r="R4079" s="13" t="s">
        <v>8316</v>
      </c>
      <c r="S4079" s="16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315"/>
        <v>0</v>
      </c>
      <c r="P4080">
        <f t="shared" si="316"/>
        <v>0</v>
      </c>
      <c r="Q4080" s="13" t="s">
        <v>8315</v>
      </c>
      <c r="R4080" s="13" t="s">
        <v>8316</v>
      </c>
      <c r="S4080" s="16">
        <f t="shared" si="317"/>
        <v>42732.787523148145</v>
      </c>
      <c r="T4080" s="16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315"/>
        <v>0</v>
      </c>
      <c r="P4081">
        <f t="shared" si="316"/>
        <v>5</v>
      </c>
      <c r="Q4081" s="13" t="s">
        <v>8315</v>
      </c>
      <c r="R4081" s="13" t="s">
        <v>8316</v>
      </c>
      <c r="S4081" s="16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315"/>
        <v>0</v>
      </c>
      <c r="P4082">
        <f t="shared" si="316"/>
        <v>0</v>
      </c>
      <c r="Q4082" s="13" t="s">
        <v>8315</v>
      </c>
      <c r="R4082" s="13" t="s">
        <v>8316</v>
      </c>
      <c r="S4082" s="16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315"/>
        <v>16</v>
      </c>
      <c r="P4083">
        <f t="shared" si="316"/>
        <v>29.17</v>
      </c>
      <c r="Q4083" s="13" t="s">
        <v>8315</v>
      </c>
      <c r="R4083" s="13" t="s">
        <v>8316</v>
      </c>
      <c r="S4083" s="16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315"/>
        <v>2</v>
      </c>
      <c r="P4084">
        <f t="shared" si="316"/>
        <v>1.5</v>
      </c>
      <c r="Q4084" s="13" t="s">
        <v>8315</v>
      </c>
      <c r="R4084" s="13" t="s">
        <v>8316</v>
      </c>
      <c r="S4084" s="16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315"/>
        <v>22</v>
      </c>
      <c r="P4085">
        <f t="shared" si="316"/>
        <v>126.5</v>
      </c>
      <c r="Q4085" s="13" t="s">
        <v>8315</v>
      </c>
      <c r="R4085" s="13" t="s">
        <v>8316</v>
      </c>
      <c r="S4085" s="16">
        <f t="shared" si="317"/>
        <v>42353.761759259258</v>
      </c>
      <c r="T4085" s="16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315"/>
        <v>0</v>
      </c>
      <c r="P4086">
        <f t="shared" si="316"/>
        <v>10</v>
      </c>
      <c r="Q4086" s="13" t="s">
        <v>8315</v>
      </c>
      <c r="R4086" s="13" t="s">
        <v>8316</v>
      </c>
      <c r="S4086" s="16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315"/>
        <v>0</v>
      </c>
      <c r="P4087">
        <f t="shared" si="316"/>
        <v>10</v>
      </c>
      <c r="Q4087" s="13" t="s">
        <v>8315</v>
      </c>
      <c r="R4087" s="13" t="s">
        <v>8316</v>
      </c>
      <c r="S4087" s="16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315"/>
        <v>5</v>
      </c>
      <c r="P4088">
        <f t="shared" si="316"/>
        <v>9.4</v>
      </c>
      <c r="Q4088" s="13" t="s">
        <v>8315</v>
      </c>
      <c r="R4088" s="13" t="s">
        <v>8316</v>
      </c>
      <c r="S4088" s="16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315"/>
        <v>0</v>
      </c>
      <c r="P4089">
        <f t="shared" si="316"/>
        <v>0</v>
      </c>
      <c r="Q4089" s="13" t="s">
        <v>8315</v>
      </c>
      <c r="R4089" s="13" t="s">
        <v>8316</v>
      </c>
      <c r="S4089" s="16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315"/>
        <v>11</v>
      </c>
      <c r="P4090">
        <f t="shared" si="316"/>
        <v>72</v>
      </c>
      <c r="Q4090" s="13" t="s">
        <v>8315</v>
      </c>
      <c r="R4090" s="13" t="s">
        <v>8316</v>
      </c>
      <c r="S4090" s="16">
        <f t="shared" si="317"/>
        <v>41990.612546296295</v>
      </c>
      <c r="T4090" s="16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315"/>
        <v>5</v>
      </c>
      <c r="P4091">
        <f t="shared" si="316"/>
        <v>30</v>
      </c>
      <c r="Q4091" s="13" t="s">
        <v>8315</v>
      </c>
      <c r="R4091" s="13" t="s">
        <v>8316</v>
      </c>
      <c r="S4091" s="16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315"/>
        <v>3</v>
      </c>
      <c r="P4092">
        <f t="shared" si="316"/>
        <v>10.67</v>
      </c>
      <c r="Q4092" s="13" t="s">
        <v>8315</v>
      </c>
      <c r="R4092" s="13" t="s">
        <v>8316</v>
      </c>
      <c r="S4092" s="16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315"/>
        <v>13</v>
      </c>
      <c r="P4093">
        <f t="shared" si="316"/>
        <v>25.5</v>
      </c>
      <c r="Q4093" s="13" t="s">
        <v>8315</v>
      </c>
      <c r="R4093" s="13" t="s">
        <v>8316</v>
      </c>
      <c r="S4093" s="16">
        <f t="shared" si="317"/>
        <v>41990.506377314814</v>
      </c>
      <c r="T4093" s="16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315"/>
        <v>0</v>
      </c>
      <c r="P4094">
        <f t="shared" si="316"/>
        <v>20</v>
      </c>
      <c r="Q4094" s="13" t="s">
        <v>8315</v>
      </c>
      <c r="R4094" s="13" t="s">
        <v>8316</v>
      </c>
      <c r="S4094" s="16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315"/>
        <v>2</v>
      </c>
      <c r="P4095">
        <f t="shared" si="316"/>
        <v>15</v>
      </c>
      <c r="Q4095" s="13" t="s">
        <v>8315</v>
      </c>
      <c r="R4095" s="13" t="s">
        <v>8316</v>
      </c>
      <c r="S4095" s="16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315"/>
        <v>37</v>
      </c>
      <c r="P4096">
        <f t="shared" si="316"/>
        <v>91.25</v>
      </c>
      <c r="Q4096" s="13" t="s">
        <v>8315</v>
      </c>
      <c r="R4096" s="13" t="s">
        <v>8316</v>
      </c>
      <c r="S4096" s="16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315"/>
        <v>3</v>
      </c>
      <c r="P4097">
        <f t="shared" si="316"/>
        <v>800</v>
      </c>
      <c r="Q4097" s="13" t="s">
        <v>8315</v>
      </c>
      <c r="R4097" s="13" t="s">
        <v>8316</v>
      </c>
      <c r="S4097" s="16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ref="O4098:O4115" si="320">ROUND(E4098/D4098*100,0)</f>
        <v>11</v>
      </c>
      <c r="P4098">
        <f t="shared" ref="P4098:P4115" si="321">IFERROR(ROUND(E4098/L4098,2),0)</f>
        <v>80</v>
      </c>
      <c r="Q4098" s="13" t="s">
        <v>8315</v>
      </c>
      <c r="R4098" s="13" t="s">
        <v>8316</v>
      </c>
      <c r="S4098" s="16">
        <f t="shared" ref="S4098:S4115" si="322">(((J4098/60)/60)/24)+DATE(1970,1,1)</f>
        <v>42750.530312499999</v>
      </c>
      <c r="T4098" s="16">
        <f t="shared" ref="T4098:T4115" si="323">(((I4098/60)/60)/24)+DATE(1970,1,1)</f>
        <v>42794.368749999994</v>
      </c>
      <c r="U4098">
        <f t="shared" ref="U4098:U4115" si="324">+YEAR(S4098)</f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si="320"/>
        <v>0</v>
      </c>
      <c r="P4099">
        <f t="shared" si="321"/>
        <v>0</v>
      </c>
      <c r="Q4099" s="13" t="s">
        <v>8315</v>
      </c>
      <c r="R4099" s="13" t="s">
        <v>8316</v>
      </c>
      <c r="S4099" s="16">
        <f t="shared" si="322"/>
        <v>42344.824502314819</v>
      </c>
      <c r="T4099" s="16">
        <f t="shared" si="323"/>
        <v>42400.996527777781</v>
      </c>
      <c r="U4099">
        <f t="shared" si="324"/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320"/>
        <v>0</v>
      </c>
      <c r="P4100">
        <f t="shared" si="321"/>
        <v>0</v>
      </c>
      <c r="Q4100" s="13" t="s">
        <v>8315</v>
      </c>
      <c r="R4100" s="13" t="s">
        <v>8316</v>
      </c>
      <c r="S4100" s="16">
        <f t="shared" si="322"/>
        <v>42495.722187499996</v>
      </c>
      <c r="T4100" s="16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320"/>
        <v>1</v>
      </c>
      <c r="P4101">
        <f t="shared" si="321"/>
        <v>50</v>
      </c>
      <c r="Q4101" s="13" t="s">
        <v>8315</v>
      </c>
      <c r="R4101" s="13" t="s">
        <v>8316</v>
      </c>
      <c r="S4101" s="16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320"/>
        <v>0</v>
      </c>
      <c r="P4102">
        <f t="shared" si="321"/>
        <v>0</v>
      </c>
      <c r="Q4102" s="13" t="s">
        <v>8315</v>
      </c>
      <c r="R4102" s="13" t="s">
        <v>8316</v>
      </c>
      <c r="S4102" s="16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320"/>
        <v>0</v>
      </c>
      <c r="P4103">
        <f t="shared" si="321"/>
        <v>0</v>
      </c>
      <c r="Q4103" s="13" t="s">
        <v>8315</v>
      </c>
      <c r="R4103" s="13" t="s">
        <v>8316</v>
      </c>
      <c r="S4103" s="16">
        <f t="shared" si="322"/>
        <v>42730.903726851851</v>
      </c>
      <c r="T4103" s="16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320"/>
        <v>27</v>
      </c>
      <c r="P4104">
        <f t="shared" si="321"/>
        <v>22.83</v>
      </c>
      <c r="Q4104" s="13" t="s">
        <v>8315</v>
      </c>
      <c r="R4104" s="13" t="s">
        <v>8316</v>
      </c>
      <c r="S4104" s="16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320"/>
        <v>10</v>
      </c>
      <c r="P4105">
        <f t="shared" si="321"/>
        <v>16.670000000000002</v>
      </c>
      <c r="Q4105" s="13" t="s">
        <v>8315</v>
      </c>
      <c r="R4105" s="13" t="s">
        <v>8316</v>
      </c>
      <c r="S4105" s="16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320"/>
        <v>21</v>
      </c>
      <c r="P4106">
        <f t="shared" si="321"/>
        <v>45.79</v>
      </c>
      <c r="Q4106" s="13" t="s">
        <v>8315</v>
      </c>
      <c r="R4106" s="13" t="s">
        <v>8316</v>
      </c>
      <c r="S4106" s="16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320"/>
        <v>7</v>
      </c>
      <c r="P4107">
        <f t="shared" si="321"/>
        <v>383.33</v>
      </c>
      <c r="Q4107" s="13" t="s">
        <v>8315</v>
      </c>
      <c r="R4107" s="13" t="s">
        <v>8316</v>
      </c>
      <c r="S4107" s="16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320"/>
        <v>71</v>
      </c>
      <c r="P4108">
        <f t="shared" si="321"/>
        <v>106.97</v>
      </c>
      <c r="Q4108" s="13" t="s">
        <v>8315</v>
      </c>
      <c r="R4108" s="13" t="s">
        <v>8316</v>
      </c>
      <c r="S4108" s="16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320"/>
        <v>2</v>
      </c>
      <c r="P4109">
        <f t="shared" si="321"/>
        <v>10.25</v>
      </c>
      <c r="Q4109" s="13" t="s">
        <v>8315</v>
      </c>
      <c r="R4109" s="13" t="s">
        <v>8316</v>
      </c>
      <c r="S4109" s="16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320"/>
        <v>2</v>
      </c>
      <c r="P4110">
        <f t="shared" si="321"/>
        <v>59</v>
      </c>
      <c r="Q4110" s="13" t="s">
        <v>8315</v>
      </c>
      <c r="R4110" s="13" t="s">
        <v>8316</v>
      </c>
      <c r="S4110" s="16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320"/>
        <v>0</v>
      </c>
      <c r="P4111">
        <f t="shared" si="321"/>
        <v>0</v>
      </c>
      <c r="Q4111" s="13" t="s">
        <v>8315</v>
      </c>
      <c r="R4111" s="13" t="s">
        <v>8316</v>
      </c>
      <c r="S4111" s="16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320"/>
        <v>29</v>
      </c>
      <c r="P4112">
        <f t="shared" si="321"/>
        <v>14.33</v>
      </c>
      <c r="Q4112" s="13" t="s">
        <v>8315</v>
      </c>
      <c r="R4112" s="13" t="s">
        <v>8316</v>
      </c>
      <c r="S4112" s="16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320"/>
        <v>3</v>
      </c>
      <c r="P4113">
        <f t="shared" si="321"/>
        <v>15.67</v>
      </c>
      <c r="Q4113" s="13" t="s">
        <v>8315</v>
      </c>
      <c r="R4113" s="13" t="s">
        <v>8316</v>
      </c>
      <c r="S4113" s="16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320"/>
        <v>0</v>
      </c>
      <c r="P4114">
        <f t="shared" si="321"/>
        <v>1</v>
      </c>
      <c r="Q4114" s="13" t="s">
        <v>8315</v>
      </c>
      <c r="R4114" s="13" t="s">
        <v>8316</v>
      </c>
      <c r="S4114" s="16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320"/>
        <v>0</v>
      </c>
      <c r="P4115">
        <f t="shared" si="321"/>
        <v>1</v>
      </c>
      <c r="Q4115" s="13" t="s">
        <v>8315</v>
      </c>
      <c r="R4115" s="13" t="s">
        <v>8316</v>
      </c>
      <c r="S4115" s="16">
        <f t="shared" si="322"/>
        <v>42358.573182870372</v>
      </c>
      <c r="T4115" s="16">
        <f t="shared" si="323"/>
        <v>42377.273611111115</v>
      </c>
      <c r="U4115">
        <f t="shared" si="324"/>
        <v>2015</v>
      </c>
    </row>
  </sheetData>
  <autoFilter ref="A1:U4115" xr:uid="{00000000-0001-0000-0000-000000000000}">
    <filterColumn colId="16">
      <filters>
        <filter val="theater"/>
      </filters>
    </filterColumn>
  </autoFilter>
  <conditionalFormatting sqref="F1:F1048576">
    <cfRule type="cellIs" dxfId="11" priority="3" operator="equal">
      <formula>"failed"</formula>
    </cfRule>
    <cfRule type="iconSet" priority="4">
      <iconSet iconSet="4RedToBlack">
        <cfvo type="percent" val="0"/>
        <cfvo type="percent" val="25"/>
        <cfvo type="percent" val="50"/>
        <cfvo type="percent" val="75"/>
      </iconSet>
    </cfRule>
    <cfRule type="cellIs" dxfId="10" priority="5" operator="equal">
      <formula>"canceled"</formula>
    </cfRule>
    <cfRule type="cellIs" dxfId="9" priority="6" operator="equal">
      <formula>"successful"</formula>
    </cfRule>
    <cfRule type="cellIs" dxfId="8" priority="7" operator="equal">
      <formula>"live"</formula>
    </cfRule>
  </conditionalFormatting>
  <conditionalFormatting sqref="O1:O1048576">
    <cfRule type="colorScale" priority="1">
      <colorScale>
        <cfvo type="min"/>
        <cfvo type="percentile" val="50"/>
        <cfvo type="percent" val="90"/>
        <color rgb="FFF8696B"/>
        <color rgb="FFFCFCFF"/>
        <color rgb="FF5A8AC6"/>
      </colorScale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00C8F1-3718-4521-81B4-C823D38AEF26}">
  <dimension ref="A1:T413"/>
  <sheetViews>
    <sheetView topLeftCell="D1" workbookViewId="0">
      <selection activeCell="C2" sqref="C2"/>
    </sheetView>
  </sheetViews>
  <sheetFormatPr defaultRowHeight="15" x14ac:dyDescent="0.25"/>
  <cols>
    <col min="3" max="3" width="88.425781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t="s">
        <v>8307</v>
      </c>
      <c r="Q1" s="12" t="s">
        <v>8358</v>
      </c>
      <c r="R1" t="s">
        <v>8359</v>
      </c>
      <c r="S1" s="16" t="s">
        <v>8364</v>
      </c>
      <c r="T1" t="s">
        <v>8365</v>
      </c>
    </row>
    <row r="2" spans="1:20" ht="30" x14ac:dyDescent="0.25">
      <c r="A2">
        <v>3726</v>
      </c>
      <c r="B2" s="3" t="s">
        <v>3723</v>
      </c>
      <c r="C2" s="3" t="s">
        <v>7836</v>
      </c>
      <c r="D2" s="6">
        <v>850</v>
      </c>
      <c r="E2" s="8">
        <v>2879</v>
      </c>
      <c r="F2" t="s">
        <v>8218</v>
      </c>
      <c r="G2" t="s">
        <v>8223</v>
      </c>
      <c r="H2" t="s">
        <v>8245</v>
      </c>
      <c r="I2">
        <v>1461963600</v>
      </c>
      <c r="J2">
        <v>1459567371</v>
      </c>
      <c r="K2" t="b">
        <v>0</v>
      </c>
      <c r="L2">
        <v>46</v>
      </c>
      <c r="M2" t="b">
        <v>1</v>
      </c>
      <c r="N2" t="s">
        <v>8269</v>
      </c>
      <c r="O2" s="10">
        <v>339</v>
      </c>
      <c r="P2">
        <v>62.59</v>
      </c>
      <c r="Q2" s="13" t="s">
        <v>8315</v>
      </c>
      <c r="R2" s="13" t="s">
        <v>8316</v>
      </c>
      <c r="S2" s="16">
        <v>42462.140868055561</v>
      </c>
      <c r="T2" s="16">
        <v>42489.875</v>
      </c>
    </row>
    <row r="3" spans="1:20" ht="45" x14ac:dyDescent="0.25">
      <c r="A3">
        <v>3153</v>
      </c>
      <c r="B3" s="3" t="s">
        <v>3153</v>
      </c>
      <c r="C3" s="3" t="s">
        <v>7263</v>
      </c>
      <c r="D3" s="6">
        <v>3000</v>
      </c>
      <c r="E3" s="8">
        <v>10067.5</v>
      </c>
      <c r="F3" t="s">
        <v>8218</v>
      </c>
      <c r="G3" t="s">
        <v>8223</v>
      </c>
      <c r="H3" t="s">
        <v>8245</v>
      </c>
      <c r="I3">
        <v>1304225940</v>
      </c>
      <c r="J3">
        <v>1301542937</v>
      </c>
      <c r="K3" t="b">
        <v>1</v>
      </c>
      <c r="L3">
        <v>241</v>
      </c>
      <c r="M3" t="b">
        <v>1</v>
      </c>
      <c r="N3" t="s">
        <v>8269</v>
      </c>
      <c r="O3" s="10">
        <v>336</v>
      </c>
      <c r="P3">
        <v>41.77</v>
      </c>
      <c r="Q3" s="13" t="s">
        <v>8315</v>
      </c>
      <c r="R3" s="13" t="s">
        <v>8316</v>
      </c>
      <c r="S3" s="16">
        <v>40633.154363425929</v>
      </c>
      <c r="T3" s="16">
        <v>40664.207638888889</v>
      </c>
    </row>
    <row r="4" spans="1:20" ht="105" x14ac:dyDescent="0.25">
      <c r="A4">
        <v>538</v>
      </c>
      <c r="B4" s="3" t="s">
        <v>539</v>
      </c>
      <c r="C4" s="3" t="s">
        <v>4648</v>
      </c>
      <c r="D4" s="6">
        <v>5000</v>
      </c>
      <c r="E4" s="8">
        <v>15121</v>
      </c>
      <c r="F4" t="s">
        <v>8218</v>
      </c>
      <c r="G4" t="s">
        <v>8223</v>
      </c>
      <c r="H4" t="s">
        <v>8245</v>
      </c>
      <c r="I4">
        <v>1463166263</v>
      </c>
      <c r="J4">
        <v>1460574263</v>
      </c>
      <c r="K4" t="b">
        <v>0</v>
      </c>
      <c r="L4">
        <v>60</v>
      </c>
      <c r="M4" t="b">
        <v>1</v>
      </c>
      <c r="N4" t="s">
        <v>8269</v>
      </c>
      <c r="O4" s="10">
        <v>302</v>
      </c>
      <c r="P4">
        <v>252.02</v>
      </c>
      <c r="Q4" s="13" t="s">
        <v>8315</v>
      </c>
      <c r="R4" s="13" t="s">
        <v>8316</v>
      </c>
      <c r="S4" s="16">
        <v>42473.794710648144</v>
      </c>
      <c r="T4" s="16">
        <v>42503.794710648144</v>
      </c>
    </row>
    <row r="5" spans="1:20" ht="60" x14ac:dyDescent="0.25">
      <c r="A5">
        <v>3708</v>
      </c>
      <c r="B5" s="3" t="s">
        <v>3705</v>
      </c>
      <c r="C5" s="3" t="s">
        <v>7818</v>
      </c>
      <c r="D5" s="6">
        <v>700</v>
      </c>
      <c r="E5" s="8">
        <v>2100</v>
      </c>
      <c r="F5" t="s">
        <v>8218</v>
      </c>
      <c r="G5" t="s">
        <v>8223</v>
      </c>
      <c r="H5" t="s">
        <v>8245</v>
      </c>
      <c r="I5">
        <v>1404444286</v>
      </c>
      <c r="J5">
        <v>1403234686</v>
      </c>
      <c r="K5" t="b">
        <v>0</v>
      </c>
      <c r="L5">
        <v>39</v>
      </c>
      <c r="M5" t="b">
        <v>1</v>
      </c>
      <c r="N5" t="s">
        <v>8269</v>
      </c>
      <c r="O5" s="10">
        <v>300</v>
      </c>
      <c r="P5">
        <v>53.85</v>
      </c>
      <c r="Q5" s="13" t="s">
        <v>8315</v>
      </c>
      <c r="R5" s="13" t="s">
        <v>8316</v>
      </c>
      <c r="S5" s="16">
        <v>41810.142199074071</v>
      </c>
      <c r="T5" s="16">
        <v>41824.142199074071</v>
      </c>
    </row>
    <row r="6" spans="1:20" ht="30" x14ac:dyDescent="0.25">
      <c r="A6">
        <v>3582</v>
      </c>
      <c r="B6" s="3" t="s">
        <v>3581</v>
      </c>
      <c r="C6" s="3" t="s">
        <v>7692</v>
      </c>
      <c r="D6" s="6">
        <v>1000</v>
      </c>
      <c r="E6" s="8">
        <v>2870</v>
      </c>
      <c r="F6" t="s">
        <v>8218</v>
      </c>
      <c r="G6" t="s">
        <v>8223</v>
      </c>
      <c r="H6" t="s">
        <v>8245</v>
      </c>
      <c r="I6">
        <v>1459822682</v>
      </c>
      <c r="J6">
        <v>1458613082</v>
      </c>
      <c r="K6" t="b">
        <v>0</v>
      </c>
      <c r="L6">
        <v>49</v>
      </c>
      <c r="M6" t="b">
        <v>1</v>
      </c>
      <c r="N6" t="s">
        <v>8269</v>
      </c>
      <c r="O6" s="10">
        <v>287</v>
      </c>
      <c r="P6">
        <v>58.57</v>
      </c>
      <c r="Q6" s="13" t="s">
        <v>8315</v>
      </c>
      <c r="R6" s="13" t="s">
        <v>8316</v>
      </c>
      <c r="S6" s="16">
        <v>42451.095856481479</v>
      </c>
      <c r="T6" s="16">
        <v>42465.095856481479</v>
      </c>
    </row>
    <row r="7" spans="1:20" ht="90" x14ac:dyDescent="0.25">
      <c r="A7">
        <v>3818</v>
      </c>
      <c r="B7" s="3" t="s">
        <v>3815</v>
      </c>
      <c r="C7" s="3" t="s">
        <v>7928</v>
      </c>
      <c r="D7" s="6">
        <v>250</v>
      </c>
      <c r="E7" s="8">
        <v>570</v>
      </c>
      <c r="F7" t="s">
        <v>8218</v>
      </c>
      <c r="G7" t="s">
        <v>8223</v>
      </c>
      <c r="H7" t="s">
        <v>8245</v>
      </c>
      <c r="I7">
        <v>1426187582</v>
      </c>
      <c r="J7">
        <v>1423599182</v>
      </c>
      <c r="K7" t="b">
        <v>0</v>
      </c>
      <c r="L7">
        <v>10</v>
      </c>
      <c r="M7" t="b">
        <v>1</v>
      </c>
      <c r="N7" t="s">
        <v>8269</v>
      </c>
      <c r="O7" s="10">
        <v>228</v>
      </c>
      <c r="P7">
        <v>57</v>
      </c>
      <c r="Q7" s="13" t="s">
        <v>8315</v>
      </c>
      <c r="R7" s="13" t="s">
        <v>8316</v>
      </c>
      <c r="S7" s="16">
        <v>42045.84238425926</v>
      </c>
      <c r="T7" s="16">
        <v>42075.800717592589</v>
      </c>
    </row>
    <row r="8" spans="1:20" ht="30" x14ac:dyDescent="0.25">
      <c r="A8">
        <v>3830</v>
      </c>
      <c r="B8" s="3" t="s">
        <v>3827</v>
      </c>
      <c r="C8" s="3" t="s">
        <v>7939</v>
      </c>
      <c r="D8" s="6">
        <v>100</v>
      </c>
      <c r="E8" s="8">
        <v>225</v>
      </c>
      <c r="F8" t="s">
        <v>8218</v>
      </c>
      <c r="G8" t="s">
        <v>8223</v>
      </c>
      <c r="H8" t="s">
        <v>8245</v>
      </c>
      <c r="I8">
        <v>1464371211</v>
      </c>
      <c r="J8">
        <v>1463161611</v>
      </c>
      <c r="K8" t="b">
        <v>0</v>
      </c>
      <c r="L8">
        <v>3</v>
      </c>
      <c r="M8" t="b">
        <v>1</v>
      </c>
      <c r="N8" t="s">
        <v>8269</v>
      </c>
      <c r="O8" s="10">
        <v>225</v>
      </c>
      <c r="P8">
        <v>75</v>
      </c>
      <c r="Q8" s="13" t="s">
        <v>8315</v>
      </c>
      <c r="R8" s="13" t="s">
        <v>8316</v>
      </c>
      <c r="S8" s="16">
        <v>42503.740868055553</v>
      </c>
      <c r="T8" s="16">
        <v>42517.740868055553</v>
      </c>
    </row>
    <row r="9" spans="1:20" ht="60" x14ac:dyDescent="0.25">
      <c r="A9">
        <v>3391</v>
      </c>
      <c r="B9" s="3" t="s">
        <v>3390</v>
      </c>
      <c r="C9" s="3" t="s">
        <v>7501</v>
      </c>
      <c r="D9" s="6">
        <v>500</v>
      </c>
      <c r="E9" s="8">
        <v>1115</v>
      </c>
      <c r="F9" t="s">
        <v>8218</v>
      </c>
      <c r="G9" t="s">
        <v>8223</v>
      </c>
      <c r="H9" t="s">
        <v>8245</v>
      </c>
      <c r="I9">
        <v>1407536880</v>
      </c>
      <c r="J9">
        <v>1404997548</v>
      </c>
      <c r="K9" t="b">
        <v>0</v>
      </c>
      <c r="L9">
        <v>18</v>
      </c>
      <c r="M9" t="b">
        <v>1</v>
      </c>
      <c r="N9" t="s">
        <v>8269</v>
      </c>
      <c r="O9" s="10">
        <v>223</v>
      </c>
      <c r="P9">
        <v>61.94</v>
      </c>
      <c r="Q9" s="13" t="s">
        <v>8315</v>
      </c>
      <c r="R9" s="13" t="s">
        <v>8316</v>
      </c>
      <c r="S9" s="16">
        <v>41830.545694444445</v>
      </c>
      <c r="T9" s="16">
        <v>41859.936111111114</v>
      </c>
    </row>
    <row r="10" spans="1:20" ht="75" x14ac:dyDescent="0.25">
      <c r="A10">
        <v>3366</v>
      </c>
      <c r="B10" s="3" t="s">
        <v>3365</v>
      </c>
      <c r="C10" s="3" t="s">
        <v>7476</v>
      </c>
      <c r="D10" s="6">
        <v>500</v>
      </c>
      <c r="E10" s="8">
        <v>1105</v>
      </c>
      <c r="F10" t="s">
        <v>8218</v>
      </c>
      <c r="G10" t="s">
        <v>8223</v>
      </c>
      <c r="H10" t="s">
        <v>8245</v>
      </c>
      <c r="I10">
        <v>1431481037</v>
      </c>
      <c r="J10">
        <v>1428889037</v>
      </c>
      <c r="K10" t="b">
        <v>0</v>
      </c>
      <c r="L10">
        <v>18</v>
      </c>
      <c r="M10" t="b">
        <v>1</v>
      </c>
      <c r="N10" t="s">
        <v>8269</v>
      </c>
      <c r="O10" s="10">
        <v>221</v>
      </c>
      <c r="P10">
        <v>61.39</v>
      </c>
      <c r="Q10" s="13" t="s">
        <v>8315</v>
      </c>
      <c r="R10" s="13" t="s">
        <v>8316</v>
      </c>
      <c r="S10" s="16">
        <v>42107.067557870367</v>
      </c>
      <c r="T10" s="16">
        <v>42137.067557870367</v>
      </c>
    </row>
    <row r="11" spans="1:20" ht="120" x14ac:dyDescent="0.25">
      <c r="A11">
        <v>3362</v>
      </c>
      <c r="B11" s="3" t="s">
        <v>3361</v>
      </c>
      <c r="C11" s="3" t="s">
        <v>7472</v>
      </c>
      <c r="D11" s="6">
        <v>500</v>
      </c>
      <c r="E11" s="8">
        <v>1090</v>
      </c>
      <c r="F11" t="s">
        <v>8218</v>
      </c>
      <c r="G11" t="s">
        <v>8223</v>
      </c>
      <c r="H11" t="s">
        <v>8245</v>
      </c>
      <c r="I11">
        <v>1425704100</v>
      </c>
      <c r="J11">
        <v>1424484717</v>
      </c>
      <c r="K11" t="b">
        <v>0</v>
      </c>
      <c r="L11">
        <v>20</v>
      </c>
      <c r="M11" t="b">
        <v>1</v>
      </c>
      <c r="N11" t="s">
        <v>8269</v>
      </c>
      <c r="O11" s="10">
        <v>218</v>
      </c>
      <c r="P11">
        <v>54.5</v>
      </c>
      <c r="Q11" s="13" t="s">
        <v>8315</v>
      </c>
      <c r="R11" s="13" t="s">
        <v>8316</v>
      </c>
      <c r="S11" s="16">
        <v>42056.091631944444</v>
      </c>
      <c r="T11" s="16">
        <v>42070.204861111109</v>
      </c>
    </row>
    <row r="12" spans="1:20" ht="45" x14ac:dyDescent="0.25">
      <c r="A12">
        <v>3408</v>
      </c>
      <c r="B12" s="3" t="s">
        <v>3407</v>
      </c>
      <c r="C12" s="3" t="s">
        <v>7518</v>
      </c>
      <c r="D12" s="6">
        <v>500</v>
      </c>
      <c r="E12" s="8">
        <v>1055</v>
      </c>
      <c r="F12" t="s">
        <v>8218</v>
      </c>
      <c r="G12" t="s">
        <v>8223</v>
      </c>
      <c r="H12" t="s">
        <v>8245</v>
      </c>
      <c r="I12">
        <v>1405727304</v>
      </c>
      <c r="J12">
        <v>1403135304</v>
      </c>
      <c r="K12" t="b">
        <v>0</v>
      </c>
      <c r="L12">
        <v>18</v>
      </c>
      <c r="M12" t="b">
        <v>1</v>
      </c>
      <c r="N12" t="s">
        <v>8269</v>
      </c>
      <c r="O12" s="10">
        <v>211</v>
      </c>
      <c r="P12">
        <v>58.61</v>
      </c>
      <c r="Q12" s="13" t="s">
        <v>8315</v>
      </c>
      <c r="R12" s="13" t="s">
        <v>8316</v>
      </c>
      <c r="S12" s="16">
        <v>41808.991944444446</v>
      </c>
      <c r="T12" s="16">
        <v>41838.991944444446</v>
      </c>
    </row>
    <row r="13" spans="1:20" ht="90" x14ac:dyDescent="0.25">
      <c r="A13">
        <v>3462</v>
      </c>
      <c r="B13" s="3" t="s">
        <v>3461</v>
      </c>
      <c r="C13" s="3" t="s">
        <v>7572</v>
      </c>
      <c r="D13" s="6">
        <v>250</v>
      </c>
      <c r="E13" s="8">
        <v>505</v>
      </c>
      <c r="F13" t="s">
        <v>8218</v>
      </c>
      <c r="G13" t="s">
        <v>8223</v>
      </c>
      <c r="H13" t="s">
        <v>8245</v>
      </c>
      <c r="I13">
        <v>1436551200</v>
      </c>
      <c r="J13">
        <v>1435181628</v>
      </c>
      <c r="K13" t="b">
        <v>0</v>
      </c>
      <c r="L13">
        <v>17</v>
      </c>
      <c r="M13" t="b">
        <v>1</v>
      </c>
      <c r="N13" t="s">
        <v>8269</v>
      </c>
      <c r="O13" s="10">
        <v>202</v>
      </c>
      <c r="P13">
        <v>29.71</v>
      </c>
      <c r="Q13" s="13" t="s">
        <v>8315</v>
      </c>
      <c r="R13" s="13" t="s">
        <v>8316</v>
      </c>
      <c r="S13" s="16">
        <v>42179.898472222223</v>
      </c>
      <c r="T13" s="16">
        <v>42195.75</v>
      </c>
    </row>
    <row r="14" spans="1:20" ht="30" x14ac:dyDescent="0.25">
      <c r="A14">
        <v>3599</v>
      </c>
      <c r="B14" s="3" t="s">
        <v>3598</v>
      </c>
      <c r="C14" s="3" t="s">
        <v>7709</v>
      </c>
      <c r="D14" s="6">
        <v>500</v>
      </c>
      <c r="E14" s="8">
        <v>1010</v>
      </c>
      <c r="F14" t="s">
        <v>8218</v>
      </c>
      <c r="G14" t="s">
        <v>8223</v>
      </c>
      <c r="H14" t="s">
        <v>8245</v>
      </c>
      <c r="I14">
        <v>1440892800</v>
      </c>
      <c r="J14">
        <v>1438715077</v>
      </c>
      <c r="K14" t="b">
        <v>0</v>
      </c>
      <c r="L14">
        <v>17</v>
      </c>
      <c r="M14" t="b">
        <v>1</v>
      </c>
      <c r="N14" t="s">
        <v>8269</v>
      </c>
      <c r="O14" s="10">
        <v>202</v>
      </c>
      <c r="P14">
        <v>59.41</v>
      </c>
      <c r="Q14" s="13" t="s">
        <v>8315</v>
      </c>
      <c r="R14" s="13" t="s">
        <v>8316</v>
      </c>
      <c r="S14" s="16">
        <v>42220.79487268519</v>
      </c>
      <c r="T14" s="16">
        <v>42246</v>
      </c>
    </row>
    <row r="15" spans="1:20" ht="30" x14ac:dyDescent="0.25">
      <c r="A15">
        <v>3456</v>
      </c>
      <c r="B15" s="3" t="s">
        <v>3455</v>
      </c>
      <c r="C15" s="3" t="s">
        <v>7566</v>
      </c>
      <c r="D15" s="6">
        <v>3000</v>
      </c>
      <c r="E15" s="8">
        <v>5739</v>
      </c>
      <c r="F15" t="s">
        <v>8218</v>
      </c>
      <c r="G15" t="s">
        <v>8223</v>
      </c>
      <c r="H15" t="s">
        <v>8245</v>
      </c>
      <c r="I15">
        <v>1406876340</v>
      </c>
      <c r="J15">
        <v>1404190567</v>
      </c>
      <c r="K15" t="b">
        <v>0</v>
      </c>
      <c r="L15">
        <v>16</v>
      </c>
      <c r="M15" t="b">
        <v>1</v>
      </c>
      <c r="N15" t="s">
        <v>8269</v>
      </c>
      <c r="O15" s="10">
        <v>191</v>
      </c>
      <c r="P15">
        <v>358.69</v>
      </c>
      <c r="Q15" s="13" t="s">
        <v>8315</v>
      </c>
      <c r="R15" s="13" t="s">
        <v>8316</v>
      </c>
      <c r="S15" s="16">
        <v>41821.205636574072</v>
      </c>
      <c r="T15" s="16">
        <v>41852.290972222225</v>
      </c>
    </row>
    <row r="16" spans="1:20" ht="75" x14ac:dyDescent="0.25">
      <c r="A16">
        <v>3443</v>
      </c>
      <c r="B16" s="3" t="s">
        <v>3442</v>
      </c>
      <c r="C16" s="3" t="s">
        <v>7553</v>
      </c>
      <c r="D16" s="6">
        <v>1000</v>
      </c>
      <c r="E16" s="8">
        <v>1855</v>
      </c>
      <c r="F16" t="s">
        <v>8218</v>
      </c>
      <c r="G16" t="s">
        <v>8223</v>
      </c>
      <c r="H16" t="s">
        <v>8245</v>
      </c>
      <c r="I16">
        <v>1410266146</v>
      </c>
      <c r="J16">
        <v>1407674146</v>
      </c>
      <c r="K16" t="b">
        <v>0</v>
      </c>
      <c r="L16">
        <v>45</v>
      </c>
      <c r="M16" t="b">
        <v>1</v>
      </c>
      <c r="N16" t="s">
        <v>8269</v>
      </c>
      <c r="O16" s="10">
        <v>186</v>
      </c>
      <c r="P16">
        <v>41.22</v>
      </c>
      <c r="Q16" s="13" t="s">
        <v>8315</v>
      </c>
      <c r="R16" s="13" t="s">
        <v>8316</v>
      </c>
      <c r="S16" s="16">
        <v>41861.524837962963</v>
      </c>
      <c r="T16" s="16">
        <v>41891.524837962963</v>
      </c>
    </row>
    <row r="17" spans="1:20" ht="105" x14ac:dyDescent="0.25">
      <c r="A17">
        <v>3707</v>
      </c>
      <c r="B17" s="3" t="s">
        <v>3704</v>
      </c>
      <c r="C17" s="3" t="s">
        <v>7817</v>
      </c>
      <c r="D17" s="6">
        <v>1000</v>
      </c>
      <c r="E17" s="8">
        <v>1860</v>
      </c>
      <c r="F17" t="s">
        <v>8218</v>
      </c>
      <c r="G17" t="s">
        <v>8223</v>
      </c>
      <c r="H17" t="s">
        <v>8245</v>
      </c>
      <c r="I17">
        <v>1469165160</v>
      </c>
      <c r="J17">
        <v>1467335378</v>
      </c>
      <c r="K17" t="b">
        <v>0</v>
      </c>
      <c r="L17">
        <v>23</v>
      </c>
      <c r="M17" t="b">
        <v>1</v>
      </c>
      <c r="N17" t="s">
        <v>8269</v>
      </c>
      <c r="O17" s="10">
        <v>186</v>
      </c>
      <c r="P17">
        <v>80.87</v>
      </c>
      <c r="Q17" s="13" t="s">
        <v>8315</v>
      </c>
      <c r="R17" s="13" t="s">
        <v>8316</v>
      </c>
      <c r="S17" s="16">
        <v>42552.048356481479</v>
      </c>
      <c r="T17" s="16">
        <v>42573.226388888885</v>
      </c>
    </row>
    <row r="18" spans="1:20" ht="60" x14ac:dyDescent="0.25">
      <c r="A18">
        <v>2973</v>
      </c>
      <c r="B18" s="3" t="s">
        <v>2973</v>
      </c>
      <c r="C18" s="3" t="s">
        <v>7083</v>
      </c>
      <c r="D18" s="6">
        <v>5000</v>
      </c>
      <c r="E18" s="8">
        <v>8740</v>
      </c>
      <c r="F18" t="s">
        <v>8218</v>
      </c>
      <c r="G18" t="s">
        <v>8223</v>
      </c>
      <c r="H18" t="s">
        <v>8245</v>
      </c>
      <c r="I18">
        <v>1451620800</v>
      </c>
      <c r="J18">
        <v>1449171508</v>
      </c>
      <c r="K18" t="b">
        <v>0</v>
      </c>
      <c r="L18">
        <v>33</v>
      </c>
      <c r="M18" t="b">
        <v>1</v>
      </c>
      <c r="N18" t="s">
        <v>8269</v>
      </c>
      <c r="O18" s="10">
        <v>175</v>
      </c>
      <c r="P18">
        <v>264.85000000000002</v>
      </c>
      <c r="Q18" s="13" t="s">
        <v>8315</v>
      </c>
      <c r="R18" s="13" t="s">
        <v>8316</v>
      </c>
      <c r="S18" s="16">
        <v>42341.818379629629</v>
      </c>
      <c r="T18" s="16">
        <v>42370.166666666672</v>
      </c>
    </row>
    <row r="19" spans="1:20" ht="135" x14ac:dyDescent="0.25">
      <c r="A19">
        <v>3306</v>
      </c>
      <c r="B19" s="3" t="s">
        <v>3306</v>
      </c>
      <c r="C19" s="3" t="s">
        <v>7416</v>
      </c>
      <c r="D19" s="6">
        <v>1500</v>
      </c>
      <c r="E19" s="8">
        <v>2630</v>
      </c>
      <c r="F19" t="s">
        <v>8218</v>
      </c>
      <c r="G19" t="s">
        <v>8223</v>
      </c>
      <c r="H19" t="s">
        <v>8245</v>
      </c>
      <c r="I19">
        <v>1465527600</v>
      </c>
      <c r="J19">
        <v>1462252542</v>
      </c>
      <c r="K19" t="b">
        <v>0</v>
      </c>
      <c r="L19">
        <v>54</v>
      </c>
      <c r="M19" t="b">
        <v>1</v>
      </c>
      <c r="N19" t="s">
        <v>8269</v>
      </c>
      <c r="O19" s="10">
        <v>175</v>
      </c>
      <c r="P19">
        <v>48.7</v>
      </c>
      <c r="Q19" s="13" t="s">
        <v>8315</v>
      </c>
      <c r="R19" s="13" t="s">
        <v>8316</v>
      </c>
      <c r="S19" s="16">
        <v>42493.219236111108</v>
      </c>
      <c r="T19" s="16">
        <v>42531.125</v>
      </c>
    </row>
    <row r="20" spans="1:20" ht="120" x14ac:dyDescent="0.25">
      <c r="A20">
        <v>3591</v>
      </c>
      <c r="B20" s="3" t="s">
        <v>3590</v>
      </c>
      <c r="C20" s="3" t="s">
        <v>7701</v>
      </c>
      <c r="D20" s="6">
        <v>700</v>
      </c>
      <c r="E20" s="8">
        <v>1225</v>
      </c>
      <c r="F20" t="s">
        <v>8218</v>
      </c>
      <c r="G20" t="s">
        <v>8223</v>
      </c>
      <c r="H20" t="s">
        <v>8245</v>
      </c>
      <c r="I20">
        <v>1422075540</v>
      </c>
      <c r="J20">
        <v>1419979544</v>
      </c>
      <c r="K20" t="b">
        <v>0</v>
      </c>
      <c r="L20">
        <v>18</v>
      </c>
      <c r="M20" t="b">
        <v>1</v>
      </c>
      <c r="N20" t="s">
        <v>8269</v>
      </c>
      <c r="O20" s="10">
        <v>175</v>
      </c>
      <c r="P20">
        <v>68.06</v>
      </c>
      <c r="Q20" s="13" t="s">
        <v>8315</v>
      </c>
      <c r="R20" s="13" t="s">
        <v>8316</v>
      </c>
      <c r="S20" s="16">
        <v>42003.948425925926</v>
      </c>
      <c r="T20" s="16">
        <v>42028.207638888889</v>
      </c>
    </row>
    <row r="21" spans="1:20" ht="120" x14ac:dyDescent="0.25">
      <c r="A21">
        <v>3449</v>
      </c>
      <c r="B21" s="3" t="s">
        <v>3448</v>
      </c>
      <c r="C21" s="3" t="s">
        <v>7559</v>
      </c>
      <c r="D21" s="6">
        <v>800</v>
      </c>
      <c r="E21" s="8">
        <v>1365</v>
      </c>
      <c r="F21" t="s">
        <v>8218</v>
      </c>
      <c r="G21" t="s">
        <v>8223</v>
      </c>
      <c r="H21" t="s">
        <v>8245</v>
      </c>
      <c r="I21">
        <v>1468036800</v>
      </c>
      <c r="J21">
        <v>1465607738</v>
      </c>
      <c r="K21" t="b">
        <v>0</v>
      </c>
      <c r="L21">
        <v>20</v>
      </c>
      <c r="M21" t="b">
        <v>1</v>
      </c>
      <c r="N21" t="s">
        <v>8269</v>
      </c>
      <c r="O21" s="10">
        <v>171</v>
      </c>
      <c r="P21">
        <v>68.25</v>
      </c>
      <c r="Q21" s="13" t="s">
        <v>8315</v>
      </c>
      <c r="R21" s="13" t="s">
        <v>8316</v>
      </c>
      <c r="S21" s="16">
        <v>42532.052523148144</v>
      </c>
      <c r="T21" s="16">
        <v>42560.166666666672</v>
      </c>
    </row>
    <row r="22" spans="1:20" ht="45" x14ac:dyDescent="0.25">
      <c r="A22">
        <v>3603</v>
      </c>
      <c r="B22" s="3" t="s">
        <v>3602</v>
      </c>
      <c r="C22" s="3" t="s">
        <v>7713</v>
      </c>
      <c r="D22" s="6">
        <v>1500</v>
      </c>
      <c r="E22" s="8">
        <v>2560</v>
      </c>
      <c r="F22" t="s">
        <v>8218</v>
      </c>
      <c r="G22" t="s">
        <v>8223</v>
      </c>
      <c r="H22" t="s">
        <v>8245</v>
      </c>
      <c r="I22">
        <v>1446759880</v>
      </c>
      <c r="J22">
        <v>1444164280</v>
      </c>
      <c r="K22" t="b">
        <v>0</v>
      </c>
      <c r="L22">
        <v>57</v>
      </c>
      <c r="M22" t="b">
        <v>1</v>
      </c>
      <c r="N22" t="s">
        <v>8269</v>
      </c>
      <c r="O22" s="10">
        <v>171</v>
      </c>
      <c r="P22">
        <v>44.91</v>
      </c>
      <c r="Q22" s="13" t="s">
        <v>8315</v>
      </c>
      <c r="R22" s="13" t="s">
        <v>8316</v>
      </c>
      <c r="S22" s="16">
        <v>42283.864351851851</v>
      </c>
      <c r="T22" s="16">
        <v>42313.906018518523</v>
      </c>
    </row>
    <row r="23" spans="1:20" ht="75" x14ac:dyDescent="0.25">
      <c r="A23">
        <v>3521</v>
      </c>
      <c r="B23" s="3" t="s">
        <v>3520</v>
      </c>
      <c r="C23" s="3" t="s">
        <v>7631</v>
      </c>
      <c r="D23" s="6">
        <v>350</v>
      </c>
      <c r="E23" s="8">
        <v>593</v>
      </c>
      <c r="F23" t="s">
        <v>8218</v>
      </c>
      <c r="G23" t="s">
        <v>8223</v>
      </c>
      <c r="H23" t="s">
        <v>8245</v>
      </c>
      <c r="I23">
        <v>1411980020</v>
      </c>
      <c r="J23">
        <v>1409388020</v>
      </c>
      <c r="K23" t="b">
        <v>0</v>
      </c>
      <c r="L23">
        <v>13</v>
      </c>
      <c r="M23" t="b">
        <v>1</v>
      </c>
      <c r="N23" t="s">
        <v>8269</v>
      </c>
      <c r="O23" s="10">
        <v>169</v>
      </c>
      <c r="P23">
        <v>45.62</v>
      </c>
      <c r="Q23" s="13" t="s">
        <v>8315</v>
      </c>
      <c r="R23" s="13" t="s">
        <v>8316</v>
      </c>
      <c r="S23" s="16">
        <v>41881.361342592594</v>
      </c>
      <c r="T23" s="16">
        <v>41911.361342592594</v>
      </c>
    </row>
    <row r="24" spans="1:20" ht="45" x14ac:dyDescent="0.25">
      <c r="A24">
        <v>3165</v>
      </c>
      <c r="B24" s="3" t="s">
        <v>3165</v>
      </c>
      <c r="C24" s="3" t="s">
        <v>7275</v>
      </c>
      <c r="D24" s="6">
        <v>750</v>
      </c>
      <c r="E24" s="8">
        <v>1220</v>
      </c>
      <c r="F24" t="s">
        <v>8218</v>
      </c>
      <c r="G24" t="s">
        <v>8223</v>
      </c>
      <c r="H24" t="s">
        <v>8245</v>
      </c>
      <c r="I24">
        <v>1304395140</v>
      </c>
      <c r="J24">
        <v>1302493760</v>
      </c>
      <c r="K24" t="b">
        <v>1</v>
      </c>
      <c r="L24">
        <v>21</v>
      </c>
      <c r="M24" t="b">
        <v>1</v>
      </c>
      <c r="N24" t="s">
        <v>8269</v>
      </c>
      <c r="O24" s="10">
        <v>163</v>
      </c>
      <c r="P24">
        <v>58.1</v>
      </c>
      <c r="Q24" s="13" t="s">
        <v>8315</v>
      </c>
      <c r="R24" s="13" t="s">
        <v>8316</v>
      </c>
      <c r="S24" s="16">
        <v>40644.159259259257</v>
      </c>
      <c r="T24" s="16">
        <v>40666.165972222225</v>
      </c>
    </row>
    <row r="25" spans="1:20" ht="135" x14ac:dyDescent="0.25">
      <c r="A25">
        <v>3231</v>
      </c>
      <c r="B25" s="3" t="s">
        <v>3231</v>
      </c>
      <c r="C25" s="3" t="s">
        <v>7341</v>
      </c>
      <c r="D25" s="6">
        <v>1000</v>
      </c>
      <c r="E25" s="8">
        <v>1610</v>
      </c>
      <c r="F25" t="s">
        <v>8218</v>
      </c>
      <c r="G25" t="s">
        <v>8223</v>
      </c>
      <c r="H25" t="s">
        <v>8245</v>
      </c>
      <c r="I25">
        <v>1460846347</v>
      </c>
      <c r="J25">
        <v>1458254347</v>
      </c>
      <c r="K25" t="b">
        <v>0</v>
      </c>
      <c r="L25">
        <v>28</v>
      </c>
      <c r="M25" t="b">
        <v>1</v>
      </c>
      <c r="N25" t="s">
        <v>8269</v>
      </c>
      <c r="O25" s="10">
        <v>161</v>
      </c>
      <c r="P25">
        <v>57.5</v>
      </c>
      <c r="Q25" s="13" t="s">
        <v>8315</v>
      </c>
      <c r="R25" s="13" t="s">
        <v>8316</v>
      </c>
      <c r="S25" s="16">
        <v>42446.943831018521</v>
      </c>
      <c r="T25" s="16">
        <v>42476.943831018521</v>
      </c>
    </row>
    <row r="26" spans="1:20" ht="60" x14ac:dyDescent="0.25">
      <c r="A26">
        <v>3166</v>
      </c>
      <c r="B26" s="3" t="s">
        <v>3166</v>
      </c>
      <c r="C26" s="3" t="s">
        <v>7276</v>
      </c>
      <c r="D26" s="6">
        <v>35000</v>
      </c>
      <c r="E26" s="8">
        <v>56079.83</v>
      </c>
      <c r="F26" t="s">
        <v>8218</v>
      </c>
      <c r="G26" t="s">
        <v>8223</v>
      </c>
      <c r="H26" t="s">
        <v>8245</v>
      </c>
      <c r="I26">
        <v>1416988740</v>
      </c>
      <c r="J26">
        <v>1414514153</v>
      </c>
      <c r="K26" t="b">
        <v>1</v>
      </c>
      <c r="L26">
        <v>930</v>
      </c>
      <c r="M26" t="b">
        <v>1</v>
      </c>
      <c r="N26" t="s">
        <v>8269</v>
      </c>
      <c r="O26" s="10">
        <v>160</v>
      </c>
      <c r="P26">
        <v>60.3</v>
      </c>
      <c r="Q26" s="13" t="s">
        <v>8315</v>
      </c>
      <c r="R26" s="13" t="s">
        <v>8316</v>
      </c>
      <c r="S26" s="16">
        <v>41940.69158564815</v>
      </c>
      <c r="T26" s="16">
        <v>41969.332638888889</v>
      </c>
    </row>
    <row r="27" spans="1:20" ht="45" x14ac:dyDescent="0.25">
      <c r="A27">
        <v>3483</v>
      </c>
      <c r="B27" s="3" t="s">
        <v>3482</v>
      </c>
      <c r="C27" s="3" t="s">
        <v>7593</v>
      </c>
      <c r="D27" s="6">
        <v>3350</v>
      </c>
      <c r="E27" s="8">
        <v>5358</v>
      </c>
      <c r="F27" t="s">
        <v>8218</v>
      </c>
      <c r="G27" t="s">
        <v>8223</v>
      </c>
      <c r="H27" t="s">
        <v>8245</v>
      </c>
      <c r="I27">
        <v>1404403381</v>
      </c>
      <c r="J27">
        <v>1401811381</v>
      </c>
      <c r="K27" t="b">
        <v>0</v>
      </c>
      <c r="L27">
        <v>133</v>
      </c>
      <c r="M27" t="b">
        <v>1</v>
      </c>
      <c r="N27" t="s">
        <v>8269</v>
      </c>
      <c r="O27" s="10">
        <v>160</v>
      </c>
      <c r="P27">
        <v>40.29</v>
      </c>
      <c r="Q27" s="13" t="s">
        <v>8315</v>
      </c>
      <c r="R27" s="13" t="s">
        <v>8316</v>
      </c>
      <c r="S27" s="16">
        <v>41793.668761574074</v>
      </c>
      <c r="T27" s="16">
        <v>41823.668761574074</v>
      </c>
    </row>
    <row r="28" spans="1:20" ht="75" x14ac:dyDescent="0.25">
      <c r="A28">
        <v>3491</v>
      </c>
      <c r="B28" s="3" t="s">
        <v>3490</v>
      </c>
      <c r="C28" s="3" t="s">
        <v>7601</v>
      </c>
      <c r="D28" s="6">
        <v>500</v>
      </c>
      <c r="E28" s="8">
        <v>791</v>
      </c>
      <c r="F28" t="s">
        <v>8218</v>
      </c>
      <c r="G28" t="s">
        <v>8223</v>
      </c>
      <c r="H28" t="s">
        <v>8245</v>
      </c>
      <c r="I28">
        <v>1431928784</v>
      </c>
      <c r="J28">
        <v>1430114384</v>
      </c>
      <c r="K28" t="b">
        <v>0</v>
      </c>
      <c r="L28">
        <v>10</v>
      </c>
      <c r="M28" t="b">
        <v>1</v>
      </c>
      <c r="N28" t="s">
        <v>8269</v>
      </c>
      <c r="O28" s="10">
        <v>158</v>
      </c>
      <c r="P28">
        <v>79.099999999999994</v>
      </c>
      <c r="Q28" s="13" t="s">
        <v>8315</v>
      </c>
      <c r="R28" s="13" t="s">
        <v>8316</v>
      </c>
      <c r="S28" s="16">
        <v>42121.249814814815</v>
      </c>
      <c r="T28" s="16">
        <v>42142.249814814815</v>
      </c>
    </row>
    <row r="29" spans="1:20" ht="30" x14ac:dyDescent="0.25">
      <c r="A29">
        <v>3534</v>
      </c>
      <c r="B29" s="3" t="s">
        <v>3533</v>
      </c>
      <c r="C29" s="3" t="s">
        <v>7644</v>
      </c>
      <c r="D29" s="6">
        <v>5000</v>
      </c>
      <c r="E29" s="8">
        <v>7810</v>
      </c>
      <c r="F29" t="s">
        <v>8218</v>
      </c>
      <c r="G29" t="s">
        <v>8223</v>
      </c>
      <c r="H29" t="s">
        <v>8245</v>
      </c>
      <c r="I29">
        <v>1443711623</v>
      </c>
      <c r="J29">
        <v>1440687623</v>
      </c>
      <c r="K29" t="b">
        <v>0</v>
      </c>
      <c r="L29">
        <v>204</v>
      </c>
      <c r="M29" t="b">
        <v>1</v>
      </c>
      <c r="N29" t="s">
        <v>8269</v>
      </c>
      <c r="O29" s="10">
        <v>156</v>
      </c>
      <c r="P29">
        <v>38.28</v>
      </c>
      <c r="Q29" s="13" t="s">
        <v>8315</v>
      </c>
      <c r="R29" s="13" t="s">
        <v>8316</v>
      </c>
      <c r="S29" s="16">
        <v>42243.6252662037</v>
      </c>
      <c r="T29" s="16">
        <v>42278.6252662037</v>
      </c>
    </row>
    <row r="30" spans="1:20" ht="45" x14ac:dyDescent="0.25">
      <c r="A30">
        <v>3716</v>
      </c>
      <c r="B30" s="3" t="s">
        <v>3713</v>
      </c>
      <c r="C30" s="3" t="s">
        <v>7826</v>
      </c>
      <c r="D30" s="6">
        <v>800</v>
      </c>
      <c r="E30" s="8">
        <v>1246</v>
      </c>
      <c r="F30" t="s">
        <v>8218</v>
      </c>
      <c r="G30" t="s">
        <v>8223</v>
      </c>
      <c r="H30" t="s">
        <v>8245</v>
      </c>
      <c r="I30">
        <v>1453411109</v>
      </c>
      <c r="J30">
        <v>1450819109</v>
      </c>
      <c r="K30" t="b">
        <v>0</v>
      </c>
      <c r="L30">
        <v>24</v>
      </c>
      <c r="M30" t="b">
        <v>1</v>
      </c>
      <c r="N30" t="s">
        <v>8269</v>
      </c>
      <c r="O30" s="10">
        <v>156</v>
      </c>
      <c r="P30">
        <v>51.92</v>
      </c>
      <c r="Q30" s="13" t="s">
        <v>8315</v>
      </c>
      <c r="R30" s="13" t="s">
        <v>8316</v>
      </c>
      <c r="S30" s="16">
        <v>42360.887835648144</v>
      </c>
      <c r="T30" s="16">
        <v>42390.887835648144</v>
      </c>
    </row>
    <row r="31" spans="1:20" ht="135" x14ac:dyDescent="0.25">
      <c r="A31">
        <v>3486</v>
      </c>
      <c r="B31" s="3" t="s">
        <v>3485</v>
      </c>
      <c r="C31" s="3" t="s">
        <v>7596</v>
      </c>
      <c r="D31" s="6">
        <v>3000</v>
      </c>
      <c r="E31" s="8">
        <v>4656</v>
      </c>
      <c r="F31" t="s">
        <v>8218</v>
      </c>
      <c r="G31" t="s">
        <v>8223</v>
      </c>
      <c r="H31" t="s">
        <v>8245</v>
      </c>
      <c r="I31">
        <v>1433314740</v>
      </c>
      <c r="J31">
        <v>1430600401</v>
      </c>
      <c r="K31" t="b">
        <v>0</v>
      </c>
      <c r="L31">
        <v>56</v>
      </c>
      <c r="M31" t="b">
        <v>1</v>
      </c>
      <c r="N31" t="s">
        <v>8269</v>
      </c>
      <c r="O31" s="10">
        <v>155</v>
      </c>
      <c r="P31">
        <v>83.14</v>
      </c>
      <c r="Q31" s="13" t="s">
        <v>8315</v>
      </c>
      <c r="R31" s="13" t="s">
        <v>8316</v>
      </c>
      <c r="S31" s="16">
        <v>42126.87501157407</v>
      </c>
      <c r="T31" s="16">
        <v>42158.290972222225</v>
      </c>
    </row>
    <row r="32" spans="1:20" ht="90" x14ac:dyDescent="0.25">
      <c r="A32">
        <v>3272</v>
      </c>
      <c r="B32" s="3" t="s">
        <v>3272</v>
      </c>
      <c r="C32" s="3" t="s">
        <v>7382</v>
      </c>
      <c r="D32" s="6">
        <v>10000</v>
      </c>
      <c r="E32" s="8">
        <v>15443</v>
      </c>
      <c r="F32" t="s">
        <v>8218</v>
      </c>
      <c r="G32" t="s">
        <v>8223</v>
      </c>
      <c r="H32" t="s">
        <v>8245</v>
      </c>
      <c r="I32">
        <v>1446814809</v>
      </c>
      <c r="J32">
        <v>1444219209</v>
      </c>
      <c r="K32" t="b">
        <v>1</v>
      </c>
      <c r="L32">
        <v>145</v>
      </c>
      <c r="M32" t="b">
        <v>1</v>
      </c>
      <c r="N32" t="s">
        <v>8269</v>
      </c>
      <c r="O32" s="10">
        <v>154</v>
      </c>
      <c r="P32">
        <v>106.5</v>
      </c>
      <c r="Q32" s="13" t="s">
        <v>8315</v>
      </c>
      <c r="R32" s="13" t="s">
        <v>8316</v>
      </c>
      <c r="S32" s="16">
        <v>42284.500104166669</v>
      </c>
      <c r="T32" s="16">
        <v>42314.541770833333</v>
      </c>
    </row>
    <row r="33" spans="1:20" ht="30" x14ac:dyDescent="0.25">
      <c r="A33">
        <v>3712</v>
      </c>
      <c r="B33" s="3" t="s">
        <v>3709</v>
      </c>
      <c r="C33" s="3" t="s">
        <v>7822</v>
      </c>
      <c r="D33" s="6">
        <v>7500</v>
      </c>
      <c r="E33" s="8">
        <v>11530</v>
      </c>
      <c r="F33" t="s">
        <v>8218</v>
      </c>
      <c r="G33" t="s">
        <v>8223</v>
      </c>
      <c r="H33" t="s">
        <v>8245</v>
      </c>
      <c r="I33">
        <v>1433055540</v>
      </c>
      <c r="J33">
        <v>1431230867</v>
      </c>
      <c r="K33" t="b">
        <v>0</v>
      </c>
      <c r="L33">
        <v>104</v>
      </c>
      <c r="M33" t="b">
        <v>1</v>
      </c>
      <c r="N33" t="s">
        <v>8269</v>
      </c>
      <c r="O33" s="10">
        <v>154</v>
      </c>
      <c r="P33">
        <v>110.87</v>
      </c>
      <c r="Q33" s="13" t="s">
        <v>8315</v>
      </c>
      <c r="R33" s="13" t="s">
        <v>8316</v>
      </c>
      <c r="S33" s="16">
        <v>42134.172071759262</v>
      </c>
      <c r="T33" s="16">
        <v>42155.290972222225</v>
      </c>
    </row>
    <row r="34" spans="1:20" ht="105" x14ac:dyDescent="0.25">
      <c r="A34">
        <v>3349</v>
      </c>
      <c r="B34" s="3" t="s">
        <v>3348</v>
      </c>
      <c r="C34" s="3" t="s">
        <v>7459</v>
      </c>
      <c r="D34" s="6">
        <v>1000</v>
      </c>
      <c r="E34" s="8">
        <v>1534</v>
      </c>
      <c r="F34" t="s">
        <v>8218</v>
      </c>
      <c r="G34" t="s">
        <v>8223</v>
      </c>
      <c r="H34" t="s">
        <v>8245</v>
      </c>
      <c r="I34">
        <v>1465837200</v>
      </c>
      <c r="J34">
        <v>1463971172</v>
      </c>
      <c r="K34" t="b">
        <v>0</v>
      </c>
      <c r="L34">
        <v>14</v>
      </c>
      <c r="M34" t="b">
        <v>1</v>
      </c>
      <c r="N34" t="s">
        <v>8269</v>
      </c>
      <c r="O34" s="10">
        <v>153</v>
      </c>
      <c r="P34">
        <v>109.57</v>
      </c>
      <c r="Q34" s="13" t="s">
        <v>8315</v>
      </c>
      <c r="R34" s="13" t="s">
        <v>8316</v>
      </c>
      <c r="S34" s="16">
        <v>42513.110787037032</v>
      </c>
      <c r="T34" s="16">
        <v>42534.708333333328</v>
      </c>
    </row>
    <row r="35" spans="1:20" ht="135" x14ac:dyDescent="0.25">
      <c r="A35">
        <v>3452</v>
      </c>
      <c r="B35" s="3" t="s">
        <v>3451</v>
      </c>
      <c r="C35" s="3" t="s">
        <v>7562</v>
      </c>
      <c r="D35" s="6">
        <v>1000</v>
      </c>
      <c r="E35" s="8">
        <v>1532</v>
      </c>
      <c r="F35" t="s">
        <v>8218</v>
      </c>
      <c r="G35" t="s">
        <v>8223</v>
      </c>
      <c r="H35" t="s">
        <v>8245</v>
      </c>
      <c r="I35">
        <v>1406087940</v>
      </c>
      <c r="J35">
        <v>1404141626</v>
      </c>
      <c r="K35" t="b">
        <v>0</v>
      </c>
      <c r="L35">
        <v>37</v>
      </c>
      <c r="M35" t="b">
        <v>1</v>
      </c>
      <c r="N35" t="s">
        <v>8269</v>
      </c>
      <c r="O35" s="10">
        <v>153</v>
      </c>
      <c r="P35">
        <v>41.41</v>
      </c>
      <c r="Q35" s="13" t="s">
        <v>8315</v>
      </c>
      <c r="R35" s="13" t="s">
        <v>8316</v>
      </c>
      <c r="S35" s="16">
        <v>41820.639189814814</v>
      </c>
      <c r="T35" s="16">
        <v>41843.165972222225</v>
      </c>
    </row>
    <row r="36" spans="1:20" ht="45" x14ac:dyDescent="0.25">
      <c r="A36">
        <v>3470</v>
      </c>
      <c r="B36" s="3" t="s">
        <v>3469</v>
      </c>
      <c r="C36" s="3" t="s">
        <v>7580</v>
      </c>
      <c r="D36" s="6">
        <v>250</v>
      </c>
      <c r="E36" s="8">
        <v>375</v>
      </c>
      <c r="F36" t="s">
        <v>8218</v>
      </c>
      <c r="G36" t="s">
        <v>8223</v>
      </c>
      <c r="H36" t="s">
        <v>8245</v>
      </c>
      <c r="I36">
        <v>1468618680</v>
      </c>
      <c r="J36">
        <v>1465345902</v>
      </c>
      <c r="K36" t="b">
        <v>0</v>
      </c>
      <c r="L36">
        <v>9</v>
      </c>
      <c r="M36" t="b">
        <v>1</v>
      </c>
      <c r="N36" t="s">
        <v>8269</v>
      </c>
      <c r="O36" s="10">
        <v>150</v>
      </c>
      <c r="P36">
        <v>41.67</v>
      </c>
      <c r="Q36" s="13" t="s">
        <v>8315</v>
      </c>
      <c r="R36" s="13" t="s">
        <v>8316</v>
      </c>
      <c r="S36" s="16">
        <v>42529.022013888884</v>
      </c>
      <c r="T36" s="16">
        <v>42566.901388888888</v>
      </c>
    </row>
    <row r="37" spans="1:20" ht="105" x14ac:dyDescent="0.25">
      <c r="A37">
        <v>1291</v>
      </c>
      <c r="B37" s="3" t="s">
        <v>1292</v>
      </c>
      <c r="C37" s="3" t="s">
        <v>5401</v>
      </c>
      <c r="D37" s="6">
        <v>3000</v>
      </c>
      <c r="E37" s="8">
        <v>4371</v>
      </c>
      <c r="F37" t="s">
        <v>8218</v>
      </c>
      <c r="G37" t="s">
        <v>8223</v>
      </c>
      <c r="H37" t="s">
        <v>8245</v>
      </c>
      <c r="I37">
        <v>1428390000</v>
      </c>
      <c r="J37">
        <v>1425224391</v>
      </c>
      <c r="K37" t="b">
        <v>0</v>
      </c>
      <c r="L37">
        <v>42</v>
      </c>
      <c r="M37" t="b">
        <v>1</v>
      </c>
      <c r="N37" t="s">
        <v>8269</v>
      </c>
      <c r="O37" s="10">
        <v>146</v>
      </c>
      <c r="P37">
        <v>104.07</v>
      </c>
      <c r="Q37" s="13" t="s">
        <v>8315</v>
      </c>
      <c r="R37" s="13" t="s">
        <v>8316</v>
      </c>
      <c r="S37" s="16">
        <v>42064.652673611112</v>
      </c>
      <c r="T37" s="16">
        <v>42101.291666666672</v>
      </c>
    </row>
    <row r="38" spans="1:20" ht="45" x14ac:dyDescent="0.25">
      <c r="A38">
        <v>3328</v>
      </c>
      <c r="B38" s="3" t="s">
        <v>3328</v>
      </c>
      <c r="C38" s="3" t="s">
        <v>7438</v>
      </c>
      <c r="D38" s="6">
        <v>1800</v>
      </c>
      <c r="E38" s="8">
        <v>2635</v>
      </c>
      <c r="F38" t="s">
        <v>8218</v>
      </c>
      <c r="G38" t="s">
        <v>8223</v>
      </c>
      <c r="H38" t="s">
        <v>8245</v>
      </c>
      <c r="I38">
        <v>1404522000</v>
      </c>
      <c r="J38">
        <v>1404308883</v>
      </c>
      <c r="K38" t="b">
        <v>0</v>
      </c>
      <c r="L38">
        <v>9</v>
      </c>
      <c r="M38" t="b">
        <v>1</v>
      </c>
      <c r="N38" t="s">
        <v>8269</v>
      </c>
      <c r="O38" s="10">
        <v>146</v>
      </c>
      <c r="P38">
        <v>292.77999999999997</v>
      </c>
      <c r="Q38" s="13" t="s">
        <v>8315</v>
      </c>
      <c r="R38" s="13" t="s">
        <v>8316</v>
      </c>
      <c r="S38" s="16">
        <v>41822.57503472222</v>
      </c>
      <c r="T38" s="16">
        <v>41825.041666666664</v>
      </c>
    </row>
    <row r="39" spans="1:20" ht="75" x14ac:dyDescent="0.25">
      <c r="A39">
        <v>3480</v>
      </c>
      <c r="B39" s="3" t="s">
        <v>3479</v>
      </c>
      <c r="C39" s="3" t="s">
        <v>7590</v>
      </c>
      <c r="D39" s="6">
        <v>1500</v>
      </c>
      <c r="E39" s="8">
        <v>2140</v>
      </c>
      <c r="F39" t="s">
        <v>8218</v>
      </c>
      <c r="G39" t="s">
        <v>8223</v>
      </c>
      <c r="H39" t="s">
        <v>8245</v>
      </c>
      <c r="I39">
        <v>1436562000</v>
      </c>
      <c r="J39">
        <v>1434440227</v>
      </c>
      <c r="K39" t="b">
        <v>0</v>
      </c>
      <c r="L39">
        <v>13</v>
      </c>
      <c r="M39" t="b">
        <v>1</v>
      </c>
      <c r="N39" t="s">
        <v>8269</v>
      </c>
      <c r="O39" s="10">
        <v>143</v>
      </c>
      <c r="P39">
        <v>164.62</v>
      </c>
      <c r="Q39" s="13" t="s">
        <v>8315</v>
      </c>
      <c r="R39" s="13" t="s">
        <v>8316</v>
      </c>
      <c r="S39" s="16">
        <v>42171.317442129628</v>
      </c>
      <c r="T39" s="16">
        <v>42195.875</v>
      </c>
    </row>
    <row r="40" spans="1:20" ht="105" x14ac:dyDescent="0.25">
      <c r="A40">
        <v>3710</v>
      </c>
      <c r="B40" s="3" t="s">
        <v>3707</v>
      </c>
      <c r="C40" s="3" t="s">
        <v>7820</v>
      </c>
      <c r="D40" s="6">
        <v>1300</v>
      </c>
      <c r="E40" s="8">
        <v>1835</v>
      </c>
      <c r="F40" t="s">
        <v>8218</v>
      </c>
      <c r="G40" t="s">
        <v>8223</v>
      </c>
      <c r="H40" t="s">
        <v>8245</v>
      </c>
      <c r="I40">
        <v>1428068988</v>
      </c>
      <c r="J40">
        <v>1425908988</v>
      </c>
      <c r="K40" t="b">
        <v>0</v>
      </c>
      <c r="L40">
        <v>27</v>
      </c>
      <c r="M40" t="b">
        <v>1</v>
      </c>
      <c r="N40" t="s">
        <v>8269</v>
      </c>
      <c r="O40" s="10">
        <v>141</v>
      </c>
      <c r="P40">
        <v>67.959999999999994</v>
      </c>
      <c r="Q40" s="13" t="s">
        <v>8315</v>
      </c>
      <c r="R40" s="13" t="s">
        <v>8316</v>
      </c>
      <c r="S40" s="16">
        <v>42072.576249999998</v>
      </c>
      <c r="T40" s="16">
        <v>42097.576249999998</v>
      </c>
    </row>
    <row r="41" spans="1:20" ht="75" x14ac:dyDescent="0.25">
      <c r="A41">
        <v>3423</v>
      </c>
      <c r="B41" s="3" t="s">
        <v>3422</v>
      </c>
      <c r="C41" s="3" t="s">
        <v>7533</v>
      </c>
      <c r="D41" s="6">
        <v>250</v>
      </c>
      <c r="E41" s="8">
        <v>350</v>
      </c>
      <c r="F41" t="s">
        <v>8218</v>
      </c>
      <c r="G41" t="s">
        <v>8223</v>
      </c>
      <c r="H41" t="s">
        <v>8245</v>
      </c>
      <c r="I41">
        <v>1429912341</v>
      </c>
      <c r="J41">
        <v>1427320341</v>
      </c>
      <c r="K41" t="b">
        <v>0</v>
      </c>
      <c r="L41">
        <v>10</v>
      </c>
      <c r="M41" t="b">
        <v>1</v>
      </c>
      <c r="N41" t="s">
        <v>8269</v>
      </c>
      <c r="O41" s="10">
        <v>140</v>
      </c>
      <c r="P41">
        <v>35</v>
      </c>
      <c r="Q41" s="13" t="s">
        <v>8315</v>
      </c>
      <c r="R41" s="13" t="s">
        <v>8316</v>
      </c>
      <c r="S41" s="16">
        <v>42088.911354166667</v>
      </c>
      <c r="T41" s="16">
        <v>42118.911354166667</v>
      </c>
    </row>
    <row r="42" spans="1:20" ht="105" x14ac:dyDescent="0.25">
      <c r="A42">
        <v>3457</v>
      </c>
      <c r="B42" s="3" t="s">
        <v>3456</v>
      </c>
      <c r="C42" s="3" t="s">
        <v>7567</v>
      </c>
      <c r="D42" s="6">
        <v>2000</v>
      </c>
      <c r="E42" s="8">
        <v>2804</v>
      </c>
      <c r="F42" t="s">
        <v>8218</v>
      </c>
      <c r="G42" t="s">
        <v>8223</v>
      </c>
      <c r="H42" t="s">
        <v>8245</v>
      </c>
      <c r="I42">
        <v>1423720740</v>
      </c>
      <c r="J42">
        <v>1421081857</v>
      </c>
      <c r="K42" t="b">
        <v>0</v>
      </c>
      <c r="L42">
        <v>55</v>
      </c>
      <c r="M42" t="b">
        <v>1</v>
      </c>
      <c r="N42" t="s">
        <v>8269</v>
      </c>
      <c r="O42" s="10">
        <v>140</v>
      </c>
      <c r="P42">
        <v>50.98</v>
      </c>
      <c r="Q42" s="13" t="s">
        <v>8315</v>
      </c>
      <c r="R42" s="13" t="s">
        <v>8316</v>
      </c>
      <c r="S42" s="16">
        <v>42016.706678240742</v>
      </c>
      <c r="T42" s="16">
        <v>42047.249305555553</v>
      </c>
    </row>
    <row r="43" spans="1:20" ht="135" x14ac:dyDescent="0.25">
      <c r="A43">
        <v>3814</v>
      </c>
      <c r="B43" s="3" t="s">
        <v>3811</v>
      </c>
      <c r="C43" s="3" t="s">
        <v>7924</v>
      </c>
      <c r="D43" s="6">
        <v>1500</v>
      </c>
      <c r="E43" s="8">
        <v>2102</v>
      </c>
      <c r="F43" t="s">
        <v>8218</v>
      </c>
      <c r="G43" t="s">
        <v>8223</v>
      </c>
      <c r="H43" t="s">
        <v>8245</v>
      </c>
      <c r="I43">
        <v>1427860740</v>
      </c>
      <c r="J43">
        <v>1424727712</v>
      </c>
      <c r="K43" t="b">
        <v>0</v>
      </c>
      <c r="L43">
        <v>34</v>
      </c>
      <c r="M43" t="b">
        <v>1</v>
      </c>
      <c r="N43" t="s">
        <v>8269</v>
      </c>
      <c r="O43" s="10">
        <v>140</v>
      </c>
      <c r="P43">
        <v>61.82</v>
      </c>
      <c r="Q43" s="13" t="s">
        <v>8315</v>
      </c>
      <c r="R43" s="13" t="s">
        <v>8316</v>
      </c>
      <c r="S43" s="16">
        <v>42058.904074074075</v>
      </c>
      <c r="T43" s="16">
        <v>42095.165972222225</v>
      </c>
    </row>
    <row r="44" spans="1:20" ht="105" x14ac:dyDescent="0.25">
      <c r="A44">
        <v>3334</v>
      </c>
      <c r="B44" s="3" t="s">
        <v>3334</v>
      </c>
      <c r="C44" s="3" t="s">
        <v>7444</v>
      </c>
      <c r="D44" s="6">
        <v>3871</v>
      </c>
      <c r="E44" s="8">
        <v>5366</v>
      </c>
      <c r="F44" t="s">
        <v>8218</v>
      </c>
      <c r="G44" t="s">
        <v>8223</v>
      </c>
      <c r="H44" t="s">
        <v>8245</v>
      </c>
      <c r="I44">
        <v>1438259422</v>
      </c>
      <c r="J44">
        <v>1435667422</v>
      </c>
      <c r="K44" t="b">
        <v>0</v>
      </c>
      <c r="L44">
        <v>46</v>
      </c>
      <c r="M44" t="b">
        <v>1</v>
      </c>
      <c r="N44" t="s">
        <v>8269</v>
      </c>
      <c r="O44" s="10">
        <v>139</v>
      </c>
      <c r="P44">
        <v>116.65</v>
      </c>
      <c r="Q44" s="13" t="s">
        <v>8315</v>
      </c>
      <c r="R44" s="13" t="s">
        <v>8316</v>
      </c>
      <c r="S44" s="16">
        <v>42185.521087962959</v>
      </c>
      <c r="T44" s="16">
        <v>42215.521087962959</v>
      </c>
    </row>
    <row r="45" spans="1:20" ht="105" x14ac:dyDescent="0.25">
      <c r="A45">
        <v>3371</v>
      </c>
      <c r="B45" s="3" t="s">
        <v>3370</v>
      </c>
      <c r="C45" s="3" t="s">
        <v>7481</v>
      </c>
      <c r="D45" s="6">
        <v>200</v>
      </c>
      <c r="E45" s="8">
        <v>277</v>
      </c>
      <c r="F45" t="s">
        <v>8218</v>
      </c>
      <c r="G45" t="s">
        <v>8223</v>
      </c>
      <c r="H45" t="s">
        <v>8245</v>
      </c>
      <c r="I45">
        <v>1449089965</v>
      </c>
      <c r="J45">
        <v>1446670765</v>
      </c>
      <c r="K45" t="b">
        <v>0</v>
      </c>
      <c r="L45">
        <v>9</v>
      </c>
      <c r="M45" t="b">
        <v>1</v>
      </c>
      <c r="N45" t="s">
        <v>8269</v>
      </c>
      <c r="O45" s="10">
        <v>139</v>
      </c>
      <c r="P45">
        <v>30.78</v>
      </c>
      <c r="Q45" s="13" t="s">
        <v>8315</v>
      </c>
      <c r="R45" s="13" t="s">
        <v>8316</v>
      </c>
      <c r="S45" s="16">
        <v>42312.874594907407</v>
      </c>
      <c r="T45" s="16">
        <v>42340.874594907407</v>
      </c>
    </row>
    <row r="46" spans="1:20" ht="105" x14ac:dyDescent="0.25">
      <c r="A46">
        <v>3461</v>
      </c>
      <c r="B46" s="3" t="s">
        <v>3460</v>
      </c>
      <c r="C46" s="3" t="s">
        <v>7571</v>
      </c>
      <c r="D46" s="6">
        <v>500</v>
      </c>
      <c r="E46" s="8">
        <v>695</v>
      </c>
      <c r="F46" t="s">
        <v>8218</v>
      </c>
      <c r="G46" t="s">
        <v>8223</v>
      </c>
      <c r="H46" t="s">
        <v>8245</v>
      </c>
      <c r="I46">
        <v>1477710000</v>
      </c>
      <c r="J46">
        <v>1475248279</v>
      </c>
      <c r="K46" t="b">
        <v>0</v>
      </c>
      <c r="L46">
        <v>12</v>
      </c>
      <c r="M46" t="b">
        <v>1</v>
      </c>
      <c r="N46" t="s">
        <v>8269</v>
      </c>
      <c r="O46" s="10">
        <v>139</v>
      </c>
      <c r="P46">
        <v>57.92</v>
      </c>
      <c r="Q46" s="13" t="s">
        <v>8315</v>
      </c>
      <c r="R46" s="13" t="s">
        <v>8316</v>
      </c>
      <c r="S46" s="16">
        <v>42643.632858796293</v>
      </c>
      <c r="T46" s="16">
        <v>42672.125</v>
      </c>
    </row>
    <row r="47" spans="1:20" ht="105" x14ac:dyDescent="0.25">
      <c r="A47">
        <v>3682</v>
      </c>
      <c r="B47" s="3" t="s">
        <v>3679</v>
      </c>
      <c r="C47" s="3" t="s">
        <v>7792</v>
      </c>
      <c r="D47" s="6">
        <v>3000</v>
      </c>
      <c r="E47" s="8">
        <v>4176</v>
      </c>
      <c r="F47" t="s">
        <v>8218</v>
      </c>
      <c r="G47" t="s">
        <v>8223</v>
      </c>
      <c r="H47" t="s">
        <v>8245</v>
      </c>
      <c r="I47">
        <v>1402901940</v>
      </c>
      <c r="J47">
        <v>1399998418</v>
      </c>
      <c r="K47" t="b">
        <v>0</v>
      </c>
      <c r="L47">
        <v>67</v>
      </c>
      <c r="M47" t="b">
        <v>1</v>
      </c>
      <c r="N47" t="s">
        <v>8269</v>
      </c>
      <c r="O47" s="10">
        <v>139</v>
      </c>
      <c r="P47">
        <v>62.33</v>
      </c>
      <c r="Q47" s="13" t="s">
        <v>8315</v>
      </c>
      <c r="R47" s="13" t="s">
        <v>8316</v>
      </c>
      <c r="S47" s="16">
        <v>41772.685393518521</v>
      </c>
      <c r="T47" s="16">
        <v>41806.290972222225</v>
      </c>
    </row>
    <row r="48" spans="1:20" ht="30" x14ac:dyDescent="0.25">
      <c r="A48">
        <v>3684</v>
      </c>
      <c r="B48" s="3" t="s">
        <v>3681</v>
      </c>
      <c r="C48" s="3" t="s">
        <v>7794</v>
      </c>
      <c r="D48" s="6">
        <v>750</v>
      </c>
      <c r="E48" s="8">
        <v>1043</v>
      </c>
      <c r="F48" t="s">
        <v>8218</v>
      </c>
      <c r="G48" t="s">
        <v>8223</v>
      </c>
      <c r="H48" t="s">
        <v>8245</v>
      </c>
      <c r="I48">
        <v>1441167586</v>
      </c>
      <c r="J48">
        <v>1438575586</v>
      </c>
      <c r="K48" t="b">
        <v>0</v>
      </c>
      <c r="L48">
        <v>23</v>
      </c>
      <c r="M48" t="b">
        <v>1</v>
      </c>
      <c r="N48" t="s">
        <v>8269</v>
      </c>
      <c r="O48" s="10">
        <v>139</v>
      </c>
      <c r="P48">
        <v>45.35</v>
      </c>
      <c r="Q48" s="13" t="s">
        <v>8315</v>
      </c>
      <c r="R48" s="13" t="s">
        <v>8316</v>
      </c>
      <c r="S48" s="16">
        <v>42219.180393518516</v>
      </c>
      <c r="T48" s="16">
        <v>42249.180393518516</v>
      </c>
    </row>
    <row r="49" spans="1:20" ht="30" x14ac:dyDescent="0.25">
      <c r="A49">
        <v>3340</v>
      </c>
      <c r="B49" s="3" t="s">
        <v>3340</v>
      </c>
      <c r="C49" s="3" t="s">
        <v>7450</v>
      </c>
      <c r="D49" s="6">
        <v>3000</v>
      </c>
      <c r="E49" s="8">
        <v>4145</v>
      </c>
      <c r="F49" t="s">
        <v>8218</v>
      </c>
      <c r="G49" t="s">
        <v>8223</v>
      </c>
      <c r="H49" t="s">
        <v>8245</v>
      </c>
      <c r="I49">
        <v>1481066554</v>
      </c>
      <c r="J49">
        <v>1478906554</v>
      </c>
      <c r="K49" t="b">
        <v>0</v>
      </c>
      <c r="L49">
        <v>38</v>
      </c>
      <c r="M49" t="b">
        <v>1</v>
      </c>
      <c r="N49" t="s">
        <v>8269</v>
      </c>
      <c r="O49" s="10">
        <v>138</v>
      </c>
      <c r="P49">
        <v>109.08</v>
      </c>
      <c r="Q49" s="13" t="s">
        <v>8315</v>
      </c>
      <c r="R49" s="13" t="s">
        <v>8316</v>
      </c>
      <c r="S49" s="16">
        <v>42685.974004629628</v>
      </c>
      <c r="T49" s="16">
        <v>42710.974004629628</v>
      </c>
    </row>
    <row r="50" spans="1:20" ht="90" x14ac:dyDescent="0.25">
      <c r="A50">
        <v>3300</v>
      </c>
      <c r="B50" s="3" t="s">
        <v>3300</v>
      </c>
      <c r="C50" s="3" t="s">
        <v>7410</v>
      </c>
      <c r="D50" s="6">
        <v>3000</v>
      </c>
      <c r="E50" s="8">
        <v>4085</v>
      </c>
      <c r="F50" t="s">
        <v>8218</v>
      </c>
      <c r="G50" t="s">
        <v>8223</v>
      </c>
      <c r="H50" t="s">
        <v>8245</v>
      </c>
      <c r="I50">
        <v>1430329862</v>
      </c>
      <c r="J50">
        <v>1428515462</v>
      </c>
      <c r="K50" t="b">
        <v>0</v>
      </c>
      <c r="L50">
        <v>88</v>
      </c>
      <c r="M50" t="b">
        <v>1</v>
      </c>
      <c r="N50" t="s">
        <v>8269</v>
      </c>
      <c r="O50" s="10">
        <v>136</v>
      </c>
      <c r="P50">
        <v>46.42</v>
      </c>
      <c r="Q50" s="13" t="s">
        <v>8315</v>
      </c>
      <c r="R50" s="13" t="s">
        <v>8316</v>
      </c>
      <c r="S50" s="16">
        <v>42102.743773148148</v>
      </c>
      <c r="T50" s="16">
        <v>42123.743773148148</v>
      </c>
    </row>
    <row r="51" spans="1:20" ht="60" x14ac:dyDescent="0.25">
      <c r="A51">
        <v>1300</v>
      </c>
      <c r="B51" s="3" t="s">
        <v>1301</v>
      </c>
      <c r="C51" s="3" t="s">
        <v>5410</v>
      </c>
      <c r="D51" s="6">
        <v>3000</v>
      </c>
      <c r="E51" s="8">
        <v>4050</v>
      </c>
      <c r="F51" t="s">
        <v>8218</v>
      </c>
      <c r="G51" t="s">
        <v>8223</v>
      </c>
      <c r="H51" t="s">
        <v>8245</v>
      </c>
      <c r="I51">
        <v>1464807420</v>
      </c>
      <c r="J51">
        <v>1461427938</v>
      </c>
      <c r="K51" t="b">
        <v>0</v>
      </c>
      <c r="L51">
        <v>24</v>
      </c>
      <c r="M51" t="b">
        <v>1</v>
      </c>
      <c r="N51" t="s">
        <v>8269</v>
      </c>
      <c r="O51" s="10">
        <v>135</v>
      </c>
      <c r="P51">
        <v>168.75</v>
      </c>
      <c r="Q51" s="13" t="s">
        <v>8315</v>
      </c>
      <c r="R51" s="13" t="s">
        <v>8316</v>
      </c>
      <c r="S51" s="16">
        <v>42483.675208333334</v>
      </c>
      <c r="T51" s="16">
        <v>42522.789583333331</v>
      </c>
    </row>
    <row r="52" spans="1:20" ht="105" x14ac:dyDescent="0.25">
      <c r="A52">
        <v>3439</v>
      </c>
      <c r="B52" s="3" t="s">
        <v>3438</v>
      </c>
      <c r="C52" s="3" t="s">
        <v>7549</v>
      </c>
      <c r="D52" s="6">
        <v>1200</v>
      </c>
      <c r="E52" s="8">
        <v>1616.14</v>
      </c>
      <c r="F52" t="s">
        <v>8218</v>
      </c>
      <c r="G52" t="s">
        <v>8223</v>
      </c>
      <c r="H52" t="s">
        <v>8245</v>
      </c>
      <c r="I52">
        <v>1453179540</v>
      </c>
      <c r="J52">
        <v>1452030730</v>
      </c>
      <c r="K52" t="b">
        <v>0</v>
      </c>
      <c r="L52">
        <v>18</v>
      </c>
      <c r="M52" t="b">
        <v>1</v>
      </c>
      <c r="N52" t="s">
        <v>8269</v>
      </c>
      <c r="O52" s="10">
        <v>135</v>
      </c>
      <c r="P52">
        <v>89.79</v>
      </c>
      <c r="Q52" s="13" t="s">
        <v>8315</v>
      </c>
      <c r="R52" s="13" t="s">
        <v>8316</v>
      </c>
      <c r="S52" s="16">
        <v>42374.911226851851</v>
      </c>
      <c r="T52" s="16">
        <v>42388.207638888889</v>
      </c>
    </row>
    <row r="53" spans="1:20" ht="45" x14ac:dyDescent="0.25">
      <c r="A53">
        <v>3159</v>
      </c>
      <c r="B53" s="3" t="s">
        <v>3159</v>
      </c>
      <c r="C53" s="3" t="s">
        <v>7269</v>
      </c>
      <c r="D53" s="6">
        <v>1500</v>
      </c>
      <c r="E53" s="8">
        <v>2002.22</v>
      </c>
      <c r="F53" t="s">
        <v>8218</v>
      </c>
      <c r="G53" t="s">
        <v>8223</v>
      </c>
      <c r="H53" t="s">
        <v>8245</v>
      </c>
      <c r="I53">
        <v>1326927600</v>
      </c>
      <c r="J53">
        <v>1323221761</v>
      </c>
      <c r="K53" t="b">
        <v>1</v>
      </c>
      <c r="L53">
        <v>52</v>
      </c>
      <c r="M53" t="b">
        <v>1</v>
      </c>
      <c r="N53" t="s">
        <v>8269</v>
      </c>
      <c r="O53" s="10">
        <v>133</v>
      </c>
      <c r="P53">
        <v>38.5</v>
      </c>
      <c r="Q53" s="13" t="s">
        <v>8315</v>
      </c>
      <c r="R53" s="13" t="s">
        <v>8316</v>
      </c>
      <c r="S53" s="16">
        <v>40884.066678240742</v>
      </c>
      <c r="T53" s="16">
        <v>40926.958333333336</v>
      </c>
    </row>
    <row r="54" spans="1:20" ht="90" x14ac:dyDescent="0.25">
      <c r="A54">
        <v>3301</v>
      </c>
      <c r="B54" s="3" t="s">
        <v>3301</v>
      </c>
      <c r="C54" s="3" t="s">
        <v>7411</v>
      </c>
      <c r="D54" s="6">
        <v>3000</v>
      </c>
      <c r="E54" s="8">
        <v>4004</v>
      </c>
      <c r="F54" t="s">
        <v>8218</v>
      </c>
      <c r="G54" t="s">
        <v>8223</v>
      </c>
      <c r="H54" t="s">
        <v>8245</v>
      </c>
      <c r="I54">
        <v>1470034740</v>
      </c>
      <c r="J54">
        <v>1466185176</v>
      </c>
      <c r="K54" t="b">
        <v>0</v>
      </c>
      <c r="L54">
        <v>70</v>
      </c>
      <c r="M54" t="b">
        <v>1</v>
      </c>
      <c r="N54" t="s">
        <v>8269</v>
      </c>
      <c r="O54" s="10">
        <v>133</v>
      </c>
      <c r="P54">
        <v>57.2</v>
      </c>
      <c r="Q54" s="13" t="s">
        <v>8315</v>
      </c>
      <c r="R54" s="13" t="s">
        <v>8316</v>
      </c>
      <c r="S54" s="16">
        <v>42538.73583333334</v>
      </c>
      <c r="T54" s="16">
        <v>42583.290972222225</v>
      </c>
    </row>
    <row r="55" spans="1:20" ht="120" x14ac:dyDescent="0.25">
      <c r="A55">
        <v>3529</v>
      </c>
      <c r="B55" s="3" t="s">
        <v>3528</v>
      </c>
      <c r="C55" s="3" t="s">
        <v>7639</v>
      </c>
      <c r="D55" s="6">
        <v>500</v>
      </c>
      <c r="E55" s="8">
        <v>660</v>
      </c>
      <c r="F55" t="s">
        <v>8218</v>
      </c>
      <c r="G55" t="s">
        <v>8223</v>
      </c>
      <c r="H55" t="s">
        <v>8245</v>
      </c>
      <c r="I55">
        <v>1436749200</v>
      </c>
      <c r="J55">
        <v>1434997018</v>
      </c>
      <c r="K55" t="b">
        <v>0</v>
      </c>
      <c r="L55">
        <v>18</v>
      </c>
      <c r="M55" t="b">
        <v>1</v>
      </c>
      <c r="N55" t="s">
        <v>8269</v>
      </c>
      <c r="O55" s="10">
        <v>132</v>
      </c>
      <c r="P55">
        <v>36.67</v>
      </c>
      <c r="Q55" s="13" t="s">
        <v>8315</v>
      </c>
      <c r="R55" s="13" t="s">
        <v>8316</v>
      </c>
      <c r="S55" s="16">
        <v>42177.761782407411</v>
      </c>
      <c r="T55" s="16">
        <v>42198.041666666672</v>
      </c>
    </row>
    <row r="56" spans="1:20" ht="105" x14ac:dyDescent="0.25">
      <c r="A56">
        <v>3148</v>
      </c>
      <c r="B56" s="3" t="s">
        <v>3148</v>
      </c>
      <c r="C56" s="3" t="s">
        <v>7258</v>
      </c>
      <c r="D56" s="6">
        <v>1800</v>
      </c>
      <c r="E56" s="8">
        <v>2361</v>
      </c>
      <c r="F56" t="s">
        <v>8218</v>
      </c>
      <c r="G56" t="s">
        <v>8223</v>
      </c>
      <c r="H56" t="s">
        <v>8245</v>
      </c>
      <c r="I56">
        <v>1412136000</v>
      </c>
      <c r="J56">
        <v>1410278284</v>
      </c>
      <c r="K56" t="b">
        <v>1</v>
      </c>
      <c r="L56">
        <v>57</v>
      </c>
      <c r="M56" t="b">
        <v>1</v>
      </c>
      <c r="N56" t="s">
        <v>8269</v>
      </c>
      <c r="O56" s="10">
        <v>131</v>
      </c>
      <c r="P56">
        <v>41.42</v>
      </c>
      <c r="Q56" s="13" t="s">
        <v>8315</v>
      </c>
      <c r="R56" s="13" t="s">
        <v>8316</v>
      </c>
      <c r="S56" s="16">
        <v>41891.665324074071</v>
      </c>
      <c r="T56" s="16">
        <v>41913.166666666664</v>
      </c>
    </row>
    <row r="57" spans="1:20" ht="105" x14ac:dyDescent="0.25">
      <c r="A57">
        <v>3232</v>
      </c>
      <c r="B57" s="3" t="s">
        <v>3232</v>
      </c>
      <c r="C57" s="3" t="s">
        <v>7342</v>
      </c>
      <c r="D57" s="6">
        <v>1000</v>
      </c>
      <c r="E57" s="8">
        <v>1312</v>
      </c>
      <c r="F57" t="s">
        <v>8218</v>
      </c>
      <c r="G57" t="s">
        <v>8223</v>
      </c>
      <c r="H57" t="s">
        <v>8245</v>
      </c>
      <c r="I57">
        <v>1462334340</v>
      </c>
      <c r="J57">
        <v>1459711917</v>
      </c>
      <c r="K57" t="b">
        <v>1</v>
      </c>
      <c r="L57">
        <v>26</v>
      </c>
      <c r="M57" t="b">
        <v>1</v>
      </c>
      <c r="N57" t="s">
        <v>8269</v>
      </c>
      <c r="O57" s="10">
        <v>131</v>
      </c>
      <c r="P57">
        <v>50.46</v>
      </c>
      <c r="Q57" s="13" t="s">
        <v>8315</v>
      </c>
      <c r="R57" s="13" t="s">
        <v>8316</v>
      </c>
      <c r="S57" s="16">
        <v>42463.81385416667</v>
      </c>
      <c r="T57" s="16">
        <v>42494.165972222225</v>
      </c>
    </row>
    <row r="58" spans="1:20" ht="30" x14ac:dyDescent="0.25">
      <c r="A58">
        <v>3266</v>
      </c>
      <c r="B58" s="3" t="s">
        <v>3266</v>
      </c>
      <c r="C58" s="3" t="s">
        <v>7376</v>
      </c>
      <c r="D58" s="6">
        <v>6000</v>
      </c>
      <c r="E58" s="8">
        <v>7877</v>
      </c>
      <c r="F58" t="s">
        <v>8218</v>
      </c>
      <c r="G58" t="s">
        <v>8223</v>
      </c>
      <c r="H58" t="s">
        <v>8245</v>
      </c>
      <c r="I58">
        <v>1434142800</v>
      </c>
      <c r="J58">
        <v>1431435122</v>
      </c>
      <c r="K58" t="b">
        <v>1</v>
      </c>
      <c r="L58">
        <v>163</v>
      </c>
      <c r="M58" t="b">
        <v>1</v>
      </c>
      <c r="N58" t="s">
        <v>8269</v>
      </c>
      <c r="O58" s="10">
        <v>131</v>
      </c>
      <c r="P58">
        <v>48.33</v>
      </c>
      <c r="Q58" s="13" t="s">
        <v>8315</v>
      </c>
      <c r="R58" s="13" t="s">
        <v>8316</v>
      </c>
      <c r="S58" s="16">
        <v>42136.536134259266</v>
      </c>
      <c r="T58" s="16">
        <v>42167.875</v>
      </c>
    </row>
    <row r="59" spans="1:20" ht="120" x14ac:dyDescent="0.25">
      <c r="A59">
        <v>3565</v>
      </c>
      <c r="B59" s="3" t="s">
        <v>3564</v>
      </c>
      <c r="C59" s="3" t="s">
        <v>7675</v>
      </c>
      <c r="D59" s="6">
        <v>900</v>
      </c>
      <c r="E59" s="8">
        <v>1175</v>
      </c>
      <c r="F59" t="s">
        <v>8218</v>
      </c>
      <c r="G59" t="s">
        <v>8223</v>
      </c>
      <c r="H59" t="s">
        <v>8245</v>
      </c>
      <c r="I59">
        <v>1420048208</v>
      </c>
      <c r="J59">
        <v>1417456208</v>
      </c>
      <c r="K59" t="b">
        <v>0</v>
      </c>
      <c r="L59">
        <v>12</v>
      </c>
      <c r="M59" t="b">
        <v>1</v>
      </c>
      <c r="N59" t="s">
        <v>8269</v>
      </c>
      <c r="O59" s="10">
        <v>131</v>
      </c>
      <c r="P59">
        <v>97.92</v>
      </c>
      <c r="Q59" s="13" t="s">
        <v>8315</v>
      </c>
      <c r="R59" s="13" t="s">
        <v>8316</v>
      </c>
      <c r="S59" s="16">
        <v>41974.743148148147</v>
      </c>
      <c r="T59" s="16">
        <v>42004.743148148147</v>
      </c>
    </row>
    <row r="60" spans="1:20" ht="75" x14ac:dyDescent="0.25">
      <c r="A60">
        <v>3345</v>
      </c>
      <c r="B60" s="3" t="s">
        <v>3345</v>
      </c>
      <c r="C60" s="3" t="s">
        <v>7455</v>
      </c>
      <c r="D60" s="6">
        <v>500</v>
      </c>
      <c r="E60" s="8">
        <v>650</v>
      </c>
      <c r="F60" t="s">
        <v>8218</v>
      </c>
      <c r="G60" t="s">
        <v>8223</v>
      </c>
      <c r="H60" t="s">
        <v>8245</v>
      </c>
      <c r="I60">
        <v>1429317420</v>
      </c>
      <c r="J60">
        <v>1424226768</v>
      </c>
      <c r="K60" t="b">
        <v>0</v>
      </c>
      <c r="L60">
        <v>13</v>
      </c>
      <c r="M60" t="b">
        <v>1</v>
      </c>
      <c r="N60" t="s">
        <v>8269</v>
      </c>
      <c r="O60" s="10">
        <v>130</v>
      </c>
      <c r="P60">
        <v>50</v>
      </c>
      <c r="Q60" s="13" t="s">
        <v>8315</v>
      </c>
      <c r="R60" s="13" t="s">
        <v>8316</v>
      </c>
      <c r="S60" s="16">
        <v>42053.106111111112</v>
      </c>
      <c r="T60" s="16">
        <v>42112.025694444441</v>
      </c>
    </row>
    <row r="61" spans="1:20" ht="90" x14ac:dyDescent="0.25">
      <c r="A61">
        <v>3413</v>
      </c>
      <c r="B61" s="3" t="s">
        <v>3412</v>
      </c>
      <c r="C61" s="3" t="s">
        <v>7523</v>
      </c>
      <c r="D61" s="6">
        <v>500</v>
      </c>
      <c r="E61" s="8">
        <v>650</v>
      </c>
      <c r="F61" t="s">
        <v>8218</v>
      </c>
      <c r="G61" t="s">
        <v>8223</v>
      </c>
      <c r="H61" t="s">
        <v>8245</v>
      </c>
      <c r="I61">
        <v>1425099540</v>
      </c>
      <c r="J61">
        <v>1424280938</v>
      </c>
      <c r="K61" t="b">
        <v>0</v>
      </c>
      <c r="L61">
        <v>14</v>
      </c>
      <c r="M61" t="b">
        <v>1</v>
      </c>
      <c r="N61" t="s">
        <v>8269</v>
      </c>
      <c r="O61" s="10">
        <v>130</v>
      </c>
      <c r="P61">
        <v>46.43</v>
      </c>
      <c r="Q61" s="13" t="s">
        <v>8315</v>
      </c>
      <c r="R61" s="13" t="s">
        <v>8316</v>
      </c>
      <c r="S61" s="16">
        <v>42053.733078703706</v>
      </c>
      <c r="T61" s="16">
        <v>42063.207638888889</v>
      </c>
    </row>
    <row r="62" spans="1:20" ht="75" x14ac:dyDescent="0.25">
      <c r="A62">
        <v>3577</v>
      </c>
      <c r="B62" s="3" t="s">
        <v>3576</v>
      </c>
      <c r="C62" s="3" t="s">
        <v>7687</v>
      </c>
      <c r="D62" s="6">
        <v>600</v>
      </c>
      <c r="E62" s="8">
        <v>780</v>
      </c>
      <c r="F62" t="s">
        <v>8218</v>
      </c>
      <c r="G62" t="s">
        <v>8223</v>
      </c>
      <c r="H62" t="s">
        <v>8245</v>
      </c>
      <c r="I62">
        <v>1430029680</v>
      </c>
      <c r="J62">
        <v>1427741583</v>
      </c>
      <c r="K62" t="b">
        <v>0</v>
      </c>
      <c r="L62">
        <v>27</v>
      </c>
      <c r="M62" t="b">
        <v>1</v>
      </c>
      <c r="N62" t="s">
        <v>8269</v>
      </c>
      <c r="O62" s="10">
        <v>130</v>
      </c>
      <c r="P62">
        <v>28.89</v>
      </c>
      <c r="Q62" s="13" t="s">
        <v>8315</v>
      </c>
      <c r="R62" s="13" t="s">
        <v>8316</v>
      </c>
      <c r="S62" s="16">
        <v>42093.786840277782</v>
      </c>
      <c r="T62" s="16">
        <v>42120.26944444445</v>
      </c>
    </row>
    <row r="63" spans="1:20" x14ac:dyDescent="0.25">
      <c r="A63">
        <v>3600</v>
      </c>
      <c r="B63" s="3" t="s">
        <v>3599</v>
      </c>
      <c r="C63" s="3" t="s">
        <v>7710</v>
      </c>
      <c r="D63" s="6">
        <v>10</v>
      </c>
      <c r="E63" s="8">
        <v>13</v>
      </c>
      <c r="F63" t="s">
        <v>8218</v>
      </c>
      <c r="G63" t="s">
        <v>8223</v>
      </c>
      <c r="H63" t="s">
        <v>8245</v>
      </c>
      <c r="I63">
        <v>1476390164</v>
      </c>
      <c r="J63">
        <v>1473970964</v>
      </c>
      <c r="K63" t="b">
        <v>0</v>
      </c>
      <c r="L63">
        <v>4</v>
      </c>
      <c r="M63" t="b">
        <v>1</v>
      </c>
      <c r="N63" t="s">
        <v>8269</v>
      </c>
      <c r="O63" s="10">
        <v>130</v>
      </c>
      <c r="P63">
        <v>3.25</v>
      </c>
      <c r="Q63" s="13" t="s">
        <v>8315</v>
      </c>
      <c r="R63" s="13" t="s">
        <v>8316</v>
      </c>
      <c r="S63" s="16">
        <v>42628.849120370374</v>
      </c>
      <c r="T63" s="16">
        <v>42656.849120370374</v>
      </c>
    </row>
    <row r="64" spans="1:20" ht="105" x14ac:dyDescent="0.25">
      <c r="A64">
        <v>2978</v>
      </c>
      <c r="B64" s="3" t="s">
        <v>2978</v>
      </c>
      <c r="C64" s="3" t="s">
        <v>7088</v>
      </c>
      <c r="D64" s="6">
        <v>750</v>
      </c>
      <c r="E64" s="8">
        <v>971</v>
      </c>
      <c r="F64" t="s">
        <v>8218</v>
      </c>
      <c r="G64" t="s">
        <v>8223</v>
      </c>
      <c r="H64" t="s">
        <v>8245</v>
      </c>
      <c r="I64">
        <v>1413784740</v>
      </c>
      <c r="J64">
        <v>1412954547</v>
      </c>
      <c r="K64" t="b">
        <v>0</v>
      </c>
      <c r="L64">
        <v>16</v>
      </c>
      <c r="M64" t="b">
        <v>1</v>
      </c>
      <c r="N64" t="s">
        <v>8269</v>
      </c>
      <c r="O64" s="10">
        <v>129</v>
      </c>
      <c r="P64">
        <v>60.69</v>
      </c>
      <c r="Q64" s="13" t="s">
        <v>8315</v>
      </c>
      <c r="R64" s="13" t="s">
        <v>8316</v>
      </c>
      <c r="S64" s="16">
        <v>41922.640590277777</v>
      </c>
      <c r="T64" s="16">
        <v>41932.249305555553</v>
      </c>
    </row>
    <row r="65" spans="1:20" ht="105" x14ac:dyDescent="0.25">
      <c r="A65">
        <v>3676</v>
      </c>
      <c r="B65" s="3" t="s">
        <v>3673</v>
      </c>
      <c r="C65" s="3" t="s">
        <v>7786</v>
      </c>
      <c r="D65" s="6">
        <v>800</v>
      </c>
      <c r="E65" s="8">
        <v>1030</v>
      </c>
      <c r="F65" t="s">
        <v>8218</v>
      </c>
      <c r="G65" t="s">
        <v>8223</v>
      </c>
      <c r="H65" t="s">
        <v>8245</v>
      </c>
      <c r="I65">
        <v>1410550484</v>
      </c>
      <c r="J65">
        <v>1408995284</v>
      </c>
      <c r="K65" t="b">
        <v>0</v>
      </c>
      <c r="L65">
        <v>16</v>
      </c>
      <c r="M65" t="b">
        <v>1</v>
      </c>
      <c r="N65" t="s">
        <v>8269</v>
      </c>
      <c r="O65" s="10">
        <v>129</v>
      </c>
      <c r="P65">
        <v>64.38</v>
      </c>
      <c r="Q65" s="13" t="s">
        <v>8315</v>
      </c>
      <c r="R65" s="13" t="s">
        <v>8316</v>
      </c>
      <c r="S65" s="16">
        <v>41876.815787037034</v>
      </c>
      <c r="T65" s="16">
        <v>41894.815787037034</v>
      </c>
    </row>
    <row r="66" spans="1:20" ht="120" x14ac:dyDescent="0.25">
      <c r="A66">
        <v>2803</v>
      </c>
      <c r="B66" s="3" t="s">
        <v>2803</v>
      </c>
      <c r="C66" s="3" t="s">
        <v>6913</v>
      </c>
      <c r="D66" s="6">
        <v>10000</v>
      </c>
      <c r="E66" s="8">
        <v>12795</v>
      </c>
      <c r="F66" t="s">
        <v>8218</v>
      </c>
      <c r="G66" t="s">
        <v>8223</v>
      </c>
      <c r="H66" t="s">
        <v>8245</v>
      </c>
      <c r="I66">
        <v>1437004800</v>
      </c>
      <c r="J66">
        <v>1433295276</v>
      </c>
      <c r="K66" t="b">
        <v>0</v>
      </c>
      <c r="L66">
        <v>141</v>
      </c>
      <c r="M66" t="b">
        <v>1</v>
      </c>
      <c r="N66" t="s">
        <v>8269</v>
      </c>
      <c r="O66" s="10">
        <v>128</v>
      </c>
      <c r="P66">
        <v>90.74</v>
      </c>
      <c r="Q66" s="13" t="s">
        <v>8315</v>
      </c>
      <c r="R66" s="13" t="s">
        <v>8316</v>
      </c>
      <c r="S66" s="16">
        <v>42158.065694444449</v>
      </c>
      <c r="T66" s="16">
        <v>42201</v>
      </c>
    </row>
    <row r="67" spans="1:20" ht="90" x14ac:dyDescent="0.25">
      <c r="A67">
        <v>2813</v>
      </c>
      <c r="B67" s="3" t="s">
        <v>2813</v>
      </c>
      <c r="C67" s="3" t="s">
        <v>6923</v>
      </c>
      <c r="D67" s="6">
        <v>2800</v>
      </c>
      <c r="E67" s="8">
        <v>3572.12</v>
      </c>
      <c r="F67" t="s">
        <v>8218</v>
      </c>
      <c r="G67" t="s">
        <v>8223</v>
      </c>
      <c r="H67" t="s">
        <v>8245</v>
      </c>
      <c r="I67">
        <v>1481737761</v>
      </c>
      <c r="J67">
        <v>1479577761</v>
      </c>
      <c r="K67" t="b">
        <v>0</v>
      </c>
      <c r="L67">
        <v>96</v>
      </c>
      <c r="M67" t="b">
        <v>1</v>
      </c>
      <c r="N67" t="s">
        <v>8269</v>
      </c>
      <c r="O67" s="10">
        <v>128</v>
      </c>
      <c r="P67">
        <v>37.21</v>
      </c>
      <c r="Q67" s="13" t="s">
        <v>8315</v>
      </c>
      <c r="R67" s="13" t="s">
        <v>8316</v>
      </c>
      <c r="S67" s="16">
        <v>42693.742604166662</v>
      </c>
      <c r="T67" s="16">
        <v>42718.742604166662</v>
      </c>
    </row>
    <row r="68" spans="1:20" ht="120" x14ac:dyDescent="0.25">
      <c r="A68">
        <v>3256</v>
      </c>
      <c r="B68" s="3" t="s">
        <v>3256</v>
      </c>
      <c r="C68" s="3" t="s">
        <v>7366</v>
      </c>
      <c r="D68" s="6">
        <v>10000</v>
      </c>
      <c r="E68" s="8">
        <v>12806</v>
      </c>
      <c r="F68" t="s">
        <v>8218</v>
      </c>
      <c r="G68" t="s">
        <v>8223</v>
      </c>
      <c r="H68" t="s">
        <v>8245</v>
      </c>
      <c r="I68">
        <v>1433995140</v>
      </c>
      <c r="J68">
        <v>1432129577</v>
      </c>
      <c r="K68" t="b">
        <v>1</v>
      </c>
      <c r="L68">
        <v>176</v>
      </c>
      <c r="M68" t="b">
        <v>1</v>
      </c>
      <c r="N68" t="s">
        <v>8269</v>
      </c>
      <c r="O68" s="10">
        <v>128</v>
      </c>
      <c r="P68">
        <v>72.760000000000005</v>
      </c>
      <c r="Q68" s="13" t="s">
        <v>8315</v>
      </c>
      <c r="R68" s="13" t="s">
        <v>8316</v>
      </c>
      <c r="S68" s="16">
        <v>42144.573807870373</v>
      </c>
      <c r="T68" s="16">
        <v>42166.165972222225</v>
      </c>
    </row>
    <row r="69" spans="1:20" ht="120" x14ac:dyDescent="0.25">
      <c r="A69">
        <v>3268</v>
      </c>
      <c r="B69" s="3" t="s">
        <v>3268</v>
      </c>
      <c r="C69" s="3" t="s">
        <v>7378</v>
      </c>
      <c r="D69" s="6">
        <v>2000</v>
      </c>
      <c r="E69" s="8">
        <v>2560</v>
      </c>
      <c r="F69" t="s">
        <v>8218</v>
      </c>
      <c r="G69" t="s">
        <v>8223</v>
      </c>
      <c r="H69" t="s">
        <v>8245</v>
      </c>
      <c r="I69">
        <v>1472074928</v>
      </c>
      <c r="J69">
        <v>1470692528</v>
      </c>
      <c r="K69" t="b">
        <v>1</v>
      </c>
      <c r="L69">
        <v>42</v>
      </c>
      <c r="M69" t="b">
        <v>1</v>
      </c>
      <c r="N69" t="s">
        <v>8269</v>
      </c>
      <c r="O69" s="10">
        <v>128</v>
      </c>
      <c r="P69">
        <v>60.95</v>
      </c>
      <c r="Q69" s="13" t="s">
        <v>8315</v>
      </c>
      <c r="R69" s="13" t="s">
        <v>8316</v>
      </c>
      <c r="S69" s="16">
        <v>42590.90425925926</v>
      </c>
      <c r="T69" s="16">
        <v>42606.90425925926</v>
      </c>
    </row>
    <row r="70" spans="1:20" ht="135" x14ac:dyDescent="0.25">
      <c r="A70">
        <v>3490</v>
      </c>
      <c r="B70" s="3" t="s">
        <v>3489</v>
      </c>
      <c r="C70" s="3" t="s">
        <v>7600</v>
      </c>
      <c r="D70" s="6">
        <v>1000</v>
      </c>
      <c r="E70" s="8">
        <v>1275</v>
      </c>
      <c r="F70" t="s">
        <v>8218</v>
      </c>
      <c r="G70" t="s">
        <v>8223</v>
      </c>
      <c r="H70" t="s">
        <v>8245</v>
      </c>
      <c r="I70">
        <v>1460574924</v>
      </c>
      <c r="J70">
        <v>1457982924</v>
      </c>
      <c r="K70" t="b">
        <v>0</v>
      </c>
      <c r="L70">
        <v>27</v>
      </c>
      <c r="M70" t="b">
        <v>1</v>
      </c>
      <c r="N70" t="s">
        <v>8269</v>
      </c>
      <c r="O70" s="10">
        <v>128</v>
      </c>
      <c r="P70">
        <v>47.22</v>
      </c>
      <c r="Q70" s="13" t="s">
        <v>8315</v>
      </c>
      <c r="R70" s="13" t="s">
        <v>8316</v>
      </c>
      <c r="S70" s="16">
        <v>42443.802361111113</v>
      </c>
      <c r="T70" s="16">
        <v>42473.802361111113</v>
      </c>
    </row>
    <row r="71" spans="1:20" ht="75" x14ac:dyDescent="0.25">
      <c r="A71">
        <v>3531</v>
      </c>
      <c r="B71" s="3" t="s">
        <v>3530</v>
      </c>
      <c r="C71" s="3" t="s">
        <v>7641</v>
      </c>
      <c r="D71" s="6">
        <v>1000</v>
      </c>
      <c r="E71" s="8">
        <v>1280</v>
      </c>
      <c r="F71" t="s">
        <v>8218</v>
      </c>
      <c r="G71" t="s">
        <v>8223</v>
      </c>
      <c r="H71" t="s">
        <v>8245</v>
      </c>
      <c r="I71">
        <v>1467301334</v>
      </c>
      <c r="J71">
        <v>1464709334</v>
      </c>
      <c r="K71" t="b">
        <v>0</v>
      </c>
      <c r="L71">
        <v>26</v>
      </c>
      <c r="M71" t="b">
        <v>1</v>
      </c>
      <c r="N71" t="s">
        <v>8269</v>
      </c>
      <c r="O71" s="10">
        <v>128</v>
      </c>
      <c r="P71">
        <v>49.23</v>
      </c>
      <c r="Q71" s="13" t="s">
        <v>8315</v>
      </c>
      <c r="R71" s="13" t="s">
        <v>8316</v>
      </c>
      <c r="S71" s="16">
        <v>42521.654328703706</v>
      </c>
      <c r="T71" s="16">
        <v>42551.654328703706</v>
      </c>
    </row>
    <row r="72" spans="1:20" ht="105" x14ac:dyDescent="0.25">
      <c r="A72">
        <v>3589</v>
      </c>
      <c r="B72" s="3" t="s">
        <v>3588</v>
      </c>
      <c r="C72" s="3" t="s">
        <v>7699</v>
      </c>
      <c r="D72" s="6">
        <v>4000</v>
      </c>
      <c r="E72" s="8">
        <v>5100</v>
      </c>
      <c r="F72" t="s">
        <v>8218</v>
      </c>
      <c r="G72" t="s">
        <v>8223</v>
      </c>
      <c r="H72" t="s">
        <v>8245</v>
      </c>
      <c r="I72">
        <v>1432654347</v>
      </c>
      <c r="J72">
        <v>1430494347</v>
      </c>
      <c r="K72" t="b">
        <v>0</v>
      </c>
      <c r="L72">
        <v>62</v>
      </c>
      <c r="M72" t="b">
        <v>1</v>
      </c>
      <c r="N72" t="s">
        <v>8269</v>
      </c>
      <c r="O72" s="10">
        <v>128</v>
      </c>
      <c r="P72">
        <v>82.26</v>
      </c>
      <c r="Q72" s="13" t="s">
        <v>8315</v>
      </c>
      <c r="R72" s="13" t="s">
        <v>8316</v>
      </c>
      <c r="S72" s="16">
        <v>42125.647534722222</v>
      </c>
      <c r="T72" s="16">
        <v>42150.647534722222</v>
      </c>
    </row>
    <row r="73" spans="1:20" ht="135" x14ac:dyDescent="0.25">
      <c r="A73">
        <v>3691</v>
      </c>
      <c r="B73" s="3" t="s">
        <v>3688</v>
      </c>
      <c r="C73" s="3" t="s">
        <v>7801</v>
      </c>
      <c r="D73" s="6">
        <v>40000</v>
      </c>
      <c r="E73" s="8">
        <v>51184</v>
      </c>
      <c r="F73" t="s">
        <v>8218</v>
      </c>
      <c r="G73" t="s">
        <v>8223</v>
      </c>
      <c r="H73" t="s">
        <v>8245</v>
      </c>
      <c r="I73">
        <v>1425272340</v>
      </c>
      <c r="J73">
        <v>1421426929</v>
      </c>
      <c r="K73" t="b">
        <v>0</v>
      </c>
      <c r="L73">
        <v>274</v>
      </c>
      <c r="M73" t="b">
        <v>1</v>
      </c>
      <c r="N73" t="s">
        <v>8269</v>
      </c>
      <c r="O73" s="10">
        <v>128</v>
      </c>
      <c r="P73">
        <v>186.8</v>
      </c>
      <c r="Q73" s="13" t="s">
        <v>8315</v>
      </c>
      <c r="R73" s="13" t="s">
        <v>8316</v>
      </c>
      <c r="S73" s="16">
        <v>42020.700567129628</v>
      </c>
      <c r="T73" s="16">
        <v>42065.207638888889</v>
      </c>
    </row>
    <row r="74" spans="1:20" ht="60" x14ac:dyDescent="0.25">
      <c r="A74">
        <v>3162</v>
      </c>
      <c r="B74" s="3" t="s">
        <v>3162</v>
      </c>
      <c r="C74" s="3" t="s">
        <v>7272</v>
      </c>
      <c r="D74" s="6">
        <v>4000</v>
      </c>
      <c r="E74" s="8">
        <v>5086</v>
      </c>
      <c r="F74" t="s">
        <v>8218</v>
      </c>
      <c r="G74" t="s">
        <v>8223</v>
      </c>
      <c r="H74" t="s">
        <v>8245</v>
      </c>
      <c r="I74">
        <v>1404698400</v>
      </c>
      <c r="J74">
        <v>1402331262</v>
      </c>
      <c r="K74" t="b">
        <v>1</v>
      </c>
      <c r="L74">
        <v>63</v>
      </c>
      <c r="M74" t="b">
        <v>1</v>
      </c>
      <c r="N74" t="s">
        <v>8269</v>
      </c>
      <c r="O74" s="10">
        <v>127</v>
      </c>
      <c r="P74">
        <v>80.73</v>
      </c>
      <c r="Q74" s="13" t="s">
        <v>8315</v>
      </c>
      <c r="R74" s="13" t="s">
        <v>8316</v>
      </c>
      <c r="S74" s="16">
        <v>41799.685902777775</v>
      </c>
      <c r="T74" s="16">
        <v>41827.083333333336</v>
      </c>
    </row>
    <row r="75" spans="1:20" ht="105" x14ac:dyDescent="0.25">
      <c r="A75">
        <v>3242</v>
      </c>
      <c r="B75" s="3" t="s">
        <v>3242</v>
      </c>
      <c r="C75" s="3" t="s">
        <v>7352</v>
      </c>
      <c r="D75" s="6">
        <v>10000</v>
      </c>
      <c r="E75" s="8">
        <v>12730.42</v>
      </c>
      <c r="F75" t="s">
        <v>8218</v>
      </c>
      <c r="G75" t="s">
        <v>8223</v>
      </c>
      <c r="H75" t="s">
        <v>8245</v>
      </c>
      <c r="I75">
        <v>1411150092</v>
      </c>
      <c r="J75">
        <v>1408558092</v>
      </c>
      <c r="K75" t="b">
        <v>1</v>
      </c>
      <c r="L75">
        <v>183</v>
      </c>
      <c r="M75" t="b">
        <v>1</v>
      </c>
      <c r="N75" t="s">
        <v>8269</v>
      </c>
      <c r="O75" s="10">
        <v>127</v>
      </c>
      <c r="P75">
        <v>69.569999999999993</v>
      </c>
      <c r="Q75" s="13" t="s">
        <v>8315</v>
      </c>
      <c r="R75" s="13" t="s">
        <v>8316</v>
      </c>
      <c r="S75" s="16">
        <v>41871.755694444444</v>
      </c>
      <c r="T75" s="16">
        <v>41901.755694444444</v>
      </c>
    </row>
    <row r="76" spans="1:20" ht="90" x14ac:dyDescent="0.25">
      <c r="A76">
        <v>3466</v>
      </c>
      <c r="B76" s="3" t="s">
        <v>3465</v>
      </c>
      <c r="C76" s="3" t="s">
        <v>7576</v>
      </c>
      <c r="D76" s="6">
        <v>3500</v>
      </c>
      <c r="E76" s="8">
        <v>4450</v>
      </c>
      <c r="F76" t="s">
        <v>8218</v>
      </c>
      <c r="G76" t="s">
        <v>8223</v>
      </c>
      <c r="H76" t="s">
        <v>8245</v>
      </c>
      <c r="I76">
        <v>1461108450</v>
      </c>
      <c r="J76">
        <v>1455928050</v>
      </c>
      <c r="K76" t="b">
        <v>0</v>
      </c>
      <c r="L76">
        <v>61</v>
      </c>
      <c r="M76" t="b">
        <v>1</v>
      </c>
      <c r="N76" t="s">
        <v>8269</v>
      </c>
      <c r="O76" s="10">
        <v>127</v>
      </c>
      <c r="P76">
        <v>72.95</v>
      </c>
      <c r="Q76" s="13" t="s">
        <v>8315</v>
      </c>
      <c r="R76" s="13" t="s">
        <v>8316</v>
      </c>
      <c r="S76" s="16">
        <v>42420.019097222219</v>
      </c>
      <c r="T76" s="16">
        <v>42479.977430555555</v>
      </c>
    </row>
    <row r="77" spans="1:20" ht="90" x14ac:dyDescent="0.25">
      <c r="A77">
        <v>3592</v>
      </c>
      <c r="B77" s="3" t="s">
        <v>3591</v>
      </c>
      <c r="C77" s="3" t="s">
        <v>7702</v>
      </c>
      <c r="D77" s="6">
        <v>2000</v>
      </c>
      <c r="E77" s="8">
        <v>2545</v>
      </c>
      <c r="F77" t="s">
        <v>8218</v>
      </c>
      <c r="G77" t="s">
        <v>8223</v>
      </c>
      <c r="H77" t="s">
        <v>8245</v>
      </c>
      <c r="I77">
        <v>1423630740</v>
      </c>
      <c r="J77">
        <v>1418673307</v>
      </c>
      <c r="K77" t="b">
        <v>0</v>
      </c>
      <c r="L77">
        <v>35</v>
      </c>
      <c r="M77" t="b">
        <v>1</v>
      </c>
      <c r="N77" t="s">
        <v>8269</v>
      </c>
      <c r="O77" s="10">
        <v>127</v>
      </c>
      <c r="P77">
        <v>72.709999999999994</v>
      </c>
      <c r="Q77" s="13" t="s">
        <v>8315</v>
      </c>
      <c r="R77" s="13" t="s">
        <v>8316</v>
      </c>
      <c r="S77" s="16">
        <v>41988.829942129625</v>
      </c>
      <c r="T77" s="16">
        <v>42046.207638888889</v>
      </c>
    </row>
    <row r="78" spans="1:20" ht="75" x14ac:dyDescent="0.25">
      <c r="A78">
        <v>2807</v>
      </c>
      <c r="B78" s="3" t="s">
        <v>2807</v>
      </c>
      <c r="C78" s="3" t="s">
        <v>6917</v>
      </c>
      <c r="D78" s="6">
        <v>5000</v>
      </c>
      <c r="E78" s="8">
        <v>6300</v>
      </c>
      <c r="F78" t="s">
        <v>8218</v>
      </c>
      <c r="G78" t="s">
        <v>8223</v>
      </c>
      <c r="H78" t="s">
        <v>8245</v>
      </c>
      <c r="I78">
        <v>1435611438</v>
      </c>
      <c r="J78">
        <v>1433019438</v>
      </c>
      <c r="K78" t="b">
        <v>0</v>
      </c>
      <c r="L78">
        <v>93</v>
      </c>
      <c r="M78" t="b">
        <v>1</v>
      </c>
      <c r="N78" t="s">
        <v>8269</v>
      </c>
      <c r="O78" s="10">
        <v>126</v>
      </c>
      <c r="P78">
        <v>67.739999999999995</v>
      </c>
      <c r="Q78" s="13" t="s">
        <v>8315</v>
      </c>
      <c r="R78" s="13" t="s">
        <v>8316</v>
      </c>
      <c r="S78" s="16">
        <v>42154.873124999998</v>
      </c>
      <c r="T78" s="16">
        <v>42184.873124999998</v>
      </c>
    </row>
    <row r="79" spans="1:20" ht="75" x14ac:dyDescent="0.25">
      <c r="A79">
        <v>3210</v>
      </c>
      <c r="B79" s="3" t="s">
        <v>3210</v>
      </c>
      <c r="C79" s="3" t="s">
        <v>7320</v>
      </c>
      <c r="D79" s="6">
        <v>3000</v>
      </c>
      <c r="E79" s="8">
        <v>3773</v>
      </c>
      <c r="F79" t="s">
        <v>8218</v>
      </c>
      <c r="G79" t="s">
        <v>8223</v>
      </c>
      <c r="H79" t="s">
        <v>8245</v>
      </c>
      <c r="I79">
        <v>1338523140</v>
      </c>
      <c r="J79">
        <v>1334442519</v>
      </c>
      <c r="K79" t="b">
        <v>1</v>
      </c>
      <c r="L79">
        <v>60</v>
      </c>
      <c r="M79" t="b">
        <v>1</v>
      </c>
      <c r="N79" t="s">
        <v>8269</v>
      </c>
      <c r="O79" s="10">
        <v>126</v>
      </c>
      <c r="P79">
        <v>62.88</v>
      </c>
      <c r="Q79" s="13" t="s">
        <v>8315</v>
      </c>
      <c r="R79" s="13" t="s">
        <v>8316</v>
      </c>
      <c r="S79" s="16">
        <v>41013.936562499999</v>
      </c>
      <c r="T79" s="16">
        <v>41061.165972222225</v>
      </c>
    </row>
    <row r="80" spans="1:20" ht="30" x14ac:dyDescent="0.25">
      <c r="A80">
        <v>3212</v>
      </c>
      <c r="B80" s="3" t="s">
        <v>3212</v>
      </c>
      <c r="C80" s="3" t="s">
        <v>7322</v>
      </c>
      <c r="D80" s="6">
        <v>4000</v>
      </c>
      <c r="E80" s="8">
        <v>5050</v>
      </c>
      <c r="F80" t="s">
        <v>8218</v>
      </c>
      <c r="G80" t="s">
        <v>8223</v>
      </c>
      <c r="H80" t="s">
        <v>8245</v>
      </c>
      <c r="I80">
        <v>1407524751</v>
      </c>
      <c r="J80">
        <v>1404932751</v>
      </c>
      <c r="K80" t="b">
        <v>1</v>
      </c>
      <c r="L80">
        <v>94</v>
      </c>
      <c r="M80" t="b">
        <v>1</v>
      </c>
      <c r="N80" t="s">
        <v>8269</v>
      </c>
      <c r="O80" s="10">
        <v>126</v>
      </c>
      <c r="P80">
        <v>53.72</v>
      </c>
      <c r="Q80" s="13" t="s">
        <v>8315</v>
      </c>
      <c r="R80" s="13" t="s">
        <v>8316</v>
      </c>
      <c r="S80" s="16">
        <v>41829.795729166668</v>
      </c>
      <c r="T80" s="16">
        <v>41859.795729166668</v>
      </c>
    </row>
    <row r="81" spans="1:20" ht="120" x14ac:dyDescent="0.25">
      <c r="A81">
        <v>3533</v>
      </c>
      <c r="B81" s="3" t="s">
        <v>3532</v>
      </c>
      <c r="C81" s="3" t="s">
        <v>7643</v>
      </c>
      <c r="D81" s="6">
        <v>500</v>
      </c>
      <c r="E81" s="8">
        <v>631</v>
      </c>
      <c r="F81" t="s">
        <v>8218</v>
      </c>
      <c r="G81" t="s">
        <v>8223</v>
      </c>
      <c r="H81" t="s">
        <v>8245</v>
      </c>
      <c r="I81">
        <v>1447269367</v>
      </c>
      <c r="J81">
        <v>1444673767</v>
      </c>
      <c r="K81" t="b">
        <v>0</v>
      </c>
      <c r="L81">
        <v>8</v>
      </c>
      <c r="M81" t="b">
        <v>1</v>
      </c>
      <c r="N81" t="s">
        <v>8269</v>
      </c>
      <c r="O81" s="10">
        <v>126</v>
      </c>
      <c r="P81">
        <v>78.88</v>
      </c>
      <c r="Q81" s="13" t="s">
        <v>8315</v>
      </c>
      <c r="R81" s="13" t="s">
        <v>8316</v>
      </c>
      <c r="S81" s="16">
        <v>42289.761192129634</v>
      </c>
      <c r="T81" s="16">
        <v>42319.802858796291</v>
      </c>
    </row>
    <row r="82" spans="1:20" ht="30" x14ac:dyDescent="0.25">
      <c r="A82">
        <v>3594</v>
      </c>
      <c r="B82" s="3" t="s">
        <v>3593</v>
      </c>
      <c r="C82" s="3" t="s">
        <v>7704</v>
      </c>
      <c r="D82" s="6">
        <v>1600</v>
      </c>
      <c r="E82" s="8">
        <v>2015</v>
      </c>
      <c r="F82" t="s">
        <v>8218</v>
      </c>
      <c r="G82" t="s">
        <v>8223</v>
      </c>
      <c r="H82" t="s">
        <v>8245</v>
      </c>
      <c r="I82">
        <v>1472952982</v>
      </c>
      <c r="J82">
        <v>1470792982</v>
      </c>
      <c r="K82" t="b">
        <v>0</v>
      </c>
      <c r="L82">
        <v>36</v>
      </c>
      <c r="M82" t="b">
        <v>1</v>
      </c>
      <c r="N82" t="s">
        <v>8269</v>
      </c>
      <c r="O82" s="10">
        <v>126</v>
      </c>
      <c r="P82">
        <v>55.97</v>
      </c>
      <c r="Q82" s="13" t="s">
        <v>8315</v>
      </c>
      <c r="R82" s="13" t="s">
        <v>8316</v>
      </c>
      <c r="S82" s="16">
        <v>42592.066921296297</v>
      </c>
      <c r="T82" s="16">
        <v>42617.066921296297</v>
      </c>
    </row>
    <row r="83" spans="1:20" ht="60" x14ac:dyDescent="0.25">
      <c r="A83">
        <v>3692</v>
      </c>
      <c r="B83" s="3" t="s">
        <v>3689</v>
      </c>
      <c r="C83" s="3" t="s">
        <v>7802</v>
      </c>
      <c r="D83" s="6">
        <v>1000</v>
      </c>
      <c r="E83" s="8">
        <v>1260</v>
      </c>
      <c r="F83" t="s">
        <v>8218</v>
      </c>
      <c r="G83" t="s">
        <v>8223</v>
      </c>
      <c r="H83" t="s">
        <v>8245</v>
      </c>
      <c r="I83">
        <v>1411084800</v>
      </c>
      <c r="J83">
        <v>1410304179</v>
      </c>
      <c r="K83" t="b">
        <v>0</v>
      </c>
      <c r="L83">
        <v>17</v>
      </c>
      <c r="M83" t="b">
        <v>1</v>
      </c>
      <c r="N83" t="s">
        <v>8269</v>
      </c>
      <c r="O83" s="10">
        <v>126</v>
      </c>
      <c r="P83">
        <v>74.12</v>
      </c>
      <c r="Q83" s="13" t="s">
        <v>8315</v>
      </c>
      <c r="R83" s="13" t="s">
        <v>8316</v>
      </c>
      <c r="S83" s="16">
        <v>41891.96503472222</v>
      </c>
      <c r="T83" s="16">
        <v>41901</v>
      </c>
    </row>
    <row r="84" spans="1:20" ht="60" x14ac:dyDescent="0.25">
      <c r="A84">
        <v>1289</v>
      </c>
      <c r="B84" s="3" t="s">
        <v>1290</v>
      </c>
      <c r="C84" s="3" t="s">
        <v>5399</v>
      </c>
      <c r="D84" s="6">
        <v>1500</v>
      </c>
      <c r="E84" s="8">
        <v>1876</v>
      </c>
      <c r="F84" t="s">
        <v>8218</v>
      </c>
      <c r="G84" t="s">
        <v>8223</v>
      </c>
      <c r="H84" t="s">
        <v>8245</v>
      </c>
      <c r="I84">
        <v>1483499645</v>
      </c>
      <c r="J84">
        <v>1480907645</v>
      </c>
      <c r="K84" t="b">
        <v>0</v>
      </c>
      <c r="L84">
        <v>52</v>
      </c>
      <c r="M84" t="b">
        <v>1</v>
      </c>
      <c r="N84" t="s">
        <v>8269</v>
      </c>
      <c r="O84" s="10">
        <v>125</v>
      </c>
      <c r="P84">
        <v>36.08</v>
      </c>
      <c r="Q84" s="13" t="s">
        <v>8315</v>
      </c>
      <c r="R84" s="13" t="s">
        <v>8316</v>
      </c>
      <c r="S84" s="16">
        <v>42709.134780092587</v>
      </c>
      <c r="T84" s="16">
        <v>42739.134780092587</v>
      </c>
    </row>
    <row r="85" spans="1:20" ht="90" x14ac:dyDescent="0.25">
      <c r="A85">
        <v>3222</v>
      </c>
      <c r="B85" s="3" t="s">
        <v>3222</v>
      </c>
      <c r="C85" s="3" t="s">
        <v>7332</v>
      </c>
      <c r="D85" s="6">
        <v>2500</v>
      </c>
      <c r="E85" s="8">
        <v>3120</v>
      </c>
      <c r="F85" t="s">
        <v>8218</v>
      </c>
      <c r="G85" t="s">
        <v>8223</v>
      </c>
      <c r="H85" t="s">
        <v>8245</v>
      </c>
      <c r="I85">
        <v>1445722140</v>
      </c>
      <c r="J85">
        <v>1443016697</v>
      </c>
      <c r="K85" t="b">
        <v>1</v>
      </c>
      <c r="L85">
        <v>84</v>
      </c>
      <c r="M85" t="b">
        <v>1</v>
      </c>
      <c r="N85" t="s">
        <v>8269</v>
      </c>
      <c r="O85" s="10">
        <v>125</v>
      </c>
      <c r="P85">
        <v>37.14</v>
      </c>
      <c r="Q85" s="13" t="s">
        <v>8315</v>
      </c>
      <c r="R85" s="13" t="s">
        <v>8316</v>
      </c>
      <c r="S85" s="16">
        <v>42270.582141203704</v>
      </c>
      <c r="T85" s="16">
        <v>42301.895138888889</v>
      </c>
    </row>
    <row r="86" spans="1:20" ht="60" x14ac:dyDescent="0.25">
      <c r="A86">
        <v>1299</v>
      </c>
      <c r="B86" s="3" t="s">
        <v>1300</v>
      </c>
      <c r="C86" s="3" t="s">
        <v>5409</v>
      </c>
      <c r="D86" s="6">
        <v>3500</v>
      </c>
      <c r="E86" s="8">
        <v>4340</v>
      </c>
      <c r="F86" t="s">
        <v>8218</v>
      </c>
      <c r="G86" t="s">
        <v>8223</v>
      </c>
      <c r="H86" t="s">
        <v>8245</v>
      </c>
      <c r="I86">
        <v>1436902359</v>
      </c>
      <c r="J86">
        <v>1434310359</v>
      </c>
      <c r="K86" t="b">
        <v>0</v>
      </c>
      <c r="L86">
        <v>32</v>
      </c>
      <c r="M86" t="b">
        <v>1</v>
      </c>
      <c r="N86" t="s">
        <v>8269</v>
      </c>
      <c r="O86" s="10">
        <v>124</v>
      </c>
      <c r="P86">
        <v>135.63</v>
      </c>
      <c r="Q86" s="13" t="s">
        <v>8315</v>
      </c>
      <c r="R86" s="13" t="s">
        <v>8316</v>
      </c>
      <c r="S86" s="16">
        <v>42169.814340277779</v>
      </c>
      <c r="T86" s="16">
        <v>42199.814340277779</v>
      </c>
    </row>
    <row r="87" spans="1:20" ht="30" x14ac:dyDescent="0.25">
      <c r="A87">
        <v>3168</v>
      </c>
      <c r="B87" s="3" t="s">
        <v>3168</v>
      </c>
      <c r="C87" s="3" t="s">
        <v>7278</v>
      </c>
      <c r="D87" s="6">
        <v>2500</v>
      </c>
      <c r="E87" s="8">
        <v>3105</v>
      </c>
      <c r="F87" t="s">
        <v>8218</v>
      </c>
      <c r="G87" t="s">
        <v>8223</v>
      </c>
      <c r="H87" t="s">
        <v>8245</v>
      </c>
      <c r="I87">
        <v>1402696800</v>
      </c>
      <c r="J87">
        <v>1399948353</v>
      </c>
      <c r="K87" t="b">
        <v>1</v>
      </c>
      <c r="L87">
        <v>61</v>
      </c>
      <c r="M87" t="b">
        <v>1</v>
      </c>
      <c r="N87" t="s">
        <v>8269</v>
      </c>
      <c r="O87" s="10">
        <v>124</v>
      </c>
      <c r="P87">
        <v>50.9</v>
      </c>
      <c r="Q87" s="13" t="s">
        <v>8315</v>
      </c>
      <c r="R87" s="13" t="s">
        <v>8316</v>
      </c>
      <c r="S87" s="16">
        <v>41772.105937500004</v>
      </c>
      <c r="T87" s="16">
        <v>41803.916666666664</v>
      </c>
    </row>
    <row r="88" spans="1:20" ht="90" x14ac:dyDescent="0.25">
      <c r="A88">
        <v>3458</v>
      </c>
      <c r="B88" s="3" t="s">
        <v>3457</v>
      </c>
      <c r="C88" s="3" t="s">
        <v>7568</v>
      </c>
      <c r="D88" s="6">
        <v>978</v>
      </c>
      <c r="E88" s="8">
        <v>1216</v>
      </c>
      <c r="F88" t="s">
        <v>8218</v>
      </c>
      <c r="G88" t="s">
        <v>8223</v>
      </c>
      <c r="H88" t="s">
        <v>8245</v>
      </c>
      <c r="I88">
        <v>1422937620</v>
      </c>
      <c r="J88">
        <v>1420606303</v>
      </c>
      <c r="K88" t="b">
        <v>0</v>
      </c>
      <c r="L88">
        <v>27</v>
      </c>
      <c r="M88" t="b">
        <v>1</v>
      </c>
      <c r="N88" t="s">
        <v>8269</v>
      </c>
      <c r="O88" s="10">
        <v>124</v>
      </c>
      <c r="P88">
        <v>45.04</v>
      </c>
      <c r="Q88" s="13" t="s">
        <v>8315</v>
      </c>
      <c r="R88" s="13" t="s">
        <v>8316</v>
      </c>
      <c r="S88" s="16">
        <v>42011.202581018515</v>
      </c>
      <c r="T88" s="16">
        <v>42038.185416666667</v>
      </c>
    </row>
    <row r="89" spans="1:20" ht="75" x14ac:dyDescent="0.25">
      <c r="A89">
        <v>3496</v>
      </c>
      <c r="B89" s="3" t="s">
        <v>3495</v>
      </c>
      <c r="C89" s="3" t="s">
        <v>7606</v>
      </c>
      <c r="D89" s="6">
        <v>3000</v>
      </c>
      <c r="E89" s="8">
        <v>3732</v>
      </c>
      <c r="F89" t="s">
        <v>8218</v>
      </c>
      <c r="G89" t="s">
        <v>8223</v>
      </c>
      <c r="H89" t="s">
        <v>8245</v>
      </c>
      <c r="I89">
        <v>1473625166</v>
      </c>
      <c r="J89">
        <v>1470169166</v>
      </c>
      <c r="K89" t="b">
        <v>0</v>
      </c>
      <c r="L89">
        <v>78</v>
      </c>
      <c r="M89" t="b">
        <v>1</v>
      </c>
      <c r="N89" t="s">
        <v>8269</v>
      </c>
      <c r="O89" s="10">
        <v>124</v>
      </c>
      <c r="P89">
        <v>47.85</v>
      </c>
      <c r="Q89" s="13" t="s">
        <v>8315</v>
      </c>
      <c r="R89" s="13" t="s">
        <v>8316</v>
      </c>
      <c r="S89" s="16">
        <v>42584.846828703703</v>
      </c>
      <c r="T89" s="16">
        <v>42624.846828703703</v>
      </c>
    </row>
    <row r="90" spans="1:20" ht="45" x14ac:dyDescent="0.25">
      <c r="A90">
        <v>532</v>
      </c>
      <c r="B90" s="3" t="s">
        <v>533</v>
      </c>
      <c r="C90" s="3" t="s">
        <v>4642</v>
      </c>
      <c r="D90" s="6">
        <v>10000</v>
      </c>
      <c r="E90" s="8">
        <v>12325</v>
      </c>
      <c r="F90" t="s">
        <v>8218</v>
      </c>
      <c r="G90" t="s">
        <v>8223</v>
      </c>
      <c r="H90" t="s">
        <v>8245</v>
      </c>
      <c r="I90">
        <v>1463098208</v>
      </c>
      <c r="J90">
        <v>1460506208</v>
      </c>
      <c r="K90" t="b">
        <v>0</v>
      </c>
      <c r="L90">
        <v>173</v>
      </c>
      <c r="M90" t="b">
        <v>1</v>
      </c>
      <c r="N90" t="s">
        <v>8269</v>
      </c>
      <c r="O90" s="10">
        <v>123</v>
      </c>
      <c r="P90">
        <v>71.239999999999995</v>
      </c>
      <c r="Q90" s="13" t="s">
        <v>8315</v>
      </c>
      <c r="R90" s="13" t="s">
        <v>8316</v>
      </c>
      <c r="S90" s="16">
        <v>42473.007037037038</v>
      </c>
      <c r="T90" s="16">
        <v>42503.007037037038</v>
      </c>
    </row>
    <row r="91" spans="1:20" ht="135" x14ac:dyDescent="0.25">
      <c r="A91">
        <v>3703</v>
      </c>
      <c r="B91" s="3" t="s">
        <v>3700</v>
      </c>
      <c r="C91" s="3" t="s">
        <v>7813</v>
      </c>
      <c r="D91" s="6">
        <v>1050</v>
      </c>
      <c r="E91" s="8">
        <v>1296</v>
      </c>
      <c r="F91" t="s">
        <v>8218</v>
      </c>
      <c r="G91" t="s">
        <v>8223</v>
      </c>
      <c r="H91" t="s">
        <v>8245</v>
      </c>
      <c r="I91">
        <v>1471071540</v>
      </c>
      <c r="J91">
        <v>1467720388</v>
      </c>
      <c r="K91" t="b">
        <v>0</v>
      </c>
      <c r="L91">
        <v>30</v>
      </c>
      <c r="M91" t="b">
        <v>1</v>
      </c>
      <c r="N91" t="s">
        <v>8269</v>
      </c>
      <c r="O91" s="10">
        <v>123</v>
      </c>
      <c r="P91">
        <v>43.2</v>
      </c>
      <c r="Q91" s="13" t="s">
        <v>8315</v>
      </c>
      <c r="R91" s="13" t="s">
        <v>8316</v>
      </c>
      <c r="S91" s="16">
        <v>42556.504490740743</v>
      </c>
      <c r="T91" s="16">
        <v>42595.290972222225</v>
      </c>
    </row>
    <row r="92" spans="1:20" ht="105" x14ac:dyDescent="0.25">
      <c r="A92">
        <v>2962</v>
      </c>
      <c r="B92" s="3" t="s">
        <v>2962</v>
      </c>
      <c r="C92" s="3" t="s">
        <v>7072</v>
      </c>
      <c r="D92" s="6">
        <v>1000</v>
      </c>
      <c r="E92" s="8">
        <v>1218</v>
      </c>
      <c r="F92" t="s">
        <v>8218</v>
      </c>
      <c r="G92" t="s">
        <v>8223</v>
      </c>
      <c r="H92" t="s">
        <v>8245</v>
      </c>
      <c r="I92">
        <v>1425193140</v>
      </c>
      <c r="J92">
        <v>1422769906</v>
      </c>
      <c r="K92" t="b">
        <v>0</v>
      </c>
      <c r="L92">
        <v>20</v>
      </c>
      <c r="M92" t="b">
        <v>1</v>
      </c>
      <c r="N92" t="s">
        <v>8269</v>
      </c>
      <c r="O92" s="10">
        <v>122</v>
      </c>
      <c r="P92">
        <v>60.9</v>
      </c>
      <c r="Q92" s="13" t="s">
        <v>8315</v>
      </c>
      <c r="R92" s="13" t="s">
        <v>8316</v>
      </c>
      <c r="S92" s="16">
        <v>42036.24428240741</v>
      </c>
      <c r="T92" s="16">
        <v>42064.290972222225</v>
      </c>
    </row>
    <row r="93" spans="1:20" ht="135" x14ac:dyDescent="0.25">
      <c r="A93">
        <v>3281</v>
      </c>
      <c r="B93" s="3" t="s">
        <v>3281</v>
      </c>
      <c r="C93" s="3" t="s">
        <v>7391</v>
      </c>
      <c r="D93" s="6">
        <v>5000</v>
      </c>
      <c r="E93" s="8">
        <v>6080</v>
      </c>
      <c r="F93" t="s">
        <v>8218</v>
      </c>
      <c r="G93" t="s">
        <v>8223</v>
      </c>
      <c r="H93" t="s">
        <v>8245</v>
      </c>
      <c r="I93">
        <v>1441153705</v>
      </c>
      <c r="J93">
        <v>1438561705</v>
      </c>
      <c r="K93" t="b">
        <v>0</v>
      </c>
      <c r="L93">
        <v>47</v>
      </c>
      <c r="M93" t="b">
        <v>1</v>
      </c>
      <c r="N93" t="s">
        <v>8269</v>
      </c>
      <c r="O93" s="10">
        <v>122</v>
      </c>
      <c r="P93">
        <v>129.36000000000001</v>
      </c>
      <c r="Q93" s="13" t="s">
        <v>8315</v>
      </c>
      <c r="R93" s="13" t="s">
        <v>8316</v>
      </c>
      <c r="S93" s="16">
        <v>42219.019733796296</v>
      </c>
      <c r="T93" s="16">
        <v>42249.019733796296</v>
      </c>
    </row>
    <row r="94" spans="1:20" ht="30" x14ac:dyDescent="0.25">
      <c r="A94">
        <v>3308</v>
      </c>
      <c r="B94" s="3" t="s">
        <v>3308</v>
      </c>
      <c r="C94" s="3" t="s">
        <v>7418</v>
      </c>
      <c r="D94" s="6">
        <v>3500</v>
      </c>
      <c r="E94" s="8">
        <v>4280</v>
      </c>
      <c r="F94" t="s">
        <v>8218</v>
      </c>
      <c r="G94" t="s">
        <v>8223</v>
      </c>
      <c r="H94" t="s">
        <v>8245</v>
      </c>
      <c r="I94">
        <v>1460581365</v>
      </c>
      <c r="J94">
        <v>1458766965</v>
      </c>
      <c r="K94" t="b">
        <v>0</v>
      </c>
      <c r="L94">
        <v>57</v>
      </c>
      <c r="M94" t="b">
        <v>1</v>
      </c>
      <c r="N94" t="s">
        <v>8269</v>
      </c>
      <c r="O94" s="10">
        <v>122</v>
      </c>
      <c r="P94">
        <v>75.09</v>
      </c>
      <c r="Q94" s="13" t="s">
        <v>8315</v>
      </c>
      <c r="R94" s="13" t="s">
        <v>8316</v>
      </c>
      <c r="S94" s="16">
        <v>42452.876909722225</v>
      </c>
      <c r="T94" s="16">
        <v>42473.876909722225</v>
      </c>
    </row>
    <row r="95" spans="1:20" ht="135" x14ac:dyDescent="0.25">
      <c r="A95">
        <v>3404</v>
      </c>
      <c r="B95" s="3" t="s">
        <v>3403</v>
      </c>
      <c r="C95" s="3" t="s">
        <v>7514</v>
      </c>
      <c r="D95" s="6">
        <v>500</v>
      </c>
      <c r="E95" s="8">
        <v>610</v>
      </c>
      <c r="F95" t="s">
        <v>8218</v>
      </c>
      <c r="G95" t="s">
        <v>8223</v>
      </c>
      <c r="H95" t="s">
        <v>8245</v>
      </c>
      <c r="I95">
        <v>1434542702</v>
      </c>
      <c r="J95">
        <v>1432814702</v>
      </c>
      <c r="K95" t="b">
        <v>0</v>
      </c>
      <c r="L95">
        <v>3</v>
      </c>
      <c r="M95" t="b">
        <v>1</v>
      </c>
      <c r="N95" t="s">
        <v>8269</v>
      </c>
      <c r="O95" s="10">
        <v>122</v>
      </c>
      <c r="P95">
        <v>203.33</v>
      </c>
      <c r="Q95" s="13" t="s">
        <v>8315</v>
      </c>
      <c r="R95" s="13" t="s">
        <v>8316</v>
      </c>
      <c r="S95" s="16">
        <v>42152.503495370373</v>
      </c>
      <c r="T95" s="16">
        <v>42172.503495370373</v>
      </c>
    </row>
    <row r="96" spans="1:20" ht="105" x14ac:dyDescent="0.25">
      <c r="A96">
        <v>3468</v>
      </c>
      <c r="B96" s="3" t="s">
        <v>3467</v>
      </c>
      <c r="C96" s="3" t="s">
        <v>7578</v>
      </c>
      <c r="D96" s="6">
        <v>10000</v>
      </c>
      <c r="E96" s="8">
        <v>12178</v>
      </c>
      <c r="F96" t="s">
        <v>8218</v>
      </c>
      <c r="G96" t="s">
        <v>8223</v>
      </c>
      <c r="H96" t="s">
        <v>8245</v>
      </c>
      <c r="I96">
        <v>1474426800</v>
      </c>
      <c r="J96">
        <v>1471976529</v>
      </c>
      <c r="K96" t="b">
        <v>0</v>
      </c>
      <c r="L96">
        <v>17</v>
      </c>
      <c r="M96" t="b">
        <v>1</v>
      </c>
      <c r="N96" t="s">
        <v>8269</v>
      </c>
      <c r="O96" s="10">
        <v>122</v>
      </c>
      <c r="P96">
        <v>716.35</v>
      </c>
      <c r="Q96" s="13" t="s">
        <v>8315</v>
      </c>
      <c r="R96" s="13" t="s">
        <v>8316</v>
      </c>
      <c r="S96" s="16">
        <v>42605.765381944439</v>
      </c>
      <c r="T96" s="16">
        <v>42634.125</v>
      </c>
    </row>
    <row r="97" spans="1:20" ht="30" x14ac:dyDescent="0.25">
      <c r="A97">
        <v>3810</v>
      </c>
      <c r="B97" s="3" t="s">
        <v>3807</v>
      </c>
      <c r="C97" s="3" t="s">
        <v>7920</v>
      </c>
      <c r="D97" s="6">
        <v>1500</v>
      </c>
      <c r="E97" s="8">
        <v>1826</v>
      </c>
      <c r="F97" t="s">
        <v>8218</v>
      </c>
      <c r="G97" t="s">
        <v>8223</v>
      </c>
      <c r="H97" t="s">
        <v>8245</v>
      </c>
      <c r="I97">
        <v>1426965758</v>
      </c>
      <c r="J97">
        <v>1424377358</v>
      </c>
      <c r="K97" t="b">
        <v>0</v>
      </c>
      <c r="L97">
        <v>26</v>
      </c>
      <c r="M97" t="b">
        <v>1</v>
      </c>
      <c r="N97" t="s">
        <v>8269</v>
      </c>
      <c r="O97" s="10">
        <v>122</v>
      </c>
      <c r="P97">
        <v>70.23</v>
      </c>
      <c r="Q97" s="13" t="s">
        <v>8315</v>
      </c>
      <c r="R97" s="13" t="s">
        <v>8316</v>
      </c>
      <c r="S97" s="16">
        <v>42054.849050925928</v>
      </c>
      <c r="T97" s="16">
        <v>42084.807384259257</v>
      </c>
    </row>
    <row r="98" spans="1:20" ht="135" x14ac:dyDescent="0.25">
      <c r="A98">
        <v>523</v>
      </c>
      <c r="B98" s="3" t="s">
        <v>524</v>
      </c>
      <c r="C98" s="3" t="s">
        <v>4633</v>
      </c>
      <c r="D98" s="6">
        <v>5000</v>
      </c>
      <c r="E98" s="8">
        <v>6030</v>
      </c>
      <c r="F98" t="s">
        <v>8218</v>
      </c>
      <c r="G98" t="s">
        <v>8223</v>
      </c>
      <c r="H98" t="s">
        <v>8245</v>
      </c>
      <c r="I98">
        <v>1442805076</v>
      </c>
      <c r="J98">
        <v>1440213076</v>
      </c>
      <c r="K98" t="b">
        <v>0</v>
      </c>
      <c r="L98">
        <v>84</v>
      </c>
      <c r="M98" t="b">
        <v>1</v>
      </c>
      <c r="N98" t="s">
        <v>8269</v>
      </c>
      <c r="O98" s="10">
        <v>121</v>
      </c>
      <c r="P98">
        <v>71.790000000000006</v>
      </c>
      <c r="Q98" s="13" t="s">
        <v>8315</v>
      </c>
      <c r="R98" s="13" t="s">
        <v>8316</v>
      </c>
      <c r="S98" s="16">
        <v>42238.13282407407</v>
      </c>
      <c r="T98" s="16">
        <v>42268.13282407407</v>
      </c>
    </row>
    <row r="99" spans="1:20" ht="135" x14ac:dyDescent="0.25">
      <c r="A99">
        <v>537</v>
      </c>
      <c r="B99" s="3" t="s">
        <v>538</v>
      </c>
      <c r="C99" s="3" t="s">
        <v>4647</v>
      </c>
      <c r="D99" s="6">
        <v>2000</v>
      </c>
      <c r="E99" s="8">
        <v>2410</v>
      </c>
      <c r="F99" t="s">
        <v>8218</v>
      </c>
      <c r="G99" t="s">
        <v>8223</v>
      </c>
      <c r="H99" t="s">
        <v>8245</v>
      </c>
      <c r="I99">
        <v>1446665191</v>
      </c>
      <c r="J99">
        <v>1444069591</v>
      </c>
      <c r="K99" t="b">
        <v>0</v>
      </c>
      <c r="L99">
        <v>59</v>
      </c>
      <c r="M99" t="b">
        <v>1</v>
      </c>
      <c r="N99" t="s">
        <v>8269</v>
      </c>
      <c r="O99" s="10">
        <v>121</v>
      </c>
      <c r="P99">
        <v>40.85</v>
      </c>
      <c r="Q99" s="13" t="s">
        <v>8315</v>
      </c>
      <c r="R99" s="13" t="s">
        <v>8316</v>
      </c>
      <c r="S99" s="16">
        <v>42282.768414351856</v>
      </c>
      <c r="T99" s="16">
        <v>42312.810081018513</v>
      </c>
    </row>
    <row r="100" spans="1:20" ht="90" x14ac:dyDescent="0.25">
      <c r="A100">
        <v>3488</v>
      </c>
      <c r="B100" s="3" t="s">
        <v>3487</v>
      </c>
      <c r="C100" s="3" t="s">
        <v>7598</v>
      </c>
      <c r="D100" s="6">
        <v>3000</v>
      </c>
      <c r="E100" s="8">
        <v>3636</v>
      </c>
      <c r="F100" t="s">
        <v>8218</v>
      </c>
      <c r="G100" t="s">
        <v>8223</v>
      </c>
      <c r="H100" t="s">
        <v>8245</v>
      </c>
      <c r="I100">
        <v>1429286400</v>
      </c>
      <c r="J100">
        <v>1427221560</v>
      </c>
      <c r="K100" t="b">
        <v>0</v>
      </c>
      <c r="L100">
        <v>29</v>
      </c>
      <c r="M100" t="b">
        <v>1</v>
      </c>
      <c r="N100" t="s">
        <v>8269</v>
      </c>
      <c r="O100" s="10">
        <v>121</v>
      </c>
      <c r="P100">
        <v>125.38</v>
      </c>
      <c r="Q100" s="13" t="s">
        <v>8315</v>
      </c>
      <c r="R100" s="13" t="s">
        <v>8316</v>
      </c>
      <c r="S100" s="16">
        <v>42087.768055555556</v>
      </c>
      <c r="T100" s="16">
        <v>42111.666666666672</v>
      </c>
    </row>
    <row r="101" spans="1:20" ht="60" x14ac:dyDescent="0.25">
      <c r="A101">
        <v>3700</v>
      </c>
      <c r="B101" s="3" t="s">
        <v>3697</v>
      </c>
      <c r="C101" s="3" t="s">
        <v>7810</v>
      </c>
      <c r="D101" s="6">
        <v>500</v>
      </c>
      <c r="E101" s="8">
        <v>606</v>
      </c>
      <c r="F101" t="s">
        <v>8218</v>
      </c>
      <c r="G101" t="s">
        <v>8223</v>
      </c>
      <c r="H101" t="s">
        <v>8245</v>
      </c>
      <c r="I101">
        <v>1412092800</v>
      </c>
      <c r="J101">
        <v>1409493800</v>
      </c>
      <c r="K101" t="b">
        <v>0</v>
      </c>
      <c r="L101">
        <v>18</v>
      </c>
      <c r="M101" t="b">
        <v>1</v>
      </c>
      <c r="N101" t="s">
        <v>8269</v>
      </c>
      <c r="O101" s="10">
        <v>121</v>
      </c>
      <c r="P101">
        <v>33.67</v>
      </c>
      <c r="Q101" s="13" t="s">
        <v>8315</v>
      </c>
      <c r="R101" s="13" t="s">
        <v>8316</v>
      </c>
      <c r="S101" s="16">
        <v>41882.585648148146</v>
      </c>
      <c r="T101" s="16">
        <v>41912.666666666664</v>
      </c>
    </row>
    <row r="102" spans="1:20" ht="105" x14ac:dyDescent="0.25">
      <c r="A102">
        <v>3706</v>
      </c>
      <c r="B102" s="3" t="s">
        <v>3703</v>
      </c>
      <c r="C102" s="3" t="s">
        <v>7816</v>
      </c>
      <c r="D102" s="6">
        <v>1500</v>
      </c>
      <c r="E102" s="8">
        <v>1820</v>
      </c>
      <c r="F102" t="s">
        <v>8218</v>
      </c>
      <c r="G102" t="s">
        <v>8223</v>
      </c>
      <c r="H102" t="s">
        <v>8245</v>
      </c>
      <c r="I102">
        <v>1410558949</v>
      </c>
      <c r="J102">
        <v>1409262949</v>
      </c>
      <c r="K102" t="b">
        <v>0</v>
      </c>
      <c r="L102">
        <v>13</v>
      </c>
      <c r="M102" t="b">
        <v>1</v>
      </c>
      <c r="N102" t="s">
        <v>8269</v>
      </c>
      <c r="O102" s="10">
        <v>121</v>
      </c>
      <c r="P102">
        <v>140</v>
      </c>
      <c r="Q102" s="13" t="s">
        <v>8315</v>
      </c>
      <c r="R102" s="13" t="s">
        <v>8316</v>
      </c>
      <c r="S102" s="16">
        <v>41879.913761574076</v>
      </c>
      <c r="T102" s="16">
        <v>41894.913761574076</v>
      </c>
    </row>
    <row r="103" spans="1:20" ht="120" x14ac:dyDescent="0.25">
      <c r="A103">
        <v>2782</v>
      </c>
      <c r="B103" s="3" t="s">
        <v>2782</v>
      </c>
      <c r="C103" s="3" t="s">
        <v>6892</v>
      </c>
      <c r="D103" s="6">
        <v>1000</v>
      </c>
      <c r="E103" s="8">
        <v>1200</v>
      </c>
      <c r="F103" t="s">
        <v>8218</v>
      </c>
      <c r="G103" t="s">
        <v>8223</v>
      </c>
      <c r="H103" t="s">
        <v>8245</v>
      </c>
      <c r="I103">
        <v>1424149140</v>
      </c>
      <c r="J103">
        <v>1421964718</v>
      </c>
      <c r="K103" t="b">
        <v>0</v>
      </c>
      <c r="L103">
        <v>18</v>
      </c>
      <c r="M103" t="b">
        <v>1</v>
      </c>
      <c r="N103" t="s">
        <v>8269</v>
      </c>
      <c r="O103" s="10">
        <v>120</v>
      </c>
      <c r="P103">
        <v>66.67</v>
      </c>
      <c r="Q103" s="13" t="s">
        <v>8315</v>
      </c>
      <c r="R103" s="13" t="s">
        <v>8316</v>
      </c>
      <c r="S103" s="16">
        <v>42026.924976851849</v>
      </c>
      <c r="T103" s="16">
        <v>42052.207638888889</v>
      </c>
    </row>
    <row r="104" spans="1:20" ht="150" x14ac:dyDescent="0.25">
      <c r="A104">
        <v>2787</v>
      </c>
      <c r="B104" s="3" t="s">
        <v>2787</v>
      </c>
      <c r="C104" s="3" t="s">
        <v>6897</v>
      </c>
      <c r="D104" s="6">
        <v>1000</v>
      </c>
      <c r="E104" s="8">
        <v>1197</v>
      </c>
      <c r="F104" t="s">
        <v>8218</v>
      </c>
      <c r="G104" t="s">
        <v>8223</v>
      </c>
      <c r="H104" t="s">
        <v>8245</v>
      </c>
      <c r="I104">
        <v>1405658752</v>
      </c>
      <c r="J104">
        <v>1403066752</v>
      </c>
      <c r="K104" t="b">
        <v>0</v>
      </c>
      <c r="L104">
        <v>38</v>
      </c>
      <c r="M104" t="b">
        <v>1</v>
      </c>
      <c r="N104" t="s">
        <v>8269</v>
      </c>
      <c r="O104" s="10">
        <v>120</v>
      </c>
      <c r="P104">
        <v>31.5</v>
      </c>
      <c r="Q104" s="13" t="s">
        <v>8315</v>
      </c>
      <c r="R104" s="13" t="s">
        <v>8316</v>
      </c>
      <c r="S104" s="16">
        <v>41808.198518518519</v>
      </c>
      <c r="T104" s="16">
        <v>41838.198518518519</v>
      </c>
    </row>
    <row r="105" spans="1:20" ht="135" x14ac:dyDescent="0.25">
      <c r="A105">
        <v>2827</v>
      </c>
      <c r="B105" s="3" t="s">
        <v>2827</v>
      </c>
      <c r="C105" s="3" t="s">
        <v>6937</v>
      </c>
      <c r="D105" s="6">
        <v>2000</v>
      </c>
      <c r="E105" s="8">
        <v>2405</v>
      </c>
      <c r="F105" t="s">
        <v>8218</v>
      </c>
      <c r="G105" t="s">
        <v>8223</v>
      </c>
      <c r="H105" t="s">
        <v>8245</v>
      </c>
      <c r="I105">
        <v>1464971400</v>
      </c>
      <c r="J105">
        <v>1462379066</v>
      </c>
      <c r="K105" t="b">
        <v>0</v>
      </c>
      <c r="L105">
        <v>23</v>
      </c>
      <c r="M105" t="b">
        <v>1</v>
      </c>
      <c r="N105" t="s">
        <v>8269</v>
      </c>
      <c r="O105" s="10">
        <v>120</v>
      </c>
      <c r="P105">
        <v>104.57</v>
      </c>
      <c r="Q105" s="13" t="s">
        <v>8315</v>
      </c>
      <c r="R105" s="13" t="s">
        <v>8316</v>
      </c>
      <c r="S105" s="16">
        <v>42494.683634259258</v>
      </c>
      <c r="T105" s="16">
        <v>42524.6875</v>
      </c>
    </row>
    <row r="106" spans="1:20" ht="120" x14ac:dyDescent="0.25">
      <c r="A106">
        <v>2838</v>
      </c>
      <c r="B106" s="3" t="s">
        <v>2838</v>
      </c>
      <c r="C106" s="3" t="s">
        <v>6948</v>
      </c>
      <c r="D106" s="6">
        <v>2000</v>
      </c>
      <c r="E106" s="8">
        <v>2405</v>
      </c>
      <c r="F106" t="s">
        <v>8218</v>
      </c>
      <c r="G106" t="s">
        <v>8223</v>
      </c>
      <c r="H106" t="s">
        <v>8245</v>
      </c>
      <c r="I106">
        <v>1407967200</v>
      </c>
      <c r="J106">
        <v>1406039696</v>
      </c>
      <c r="K106" t="b">
        <v>0</v>
      </c>
      <c r="L106">
        <v>54</v>
      </c>
      <c r="M106" t="b">
        <v>1</v>
      </c>
      <c r="N106" t="s">
        <v>8269</v>
      </c>
      <c r="O106" s="10">
        <v>120</v>
      </c>
      <c r="P106">
        <v>44.54</v>
      </c>
      <c r="Q106" s="13" t="s">
        <v>8315</v>
      </c>
      <c r="R106" s="13" t="s">
        <v>8316</v>
      </c>
      <c r="S106" s="16">
        <v>41842.607592592591</v>
      </c>
      <c r="T106" s="16">
        <v>41864.916666666664</v>
      </c>
    </row>
    <row r="107" spans="1:20" ht="75" x14ac:dyDescent="0.25">
      <c r="A107">
        <v>3211</v>
      </c>
      <c r="B107" s="3" t="s">
        <v>3211</v>
      </c>
      <c r="C107" s="3" t="s">
        <v>7321</v>
      </c>
      <c r="D107" s="6">
        <v>23000</v>
      </c>
      <c r="E107" s="8">
        <v>27541</v>
      </c>
      <c r="F107" t="s">
        <v>8218</v>
      </c>
      <c r="G107" t="s">
        <v>8223</v>
      </c>
      <c r="H107" t="s">
        <v>8245</v>
      </c>
      <c r="I107">
        <v>1408068000</v>
      </c>
      <c r="J107">
        <v>1405346680</v>
      </c>
      <c r="K107" t="b">
        <v>1</v>
      </c>
      <c r="L107">
        <v>322</v>
      </c>
      <c r="M107" t="b">
        <v>1</v>
      </c>
      <c r="N107" t="s">
        <v>8269</v>
      </c>
      <c r="O107" s="10">
        <v>120</v>
      </c>
      <c r="P107">
        <v>85.53</v>
      </c>
      <c r="Q107" s="13" t="s">
        <v>8315</v>
      </c>
      <c r="R107" s="13" t="s">
        <v>8316</v>
      </c>
      <c r="S107" s="16">
        <v>41834.586574074077</v>
      </c>
      <c r="T107" s="16">
        <v>41866.083333333336</v>
      </c>
    </row>
    <row r="108" spans="1:20" ht="30" x14ac:dyDescent="0.25">
      <c r="A108">
        <v>3539</v>
      </c>
      <c r="B108" s="3" t="s">
        <v>3538</v>
      </c>
      <c r="C108" s="3" t="s">
        <v>7649</v>
      </c>
      <c r="D108" s="6">
        <v>600</v>
      </c>
      <c r="E108" s="8">
        <v>718</v>
      </c>
      <c r="F108" t="s">
        <v>8218</v>
      </c>
      <c r="G108" t="s">
        <v>8223</v>
      </c>
      <c r="H108" t="s">
        <v>8245</v>
      </c>
      <c r="I108">
        <v>1473358122</v>
      </c>
      <c r="J108">
        <v>1471543722</v>
      </c>
      <c r="K108" t="b">
        <v>0</v>
      </c>
      <c r="L108">
        <v>13</v>
      </c>
      <c r="M108" t="b">
        <v>1</v>
      </c>
      <c r="N108" t="s">
        <v>8269</v>
      </c>
      <c r="O108" s="10">
        <v>120</v>
      </c>
      <c r="P108">
        <v>55.23</v>
      </c>
      <c r="Q108" s="13" t="s">
        <v>8315</v>
      </c>
      <c r="R108" s="13" t="s">
        <v>8316</v>
      </c>
      <c r="S108" s="16">
        <v>42600.756041666667</v>
      </c>
      <c r="T108" s="16">
        <v>42621.756041666667</v>
      </c>
    </row>
    <row r="109" spans="1:20" ht="45" x14ac:dyDescent="0.25">
      <c r="A109">
        <v>3623</v>
      </c>
      <c r="B109" s="3" t="s">
        <v>3621</v>
      </c>
      <c r="C109" s="3" t="s">
        <v>7733</v>
      </c>
      <c r="D109" s="6">
        <v>2500</v>
      </c>
      <c r="E109" s="8">
        <v>3000</v>
      </c>
      <c r="F109" t="s">
        <v>8218</v>
      </c>
      <c r="G109" t="s">
        <v>8223</v>
      </c>
      <c r="H109" t="s">
        <v>8245</v>
      </c>
      <c r="I109">
        <v>1406358000</v>
      </c>
      <c r="J109">
        <v>1404841270</v>
      </c>
      <c r="K109" t="b">
        <v>0</v>
      </c>
      <c r="L109">
        <v>34</v>
      </c>
      <c r="M109" t="b">
        <v>1</v>
      </c>
      <c r="N109" t="s">
        <v>8269</v>
      </c>
      <c r="O109" s="10">
        <v>120</v>
      </c>
      <c r="P109">
        <v>88.24</v>
      </c>
      <c r="Q109" s="13" t="s">
        <v>8315</v>
      </c>
      <c r="R109" s="13" t="s">
        <v>8316</v>
      </c>
      <c r="S109" s="16">
        <v>41828.736921296295</v>
      </c>
      <c r="T109" s="16">
        <v>41846.291666666664</v>
      </c>
    </row>
    <row r="110" spans="1:20" ht="30" x14ac:dyDescent="0.25">
      <c r="A110">
        <v>3690</v>
      </c>
      <c r="B110" s="3" t="s">
        <v>3687</v>
      </c>
      <c r="C110" s="3" t="s">
        <v>7800</v>
      </c>
      <c r="D110" s="6">
        <v>1500</v>
      </c>
      <c r="E110" s="8">
        <v>1800</v>
      </c>
      <c r="F110" t="s">
        <v>8218</v>
      </c>
      <c r="G110" t="s">
        <v>8223</v>
      </c>
      <c r="H110" t="s">
        <v>8245</v>
      </c>
      <c r="I110">
        <v>1417101683</v>
      </c>
      <c r="J110">
        <v>1414506083</v>
      </c>
      <c r="K110" t="b">
        <v>0</v>
      </c>
      <c r="L110">
        <v>31</v>
      </c>
      <c r="M110" t="b">
        <v>1</v>
      </c>
      <c r="N110" t="s">
        <v>8269</v>
      </c>
      <c r="O110" s="10">
        <v>120</v>
      </c>
      <c r="P110">
        <v>58.06</v>
      </c>
      <c r="Q110" s="13" t="s">
        <v>8315</v>
      </c>
      <c r="R110" s="13" t="s">
        <v>8316</v>
      </c>
      <c r="S110" s="16">
        <v>41940.598182870373</v>
      </c>
      <c r="T110" s="16">
        <v>41970.639849537038</v>
      </c>
    </row>
    <row r="111" spans="1:20" ht="135" x14ac:dyDescent="0.25">
      <c r="A111">
        <v>2784</v>
      </c>
      <c r="B111" s="3" t="s">
        <v>2784</v>
      </c>
      <c r="C111" s="3" t="s">
        <v>6894</v>
      </c>
      <c r="D111" s="6">
        <v>6000</v>
      </c>
      <c r="E111" s="8">
        <v>7140</v>
      </c>
      <c r="F111" t="s">
        <v>8218</v>
      </c>
      <c r="G111" t="s">
        <v>8223</v>
      </c>
      <c r="H111" t="s">
        <v>8245</v>
      </c>
      <c r="I111">
        <v>1414608843</v>
      </c>
      <c r="J111">
        <v>1412794443</v>
      </c>
      <c r="K111" t="b">
        <v>0</v>
      </c>
      <c r="L111">
        <v>108</v>
      </c>
      <c r="M111" t="b">
        <v>1</v>
      </c>
      <c r="N111" t="s">
        <v>8269</v>
      </c>
      <c r="O111" s="10">
        <v>119</v>
      </c>
      <c r="P111">
        <v>66.11</v>
      </c>
      <c r="Q111" s="13" t="s">
        <v>8315</v>
      </c>
      <c r="R111" s="13" t="s">
        <v>8316</v>
      </c>
      <c r="S111" s="16">
        <v>41920.787534722222</v>
      </c>
      <c r="T111" s="16">
        <v>41941.787534722222</v>
      </c>
    </row>
    <row r="112" spans="1:20" ht="120" x14ac:dyDescent="0.25">
      <c r="A112">
        <v>3209</v>
      </c>
      <c r="B112" s="3" t="s">
        <v>3209</v>
      </c>
      <c r="C112" s="3" t="s">
        <v>7319</v>
      </c>
      <c r="D112" s="6">
        <v>9500</v>
      </c>
      <c r="E112" s="8">
        <v>11335.7</v>
      </c>
      <c r="F112" t="s">
        <v>8218</v>
      </c>
      <c r="G112" t="s">
        <v>8223</v>
      </c>
      <c r="H112" t="s">
        <v>8245</v>
      </c>
      <c r="I112">
        <v>1403305200</v>
      </c>
      <c r="J112">
        <v>1400512658</v>
      </c>
      <c r="K112" t="b">
        <v>1</v>
      </c>
      <c r="L112">
        <v>226</v>
      </c>
      <c r="M112" t="b">
        <v>1</v>
      </c>
      <c r="N112" t="s">
        <v>8269</v>
      </c>
      <c r="O112" s="10">
        <v>119</v>
      </c>
      <c r="P112">
        <v>50.16</v>
      </c>
      <c r="Q112" s="13" t="s">
        <v>8315</v>
      </c>
      <c r="R112" s="13" t="s">
        <v>8316</v>
      </c>
      <c r="S112" s="16">
        <v>41778.637245370373</v>
      </c>
      <c r="T112" s="16">
        <v>41810.958333333336</v>
      </c>
    </row>
    <row r="113" spans="1:20" ht="30" x14ac:dyDescent="0.25">
      <c r="A113">
        <v>3233</v>
      </c>
      <c r="B113" s="3" t="s">
        <v>3233</v>
      </c>
      <c r="C113" s="3" t="s">
        <v>7343</v>
      </c>
      <c r="D113" s="6">
        <v>5000</v>
      </c>
      <c r="E113" s="8">
        <v>5940</v>
      </c>
      <c r="F113" t="s">
        <v>8218</v>
      </c>
      <c r="G113" t="s">
        <v>8223</v>
      </c>
      <c r="H113" t="s">
        <v>8245</v>
      </c>
      <c r="I113">
        <v>1488482355</v>
      </c>
      <c r="J113">
        <v>1485890355</v>
      </c>
      <c r="K113" t="b">
        <v>0</v>
      </c>
      <c r="L113">
        <v>61</v>
      </c>
      <c r="M113" t="b">
        <v>1</v>
      </c>
      <c r="N113" t="s">
        <v>8269</v>
      </c>
      <c r="O113" s="10">
        <v>119</v>
      </c>
      <c r="P113">
        <v>97.38</v>
      </c>
      <c r="Q113" s="13" t="s">
        <v>8315</v>
      </c>
      <c r="R113" s="13" t="s">
        <v>8316</v>
      </c>
      <c r="S113" s="16">
        <v>42766.805034722223</v>
      </c>
      <c r="T113" s="16">
        <v>42796.805034722223</v>
      </c>
    </row>
    <row r="114" spans="1:20" ht="60" x14ac:dyDescent="0.25">
      <c r="A114">
        <v>3532</v>
      </c>
      <c r="B114" s="3" t="s">
        <v>3531</v>
      </c>
      <c r="C114" s="3" t="s">
        <v>7642</v>
      </c>
      <c r="D114" s="6">
        <v>960</v>
      </c>
      <c r="E114" s="8">
        <v>1142</v>
      </c>
      <c r="F114" t="s">
        <v>8218</v>
      </c>
      <c r="G114" t="s">
        <v>8223</v>
      </c>
      <c r="H114" t="s">
        <v>8245</v>
      </c>
      <c r="I114">
        <v>1411012740</v>
      </c>
      <c r="J114">
        <v>1409667827</v>
      </c>
      <c r="K114" t="b">
        <v>0</v>
      </c>
      <c r="L114">
        <v>27</v>
      </c>
      <c r="M114" t="b">
        <v>1</v>
      </c>
      <c r="N114" t="s">
        <v>8269</v>
      </c>
      <c r="O114" s="10">
        <v>119</v>
      </c>
      <c r="P114">
        <v>42.3</v>
      </c>
      <c r="Q114" s="13" t="s">
        <v>8315</v>
      </c>
      <c r="R114" s="13" t="s">
        <v>8316</v>
      </c>
      <c r="S114" s="16">
        <v>41884.599849537037</v>
      </c>
      <c r="T114" s="16">
        <v>41900.165972222225</v>
      </c>
    </row>
    <row r="115" spans="1:20" ht="45" x14ac:dyDescent="0.25">
      <c r="A115">
        <v>3585</v>
      </c>
      <c r="B115" s="3" t="s">
        <v>3584</v>
      </c>
      <c r="C115" s="3" t="s">
        <v>7695</v>
      </c>
      <c r="D115" s="6">
        <v>3400</v>
      </c>
      <c r="E115" s="8">
        <v>4050</v>
      </c>
      <c r="F115" t="s">
        <v>8218</v>
      </c>
      <c r="G115" t="s">
        <v>8223</v>
      </c>
      <c r="H115" t="s">
        <v>8245</v>
      </c>
      <c r="I115">
        <v>1419181890</v>
      </c>
      <c r="J115">
        <v>1416589890</v>
      </c>
      <c r="K115" t="b">
        <v>0</v>
      </c>
      <c r="L115">
        <v>23</v>
      </c>
      <c r="M115" t="b">
        <v>1</v>
      </c>
      <c r="N115" t="s">
        <v>8269</v>
      </c>
      <c r="O115" s="10">
        <v>119</v>
      </c>
      <c r="P115">
        <v>176.09</v>
      </c>
      <c r="Q115" s="13" t="s">
        <v>8315</v>
      </c>
      <c r="R115" s="13" t="s">
        <v>8316</v>
      </c>
      <c r="S115" s="16">
        <v>41964.716319444444</v>
      </c>
      <c r="T115" s="16">
        <v>41994.716319444444</v>
      </c>
    </row>
    <row r="116" spans="1:20" ht="30" x14ac:dyDescent="0.25">
      <c r="A116">
        <v>3595</v>
      </c>
      <c r="B116" s="3" t="s">
        <v>3594</v>
      </c>
      <c r="C116" s="3" t="s">
        <v>7705</v>
      </c>
      <c r="D116" s="6">
        <v>2600</v>
      </c>
      <c r="E116" s="8">
        <v>3081</v>
      </c>
      <c r="F116" t="s">
        <v>8218</v>
      </c>
      <c r="G116" t="s">
        <v>8223</v>
      </c>
      <c r="H116" t="s">
        <v>8245</v>
      </c>
      <c r="I116">
        <v>1426229940</v>
      </c>
      <c r="J116">
        <v>1423959123</v>
      </c>
      <c r="K116" t="b">
        <v>0</v>
      </c>
      <c r="L116">
        <v>62</v>
      </c>
      <c r="M116" t="b">
        <v>1</v>
      </c>
      <c r="N116" t="s">
        <v>8269</v>
      </c>
      <c r="O116" s="10">
        <v>119</v>
      </c>
      <c r="P116">
        <v>49.69</v>
      </c>
      <c r="Q116" s="13" t="s">
        <v>8315</v>
      </c>
      <c r="R116" s="13" t="s">
        <v>8316</v>
      </c>
      <c r="S116" s="16">
        <v>42050.008368055554</v>
      </c>
      <c r="T116" s="16">
        <v>42076.290972222225</v>
      </c>
    </row>
    <row r="117" spans="1:20" ht="90" x14ac:dyDescent="0.25">
      <c r="A117">
        <v>3816</v>
      </c>
      <c r="B117" s="3" t="s">
        <v>3813</v>
      </c>
      <c r="C117" s="3" t="s">
        <v>7926</v>
      </c>
      <c r="D117" s="6">
        <v>1500</v>
      </c>
      <c r="E117" s="8">
        <v>1788.57</v>
      </c>
      <c r="F117" t="s">
        <v>8218</v>
      </c>
      <c r="G117" t="s">
        <v>8223</v>
      </c>
      <c r="H117" t="s">
        <v>8245</v>
      </c>
      <c r="I117">
        <v>1405614823</v>
      </c>
      <c r="J117">
        <v>1403022823</v>
      </c>
      <c r="K117" t="b">
        <v>0</v>
      </c>
      <c r="L117">
        <v>37</v>
      </c>
      <c r="M117" t="b">
        <v>1</v>
      </c>
      <c r="N117" t="s">
        <v>8269</v>
      </c>
      <c r="O117" s="10">
        <v>119</v>
      </c>
      <c r="P117">
        <v>48.34</v>
      </c>
      <c r="Q117" s="13" t="s">
        <v>8315</v>
      </c>
      <c r="R117" s="13" t="s">
        <v>8316</v>
      </c>
      <c r="S117" s="16">
        <v>41807.690081018518</v>
      </c>
      <c r="T117" s="16">
        <v>41837.690081018518</v>
      </c>
    </row>
    <row r="118" spans="1:20" ht="135" x14ac:dyDescent="0.25">
      <c r="A118">
        <v>3147</v>
      </c>
      <c r="B118" s="3" t="s">
        <v>3147</v>
      </c>
      <c r="C118" s="3" t="s">
        <v>7257</v>
      </c>
      <c r="D118" s="6">
        <v>20000</v>
      </c>
      <c r="E118" s="8">
        <v>23505</v>
      </c>
      <c r="F118" t="s">
        <v>8218</v>
      </c>
      <c r="G118" t="s">
        <v>8223</v>
      </c>
      <c r="H118" t="s">
        <v>8245</v>
      </c>
      <c r="I118">
        <v>1415319355</v>
      </c>
      <c r="J118">
        <v>1411859755</v>
      </c>
      <c r="K118" t="b">
        <v>1</v>
      </c>
      <c r="L118">
        <v>213</v>
      </c>
      <c r="M118" t="b">
        <v>1</v>
      </c>
      <c r="N118" t="s">
        <v>8269</v>
      </c>
      <c r="O118" s="10">
        <v>118</v>
      </c>
      <c r="P118">
        <v>110.35</v>
      </c>
      <c r="Q118" s="13" t="s">
        <v>8315</v>
      </c>
      <c r="R118" s="13" t="s">
        <v>8316</v>
      </c>
      <c r="S118" s="16">
        <v>41909.969386574077</v>
      </c>
      <c r="T118" s="16">
        <v>41950.011053240742</v>
      </c>
    </row>
    <row r="119" spans="1:20" ht="120" x14ac:dyDescent="0.25">
      <c r="A119">
        <v>3370</v>
      </c>
      <c r="B119" s="3" t="s">
        <v>3369</v>
      </c>
      <c r="C119" s="3" t="s">
        <v>7480</v>
      </c>
      <c r="D119" s="6">
        <v>1500</v>
      </c>
      <c r="E119" s="8">
        <v>1766</v>
      </c>
      <c r="F119" t="s">
        <v>8218</v>
      </c>
      <c r="G119" t="s">
        <v>8223</v>
      </c>
      <c r="H119" t="s">
        <v>8245</v>
      </c>
      <c r="I119">
        <v>1481961600</v>
      </c>
      <c r="J119">
        <v>1479283285</v>
      </c>
      <c r="K119" t="b">
        <v>0</v>
      </c>
      <c r="L119">
        <v>26</v>
      </c>
      <c r="M119" t="b">
        <v>1</v>
      </c>
      <c r="N119" t="s">
        <v>8269</v>
      </c>
      <c r="O119" s="10">
        <v>118</v>
      </c>
      <c r="P119">
        <v>67.92</v>
      </c>
      <c r="Q119" s="13" t="s">
        <v>8315</v>
      </c>
      <c r="R119" s="13" t="s">
        <v>8316</v>
      </c>
      <c r="S119" s="16">
        <v>42690.334317129629</v>
      </c>
      <c r="T119" s="16">
        <v>42721.333333333328</v>
      </c>
    </row>
    <row r="120" spans="1:20" ht="150" x14ac:dyDescent="0.25">
      <c r="A120">
        <v>3513</v>
      </c>
      <c r="B120" s="3" t="s">
        <v>3512</v>
      </c>
      <c r="C120" s="3" t="s">
        <v>7623</v>
      </c>
      <c r="D120" s="6">
        <v>2800</v>
      </c>
      <c r="E120" s="8">
        <v>3315</v>
      </c>
      <c r="F120" t="s">
        <v>8218</v>
      </c>
      <c r="G120" t="s">
        <v>8223</v>
      </c>
      <c r="H120" t="s">
        <v>8245</v>
      </c>
      <c r="I120">
        <v>1401857940</v>
      </c>
      <c r="J120">
        <v>1400725112</v>
      </c>
      <c r="K120" t="b">
        <v>0</v>
      </c>
      <c r="L120">
        <v>44</v>
      </c>
      <c r="M120" t="b">
        <v>1</v>
      </c>
      <c r="N120" t="s">
        <v>8269</v>
      </c>
      <c r="O120" s="10">
        <v>118</v>
      </c>
      <c r="P120">
        <v>75.34</v>
      </c>
      <c r="Q120" s="13" t="s">
        <v>8315</v>
      </c>
      <c r="R120" s="13" t="s">
        <v>8316</v>
      </c>
      <c r="S120" s="16">
        <v>41781.096203703702</v>
      </c>
      <c r="T120" s="16">
        <v>41794.207638888889</v>
      </c>
    </row>
    <row r="121" spans="1:20" ht="30" x14ac:dyDescent="0.25">
      <c r="A121">
        <v>3689</v>
      </c>
      <c r="B121" s="3" t="s">
        <v>3686</v>
      </c>
      <c r="C121" s="3" t="s">
        <v>7799</v>
      </c>
      <c r="D121" s="6">
        <v>3000</v>
      </c>
      <c r="E121" s="8">
        <v>3550</v>
      </c>
      <c r="F121" t="s">
        <v>8218</v>
      </c>
      <c r="G121" t="s">
        <v>8223</v>
      </c>
      <c r="H121" t="s">
        <v>8245</v>
      </c>
      <c r="I121">
        <v>1434925500</v>
      </c>
      <c r="J121">
        <v>1432410639</v>
      </c>
      <c r="K121" t="b">
        <v>0</v>
      </c>
      <c r="L121">
        <v>62</v>
      </c>
      <c r="M121" t="b">
        <v>1</v>
      </c>
      <c r="N121" t="s">
        <v>8269</v>
      </c>
      <c r="O121" s="10">
        <v>118</v>
      </c>
      <c r="P121">
        <v>57.26</v>
      </c>
      <c r="Q121" s="13" t="s">
        <v>8315</v>
      </c>
      <c r="R121" s="13" t="s">
        <v>8316</v>
      </c>
      <c r="S121" s="16">
        <v>42147.826840277776</v>
      </c>
      <c r="T121" s="16">
        <v>42176.934027777781</v>
      </c>
    </row>
    <row r="122" spans="1:20" ht="30" x14ac:dyDescent="0.25">
      <c r="A122">
        <v>2824</v>
      </c>
      <c r="B122" s="3" t="s">
        <v>2824</v>
      </c>
      <c r="C122" s="3" t="s">
        <v>6934</v>
      </c>
      <c r="D122" s="6">
        <v>650</v>
      </c>
      <c r="E122" s="8">
        <v>760</v>
      </c>
      <c r="F122" t="s">
        <v>8218</v>
      </c>
      <c r="G122" t="s">
        <v>8223</v>
      </c>
      <c r="H122" t="s">
        <v>8245</v>
      </c>
      <c r="I122">
        <v>1434159780</v>
      </c>
      <c r="J122">
        <v>1431412196</v>
      </c>
      <c r="K122" t="b">
        <v>0</v>
      </c>
      <c r="L122">
        <v>15</v>
      </c>
      <c r="M122" t="b">
        <v>1</v>
      </c>
      <c r="N122" t="s">
        <v>8269</v>
      </c>
      <c r="O122" s="10">
        <v>117</v>
      </c>
      <c r="P122">
        <v>50.67</v>
      </c>
      <c r="Q122" s="13" t="s">
        <v>8315</v>
      </c>
      <c r="R122" s="13" t="s">
        <v>8316</v>
      </c>
      <c r="S122" s="16">
        <v>42136.270787037036</v>
      </c>
      <c r="T122" s="16">
        <v>42168.071527777778</v>
      </c>
    </row>
    <row r="123" spans="1:20" ht="120" x14ac:dyDescent="0.25">
      <c r="A123">
        <v>3177</v>
      </c>
      <c r="B123" s="3" t="s">
        <v>3177</v>
      </c>
      <c r="C123" s="3" t="s">
        <v>7287</v>
      </c>
      <c r="D123" s="6">
        <v>2500</v>
      </c>
      <c r="E123" s="8">
        <v>2935</v>
      </c>
      <c r="F123" t="s">
        <v>8218</v>
      </c>
      <c r="G123" t="s">
        <v>8223</v>
      </c>
      <c r="H123" t="s">
        <v>8245</v>
      </c>
      <c r="I123">
        <v>1403366409</v>
      </c>
      <c r="J123">
        <v>1400774409</v>
      </c>
      <c r="K123" t="b">
        <v>1</v>
      </c>
      <c r="L123">
        <v>51</v>
      </c>
      <c r="M123" t="b">
        <v>1</v>
      </c>
      <c r="N123" t="s">
        <v>8269</v>
      </c>
      <c r="O123" s="10">
        <v>117</v>
      </c>
      <c r="P123">
        <v>57.55</v>
      </c>
      <c r="Q123" s="13" t="s">
        <v>8315</v>
      </c>
      <c r="R123" s="13" t="s">
        <v>8316</v>
      </c>
      <c r="S123" s="16">
        <v>41781.666770833333</v>
      </c>
      <c r="T123" s="16">
        <v>41811.666770833333</v>
      </c>
    </row>
    <row r="124" spans="1:20" ht="120" x14ac:dyDescent="0.25">
      <c r="A124">
        <v>3387</v>
      </c>
      <c r="B124" s="3" t="s">
        <v>3386</v>
      </c>
      <c r="C124" s="3" t="s">
        <v>7497</v>
      </c>
      <c r="D124" s="6">
        <v>3000</v>
      </c>
      <c r="E124" s="8">
        <v>3506</v>
      </c>
      <c r="F124" t="s">
        <v>8218</v>
      </c>
      <c r="G124" t="s">
        <v>8223</v>
      </c>
      <c r="H124" t="s">
        <v>8245</v>
      </c>
      <c r="I124">
        <v>1418581088</v>
      </c>
      <c r="J124">
        <v>1415125088</v>
      </c>
      <c r="K124" t="b">
        <v>0</v>
      </c>
      <c r="L124">
        <v>35</v>
      </c>
      <c r="M124" t="b">
        <v>1</v>
      </c>
      <c r="N124" t="s">
        <v>8269</v>
      </c>
      <c r="O124" s="10">
        <v>117</v>
      </c>
      <c r="P124">
        <v>100.17</v>
      </c>
      <c r="Q124" s="13" t="s">
        <v>8315</v>
      </c>
      <c r="R124" s="13" t="s">
        <v>8316</v>
      </c>
      <c r="S124" s="16">
        <v>41947.762592592589</v>
      </c>
      <c r="T124" s="16">
        <v>41987.762592592597</v>
      </c>
    </row>
    <row r="125" spans="1:20" ht="135" x14ac:dyDescent="0.25">
      <c r="A125">
        <v>3527</v>
      </c>
      <c r="B125" s="3" t="s">
        <v>3526</v>
      </c>
      <c r="C125" s="3" t="s">
        <v>7637</v>
      </c>
      <c r="D125" s="6">
        <v>6000</v>
      </c>
      <c r="E125" s="8">
        <v>7015</v>
      </c>
      <c r="F125" t="s">
        <v>8218</v>
      </c>
      <c r="G125" t="s">
        <v>8223</v>
      </c>
      <c r="H125" t="s">
        <v>8245</v>
      </c>
      <c r="I125">
        <v>1436587140</v>
      </c>
      <c r="J125">
        <v>1434069205</v>
      </c>
      <c r="K125" t="b">
        <v>0</v>
      </c>
      <c r="L125">
        <v>86</v>
      </c>
      <c r="M125" t="b">
        <v>1</v>
      </c>
      <c r="N125" t="s">
        <v>8269</v>
      </c>
      <c r="O125" s="10">
        <v>117</v>
      </c>
      <c r="P125">
        <v>81.569999999999993</v>
      </c>
      <c r="Q125" s="13" t="s">
        <v>8315</v>
      </c>
      <c r="R125" s="13" t="s">
        <v>8316</v>
      </c>
      <c r="S125" s="16">
        <v>42167.023206018523</v>
      </c>
      <c r="T125" s="16">
        <v>42196.165972222225</v>
      </c>
    </row>
    <row r="126" spans="1:20" ht="60" x14ac:dyDescent="0.25">
      <c r="A126">
        <v>528</v>
      </c>
      <c r="B126" s="3" t="s">
        <v>529</v>
      </c>
      <c r="C126" s="3" t="s">
        <v>4638</v>
      </c>
      <c r="D126" s="6">
        <v>1150</v>
      </c>
      <c r="E126" s="8">
        <v>1330</v>
      </c>
      <c r="F126" t="s">
        <v>8218</v>
      </c>
      <c r="G126" t="s">
        <v>8223</v>
      </c>
      <c r="H126" t="s">
        <v>8245</v>
      </c>
      <c r="I126">
        <v>1434921600</v>
      </c>
      <c r="J126">
        <v>1433109907</v>
      </c>
      <c r="K126" t="b">
        <v>0</v>
      </c>
      <c r="L126">
        <v>30</v>
      </c>
      <c r="M126" t="b">
        <v>1</v>
      </c>
      <c r="N126" t="s">
        <v>8269</v>
      </c>
      <c r="O126" s="10">
        <v>116</v>
      </c>
      <c r="P126">
        <v>44.33</v>
      </c>
      <c r="Q126" s="13" t="s">
        <v>8315</v>
      </c>
      <c r="R126" s="13" t="s">
        <v>8316</v>
      </c>
      <c r="S126" s="16">
        <v>42155.920219907406</v>
      </c>
      <c r="T126" s="16">
        <v>42176.888888888891</v>
      </c>
    </row>
    <row r="127" spans="1:20" ht="105" x14ac:dyDescent="0.25">
      <c r="A127">
        <v>3167</v>
      </c>
      <c r="B127" s="3" t="s">
        <v>3167</v>
      </c>
      <c r="C127" s="3" t="s">
        <v>7277</v>
      </c>
      <c r="D127" s="6">
        <v>3000</v>
      </c>
      <c r="E127" s="8">
        <v>3485</v>
      </c>
      <c r="F127" t="s">
        <v>8218</v>
      </c>
      <c r="G127" t="s">
        <v>8223</v>
      </c>
      <c r="H127" t="s">
        <v>8245</v>
      </c>
      <c r="I127">
        <v>1406952781</v>
      </c>
      <c r="J127">
        <v>1405743181</v>
      </c>
      <c r="K127" t="b">
        <v>1</v>
      </c>
      <c r="L127">
        <v>55</v>
      </c>
      <c r="M127" t="b">
        <v>1</v>
      </c>
      <c r="N127" t="s">
        <v>8269</v>
      </c>
      <c r="O127" s="10">
        <v>116</v>
      </c>
      <c r="P127">
        <v>63.36</v>
      </c>
      <c r="Q127" s="13" t="s">
        <v>8315</v>
      </c>
      <c r="R127" s="13" t="s">
        <v>8316</v>
      </c>
      <c r="S127" s="16">
        <v>41839.175706018519</v>
      </c>
      <c r="T127" s="16">
        <v>41853.175706018519</v>
      </c>
    </row>
    <row r="128" spans="1:20" ht="135" x14ac:dyDescent="0.25">
      <c r="A128">
        <v>3187</v>
      </c>
      <c r="B128" s="3" t="s">
        <v>3187</v>
      </c>
      <c r="C128" s="3" t="s">
        <v>7297</v>
      </c>
      <c r="D128" s="6">
        <v>15000</v>
      </c>
      <c r="E128" s="8">
        <v>17444</v>
      </c>
      <c r="F128" t="s">
        <v>8218</v>
      </c>
      <c r="G128" t="s">
        <v>8223</v>
      </c>
      <c r="H128" t="s">
        <v>8245</v>
      </c>
      <c r="I128">
        <v>1407167973</v>
      </c>
      <c r="J128">
        <v>1405439973</v>
      </c>
      <c r="K128" t="b">
        <v>1</v>
      </c>
      <c r="L128">
        <v>244</v>
      </c>
      <c r="M128" t="b">
        <v>1</v>
      </c>
      <c r="N128" t="s">
        <v>8269</v>
      </c>
      <c r="O128" s="10">
        <v>116</v>
      </c>
      <c r="P128">
        <v>71.489999999999995</v>
      </c>
      <c r="Q128" s="13" t="s">
        <v>8315</v>
      </c>
      <c r="R128" s="13" t="s">
        <v>8316</v>
      </c>
      <c r="S128" s="16">
        <v>41835.666354166664</v>
      </c>
      <c r="T128" s="16">
        <v>41855.666354166664</v>
      </c>
    </row>
    <row r="129" spans="1:20" ht="60" x14ac:dyDescent="0.25">
      <c r="A129">
        <v>3217</v>
      </c>
      <c r="B129" s="3" t="s">
        <v>3217</v>
      </c>
      <c r="C129" s="3" t="s">
        <v>7327</v>
      </c>
      <c r="D129" s="6">
        <v>4500</v>
      </c>
      <c r="E129" s="8">
        <v>5221</v>
      </c>
      <c r="F129" t="s">
        <v>8218</v>
      </c>
      <c r="G129" t="s">
        <v>8223</v>
      </c>
      <c r="H129" t="s">
        <v>8245</v>
      </c>
      <c r="I129">
        <v>1478264784</v>
      </c>
      <c r="J129">
        <v>1475672784</v>
      </c>
      <c r="K129" t="b">
        <v>1</v>
      </c>
      <c r="L129">
        <v>104</v>
      </c>
      <c r="M129" t="b">
        <v>1</v>
      </c>
      <c r="N129" t="s">
        <v>8269</v>
      </c>
      <c r="O129" s="10">
        <v>116</v>
      </c>
      <c r="P129">
        <v>50.2</v>
      </c>
      <c r="Q129" s="13" t="s">
        <v>8315</v>
      </c>
      <c r="R129" s="13" t="s">
        <v>8316</v>
      </c>
      <c r="S129" s="16">
        <v>42648.546111111107</v>
      </c>
      <c r="T129" s="16">
        <v>42678.546111111107</v>
      </c>
    </row>
    <row r="130" spans="1:20" ht="135" x14ac:dyDescent="0.25">
      <c r="A130">
        <v>3299</v>
      </c>
      <c r="B130" s="3" t="s">
        <v>3299</v>
      </c>
      <c r="C130" s="3" t="s">
        <v>7409</v>
      </c>
      <c r="D130" s="6">
        <v>3000</v>
      </c>
      <c r="E130" s="8">
        <v>3486</v>
      </c>
      <c r="F130" t="s">
        <v>8218</v>
      </c>
      <c r="G130" t="s">
        <v>8223</v>
      </c>
      <c r="H130" t="s">
        <v>8245</v>
      </c>
      <c r="I130">
        <v>1444860063</v>
      </c>
      <c r="J130">
        <v>1442268063</v>
      </c>
      <c r="K130" t="b">
        <v>0</v>
      </c>
      <c r="L130">
        <v>63</v>
      </c>
      <c r="M130" t="b">
        <v>1</v>
      </c>
      <c r="N130" t="s">
        <v>8269</v>
      </c>
      <c r="O130" s="10">
        <v>116</v>
      </c>
      <c r="P130">
        <v>55.33</v>
      </c>
      <c r="Q130" s="13" t="s">
        <v>8315</v>
      </c>
      <c r="R130" s="13" t="s">
        <v>8316</v>
      </c>
      <c r="S130" s="16">
        <v>42261.917395833334</v>
      </c>
      <c r="T130" s="16">
        <v>42291.917395833334</v>
      </c>
    </row>
    <row r="131" spans="1:20" ht="75" x14ac:dyDescent="0.25">
      <c r="A131">
        <v>3303</v>
      </c>
      <c r="B131" s="3" t="s">
        <v>3303</v>
      </c>
      <c r="C131" s="3" t="s">
        <v>7413</v>
      </c>
      <c r="D131" s="6">
        <v>1800</v>
      </c>
      <c r="E131" s="8">
        <v>2086</v>
      </c>
      <c r="F131" t="s">
        <v>8218</v>
      </c>
      <c r="G131" t="s">
        <v>8223</v>
      </c>
      <c r="H131" t="s">
        <v>8245</v>
      </c>
      <c r="I131">
        <v>1427553484</v>
      </c>
      <c r="J131">
        <v>1424533084</v>
      </c>
      <c r="K131" t="b">
        <v>0</v>
      </c>
      <c r="L131">
        <v>35</v>
      </c>
      <c r="M131" t="b">
        <v>1</v>
      </c>
      <c r="N131" t="s">
        <v>8269</v>
      </c>
      <c r="O131" s="10">
        <v>116</v>
      </c>
      <c r="P131">
        <v>59.6</v>
      </c>
      <c r="Q131" s="13" t="s">
        <v>8315</v>
      </c>
      <c r="R131" s="13" t="s">
        <v>8316</v>
      </c>
      <c r="S131" s="16">
        <v>42056.65143518518</v>
      </c>
      <c r="T131" s="16">
        <v>42091.609768518523</v>
      </c>
    </row>
    <row r="132" spans="1:20" ht="60" x14ac:dyDescent="0.25">
      <c r="A132">
        <v>3313</v>
      </c>
      <c r="B132" s="3" t="s">
        <v>3313</v>
      </c>
      <c r="C132" s="3" t="s">
        <v>7423</v>
      </c>
      <c r="D132" s="6">
        <v>2000</v>
      </c>
      <c r="E132" s="8">
        <v>2321</v>
      </c>
      <c r="F132" t="s">
        <v>8218</v>
      </c>
      <c r="G132" t="s">
        <v>8223</v>
      </c>
      <c r="H132" t="s">
        <v>8245</v>
      </c>
      <c r="I132">
        <v>1453856400</v>
      </c>
      <c r="J132">
        <v>1452664317</v>
      </c>
      <c r="K132" t="b">
        <v>0</v>
      </c>
      <c r="L132">
        <v>29</v>
      </c>
      <c r="M132" t="b">
        <v>1</v>
      </c>
      <c r="N132" t="s">
        <v>8269</v>
      </c>
      <c r="O132" s="10">
        <v>116</v>
      </c>
      <c r="P132">
        <v>80.03</v>
      </c>
      <c r="Q132" s="13" t="s">
        <v>8315</v>
      </c>
      <c r="R132" s="13" t="s">
        <v>8316</v>
      </c>
      <c r="S132" s="16">
        <v>42382.244409722218</v>
      </c>
      <c r="T132" s="16">
        <v>42396.041666666672</v>
      </c>
    </row>
    <row r="133" spans="1:20" ht="60" x14ac:dyDescent="0.25">
      <c r="A133">
        <v>3655</v>
      </c>
      <c r="B133" s="3" t="s">
        <v>3652</v>
      </c>
      <c r="C133" s="3" t="s">
        <v>7765</v>
      </c>
      <c r="D133" s="6">
        <v>5000</v>
      </c>
      <c r="E133" s="8">
        <v>5813</v>
      </c>
      <c r="F133" t="s">
        <v>8218</v>
      </c>
      <c r="G133" t="s">
        <v>8223</v>
      </c>
      <c r="H133" t="s">
        <v>8245</v>
      </c>
      <c r="I133">
        <v>1437202740</v>
      </c>
      <c r="J133">
        <v>1434654998</v>
      </c>
      <c r="K133" t="b">
        <v>0</v>
      </c>
      <c r="L133">
        <v>79</v>
      </c>
      <c r="M133" t="b">
        <v>1</v>
      </c>
      <c r="N133" t="s">
        <v>8269</v>
      </c>
      <c r="O133" s="10">
        <v>116</v>
      </c>
      <c r="P133">
        <v>73.58</v>
      </c>
      <c r="Q133" s="13" t="s">
        <v>8315</v>
      </c>
      <c r="R133" s="13" t="s">
        <v>8316</v>
      </c>
      <c r="S133" s="16">
        <v>42173.803217592591</v>
      </c>
      <c r="T133" s="16">
        <v>42203.290972222225</v>
      </c>
    </row>
    <row r="134" spans="1:20" ht="45" x14ac:dyDescent="0.25">
      <c r="A134">
        <v>522</v>
      </c>
      <c r="B134" s="3" t="s">
        <v>523</v>
      </c>
      <c r="C134" s="3" t="s">
        <v>4632</v>
      </c>
      <c r="D134" s="6">
        <v>3000</v>
      </c>
      <c r="E134" s="8">
        <v>3440</v>
      </c>
      <c r="F134" t="s">
        <v>8218</v>
      </c>
      <c r="G134" t="s">
        <v>8223</v>
      </c>
      <c r="H134" t="s">
        <v>8245</v>
      </c>
      <c r="I134">
        <v>1458518325</v>
      </c>
      <c r="J134">
        <v>1456793925</v>
      </c>
      <c r="K134" t="b">
        <v>0</v>
      </c>
      <c r="L134">
        <v>31</v>
      </c>
      <c r="M134" t="b">
        <v>1</v>
      </c>
      <c r="N134" t="s">
        <v>8269</v>
      </c>
      <c r="O134" s="10">
        <v>115</v>
      </c>
      <c r="P134">
        <v>110.97</v>
      </c>
      <c r="Q134" s="13" t="s">
        <v>8315</v>
      </c>
      <c r="R134" s="13" t="s">
        <v>8316</v>
      </c>
      <c r="S134" s="16">
        <v>42430.040798611109</v>
      </c>
      <c r="T134" s="16">
        <v>42449.999131944445</v>
      </c>
    </row>
    <row r="135" spans="1:20" ht="105" x14ac:dyDescent="0.25">
      <c r="A135">
        <v>3172</v>
      </c>
      <c r="B135" s="3" t="s">
        <v>3172</v>
      </c>
      <c r="C135" s="3" t="s">
        <v>7282</v>
      </c>
      <c r="D135" s="6">
        <v>2000</v>
      </c>
      <c r="E135" s="8">
        <v>2300</v>
      </c>
      <c r="F135" t="s">
        <v>8218</v>
      </c>
      <c r="G135" t="s">
        <v>8223</v>
      </c>
      <c r="H135" t="s">
        <v>8245</v>
      </c>
      <c r="I135">
        <v>1329240668</v>
      </c>
      <c r="J135">
        <v>1326648668</v>
      </c>
      <c r="K135" t="b">
        <v>1</v>
      </c>
      <c r="L135">
        <v>29</v>
      </c>
      <c r="M135" t="b">
        <v>1</v>
      </c>
      <c r="N135" t="s">
        <v>8269</v>
      </c>
      <c r="O135" s="10">
        <v>115</v>
      </c>
      <c r="P135">
        <v>79.31</v>
      </c>
      <c r="Q135" s="13" t="s">
        <v>8315</v>
      </c>
      <c r="R135" s="13" t="s">
        <v>8316</v>
      </c>
      <c r="S135" s="16">
        <v>40923.729953703703</v>
      </c>
      <c r="T135" s="16">
        <v>40953.729953703703</v>
      </c>
    </row>
    <row r="136" spans="1:20" ht="75" x14ac:dyDescent="0.25">
      <c r="A136">
        <v>3176</v>
      </c>
      <c r="B136" s="3" t="s">
        <v>3176</v>
      </c>
      <c r="C136" s="3" t="s">
        <v>7286</v>
      </c>
      <c r="D136" s="6">
        <v>1900</v>
      </c>
      <c r="E136" s="8">
        <v>2182</v>
      </c>
      <c r="F136" t="s">
        <v>8218</v>
      </c>
      <c r="G136" t="s">
        <v>8223</v>
      </c>
      <c r="H136" t="s">
        <v>8245</v>
      </c>
      <c r="I136">
        <v>1376838000</v>
      </c>
      <c r="J136">
        <v>1374531631</v>
      </c>
      <c r="K136" t="b">
        <v>1</v>
      </c>
      <c r="L136">
        <v>55</v>
      </c>
      <c r="M136" t="b">
        <v>1</v>
      </c>
      <c r="N136" t="s">
        <v>8269</v>
      </c>
      <c r="O136" s="10">
        <v>115</v>
      </c>
      <c r="P136">
        <v>39.67</v>
      </c>
      <c r="Q136" s="13" t="s">
        <v>8315</v>
      </c>
      <c r="R136" s="13" t="s">
        <v>8316</v>
      </c>
      <c r="S136" s="16">
        <v>41477.930914351848</v>
      </c>
      <c r="T136" s="16">
        <v>41504.625</v>
      </c>
    </row>
    <row r="137" spans="1:20" ht="60" x14ac:dyDescent="0.25">
      <c r="A137">
        <v>3241</v>
      </c>
      <c r="B137" s="3" t="s">
        <v>3241</v>
      </c>
      <c r="C137" s="3" t="s">
        <v>7351</v>
      </c>
      <c r="D137" s="6">
        <v>8500</v>
      </c>
      <c r="E137" s="8">
        <v>9801</v>
      </c>
      <c r="F137" t="s">
        <v>8218</v>
      </c>
      <c r="G137" t="s">
        <v>8223</v>
      </c>
      <c r="H137" t="s">
        <v>8245</v>
      </c>
      <c r="I137">
        <v>1413269940</v>
      </c>
      <c r="J137">
        <v>1410421670</v>
      </c>
      <c r="K137" t="b">
        <v>1</v>
      </c>
      <c r="L137">
        <v>167</v>
      </c>
      <c r="M137" t="b">
        <v>1</v>
      </c>
      <c r="N137" t="s">
        <v>8269</v>
      </c>
      <c r="O137" s="10">
        <v>115</v>
      </c>
      <c r="P137">
        <v>58.69</v>
      </c>
      <c r="Q137" s="13" t="s">
        <v>8315</v>
      </c>
      <c r="R137" s="13" t="s">
        <v>8316</v>
      </c>
      <c r="S137" s="16">
        <v>41893.324884259258</v>
      </c>
      <c r="T137" s="16">
        <v>41926.290972222225</v>
      </c>
    </row>
    <row r="138" spans="1:20" ht="75" x14ac:dyDescent="0.25">
      <c r="A138">
        <v>3389</v>
      </c>
      <c r="B138" s="3" t="s">
        <v>3388</v>
      </c>
      <c r="C138" s="3" t="s">
        <v>7499</v>
      </c>
      <c r="D138" s="6">
        <v>10000</v>
      </c>
      <c r="E138" s="8">
        <v>11450</v>
      </c>
      <c r="F138" t="s">
        <v>8218</v>
      </c>
      <c r="G138" t="s">
        <v>8223</v>
      </c>
      <c r="H138" t="s">
        <v>8245</v>
      </c>
      <c r="I138">
        <v>1464960682</v>
      </c>
      <c r="J138">
        <v>1462368682</v>
      </c>
      <c r="K138" t="b">
        <v>0</v>
      </c>
      <c r="L138">
        <v>62</v>
      </c>
      <c r="M138" t="b">
        <v>1</v>
      </c>
      <c r="N138" t="s">
        <v>8269</v>
      </c>
      <c r="O138" s="10">
        <v>115</v>
      </c>
      <c r="P138">
        <v>184.68</v>
      </c>
      <c r="Q138" s="13" t="s">
        <v>8315</v>
      </c>
      <c r="R138" s="13" t="s">
        <v>8316</v>
      </c>
      <c r="S138" s="16">
        <v>42494.563449074078</v>
      </c>
      <c r="T138" s="16">
        <v>42524.563449074078</v>
      </c>
    </row>
    <row r="139" spans="1:20" ht="75" x14ac:dyDescent="0.25">
      <c r="A139">
        <v>3477</v>
      </c>
      <c r="B139" s="3" t="s">
        <v>3476</v>
      </c>
      <c r="C139" s="3" t="s">
        <v>7587</v>
      </c>
      <c r="D139" s="6">
        <v>1800</v>
      </c>
      <c r="E139" s="8">
        <v>2076</v>
      </c>
      <c r="F139" t="s">
        <v>8218</v>
      </c>
      <c r="G139" t="s">
        <v>8223</v>
      </c>
      <c r="H139" t="s">
        <v>8245</v>
      </c>
      <c r="I139">
        <v>1431831600</v>
      </c>
      <c r="J139">
        <v>1430761243</v>
      </c>
      <c r="K139" t="b">
        <v>0</v>
      </c>
      <c r="L139">
        <v>39</v>
      </c>
      <c r="M139" t="b">
        <v>1</v>
      </c>
      <c r="N139" t="s">
        <v>8269</v>
      </c>
      <c r="O139" s="10">
        <v>115</v>
      </c>
      <c r="P139">
        <v>53.23</v>
      </c>
      <c r="Q139" s="13" t="s">
        <v>8315</v>
      </c>
      <c r="R139" s="13" t="s">
        <v>8316</v>
      </c>
      <c r="S139" s="16">
        <v>42128.736608796295</v>
      </c>
      <c r="T139" s="16">
        <v>42141.125</v>
      </c>
    </row>
    <row r="140" spans="1:20" ht="30" x14ac:dyDescent="0.25">
      <c r="A140">
        <v>2966</v>
      </c>
      <c r="B140" s="3" t="s">
        <v>2966</v>
      </c>
      <c r="C140" s="3" t="s">
        <v>7076</v>
      </c>
      <c r="D140" s="6">
        <v>10000</v>
      </c>
      <c r="E140" s="8">
        <v>11363</v>
      </c>
      <c r="F140" t="s">
        <v>8218</v>
      </c>
      <c r="G140" t="s">
        <v>8223</v>
      </c>
      <c r="H140" t="s">
        <v>8245</v>
      </c>
      <c r="I140">
        <v>1442425412</v>
      </c>
      <c r="J140">
        <v>1439833412</v>
      </c>
      <c r="K140" t="b">
        <v>0</v>
      </c>
      <c r="L140">
        <v>128</v>
      </c>
      <c r="M140" t="b">
        <v>1</v>
      </c>
      <c r="N140" t="s">
        <v>8269</v>
      </c>
      <c r="O140" s="10">
        <v>114</v>
      </c>
      <c r="P140">
        <v>88.77</v>
      </c>
      <c r="Q140" s="13" t="s">
        <v>8315</v>
      </c>
      <c r="R140" s="13" t="s">
        <v>8316</v>
      </c>
      <c r="S140" s="16">
        <v>42233.738564814819</v>
      </c>
      <c r="T140" s="16">
        <v>42263.738564814819</v>
      </c>
    </row>
    <row r="141" spans="1:20" ht="105" x14ac:dyDescent="0.25">
      <c r="A141">
        <v>2967</v>
      </c>
      <c r="B141" s="3" t="s">
        <v>2967</v>
      </c>
      <c r="C141" s="3" t="s">
        <v>7077</v>
      </c>
      <c r="D141" s="6">
        <v>5000</v>
      </c>
      <c r="E141" s="8">
        <v>5696</v>
      </c>
      <c r="F141" t="s">
        <v>8218</v>
      </c>
      <c r="G141" t="s">
        <v>8223</v>
      </c>
      <c r="H141" t="s">
        <v>8245</v>
      </c>
      <c r="I141">
        <v>1425872692</v>
      </c>
      <c r="J141">
        <v>1423284292</v>
      </c>
      <c r="K141" t="b">
        <v>0</v>
      </c>
      <c r="L141">
        <v>71</v>
      </c>
      <c r="M141" t="b">
        <v>1</v>
      </c>
      <c r="N141" t="s">
        <v>8269</v>
      </c>
      <c r="O141" s="10">
        <v>114</v>
      </c>
      <c r="P141">
        <v>80.23</v>
      </c>
      <c r="Q141" s="13" t="s">
        <v>8315</v>
      </c>
      <c r="R141" s="13" t="s">
        <v>8316</v>
      </c>
      <c r="S141" s="16">
        <v>42042.197824074072</v>
      </c>
      <c r="T141" s="16">
        <v>42072.156157407408</v>
      </c>
    </row>
    <row r="142" spans="1:20" ht="135" x14ac:dyDescent="0.25">
      <c r="A142">
        <v>2977</v>
      </c>
      <c r="B142" s="3" t="s">
        <v>2977</v>
      </c>
      <c r="C142" s="3" t="s">
        <v>7087</v>
      </c>
      <c r="D142" s="6">
        <v>3000</v>
      </c>
      <c r="E142" s="8">
        <v>3407</v>
      </c>
      <c r="F142" t="s">
        <v>8218</v>
      </c>
      <c r="G142" t="s">
        <v>8223</v>
      </c>
      <c r="H142" t="s">
        <v>8245</v>
      </c>
      <c r="I142">
        <v>1427076840</v>
      </c>
      <c r="J142">
        <v>1421960934</v>
      </c>
      <c r="K142" t="b">
        <v>0</v>
      </c>
      <c r="L142">
        <v>30</v>
      </c>
      <c r="M142" t="b">
        <v>1</v>
      </c>
      <c r="N142" t="s">
        <v>8269</v>
      </c>
      <c r="O142" s="10">
        <v>114</v>
      </c>
      <c r="P142">
        <v>113.57</v>
      </c>
      <c r="Q142" s="13" t="s">
        <v>8315</v>
      </c>
      <c r="R142" s="13" t="s">
        <v>8316</v>
      </c>
      <c r="S142" s="16">
        <v>42026.88118055556</v>
      </c>
      <c r="T142" s="16">
        <v>42086.093055555553</v>
      </c>
    </row>
    <row r="143" spans="1:20" ht="30" x14ac:dyDescent="0.25">
      <c r="A143">
        <v>3158</v>
      </c>
      <c r="B143" s="3" t="s">
        <v>3158</v>
      </c>
      <c r="C143" s="3" t="s">
        <v>7268</v>
      </c>
      <c r="D143" s="6">
        <v>5000</v>
      </c>
      <c r="E143" s="8">
        <v>5700</v>
      </c>
      <c r="F143" t="s">
        <v>8218</v>
      </c>
      <c r="G143" t="s">
        <v>8223</v>
      </c>
      <c r="H143" t="s">
        <v>8245</v>
      </c>
      <c r="I143">
        <v>1374523752</v>
      </c>
      <c r="J143">
        <v>1371931752</v>
      </c>
      <c r="K143" t="b">
        <v>1</v>
      </c>
      <c r="L143">
        <v>69</v>
      </c>
      <c r="M143" t="b">
        <v>1</v>
      </c>
      <c r="N143" t="s">
        <v>8269</v>
      </c>
      <c r="O143" s="10">
        <v>114</v>
      </c>
      <c r="P143">
        <v>82.61</v>
      </c>
      <c r="Q143" s="13" t="s">
        <v>8315</v>
      </c>
      <c r="R143" s="13" t="s">
        <v>8316</v>
      </c>
      <c r="S143" s="16">
        <v>41447.839722222219</v>
      </c>
      <c r="T143" s="16">
        <v>41477.839722222219</v>
      </c>
    </row>
    <row r="144" spans="1:20" ht="30" x14ac:dyDescent="0.25">
      <c r="A144">
        <v>3179</v>
      </c>
      <c r="B144" s="3" t="s">
        <v>3179</v>
      </c>
      <c r="C144" s="3" t="s">
        <v>7289</v>
      </c>
      <c r="D144" s="6">
        <v>4200</v>
      </c>
      <c r="E144" s="8">
        <v>4794.82</v>
      </c>
      <c r="F144" t="s">
        <v>8218</v>
      </c>
      <c r="G144" t="s">
        <v>8223</v>
      </c>
      <c r="H144" t="s">
        <v>8245</v>
      </c>
      <c r="I144">
        <v>1367859071</v>
      </c>
      <c r="J144">
        <v>1365699071</v>
      </c>
      <c r="K144" t="b">
        <v>1</v>
      </c>
      <c r="L144">
        <v>62</v>
      </c>
      <c r="M144" t="b">
        <v>1</v>
      </c>
      <c r="N144" t="s">
        <v>8269</v>
      </c>
      <c r="O144" s="10">
        <v>114</v>
      </c>
      <c r="P144">
        <v>77.34</v>
      </c>
      <c r="Q144" s="13" t="s">
        <v>8315</v>
      </c>
      <c r="R144" s="13" t="s">
        <v>8316</v>
      </c>
      <c r="S144" s="16">
        <v>41375.702210648145</v>
      </c>
      <c r="T144" s="16">
        <v>41400.702210648145</v>
      </c>
    </row>
    <row r="145" spans="1:20" ht="90" x14ac:dyDescent="0.25">
      <c r="A145">
        <v>3279</v>
      </c>
      <c r="B145" s="3" t="s">
        <v>3279</v>
      </c>
      <c r="C145" s="3" t="s">
        <v>7389</v>
      </c>
      <c r="D145" s="6">
        <v>5800</v>
      </c>
      <c r="E145" s="8">
        <v>6628</v>
      </c>
      <c r="F145" t="s">
        <v>8218</v>
      </c>
      <c r="G145" t="s">
        <v>8223</v>
      </c>
      <c r="H145" t="s">
        <v>8245</v>
      </c>
      <c r="I145">
        <v>1459474059</v>
      </c>
      <c r="J145">
        <v>1456885659</v>
      </c>
      <c r="K145" t="b">
        <v>0</v>
      </c>
      <c r="L145">
        <v>63</v>
      </c>
      <c r="M145" t="b">
        <v>1</v>
      </c>
      <c r="N145" t="s">
        <v>8269</v>
      </c>
      <c r="O145" s="10">
        <v>114</v>
      </c>
      <c r="P145">
        <v>105.21</v>
      </c>
      <c r="Q145" s="13" t="s">
        <v>8315</v>
      </c>
      <c r="R145" s="13" t="s">
        <v>8316</v>
      </c>
      <c r="S145" s="16">
        <v>42431.102534722217</v>
      </c>
      <c r="T145" s="16">
        <v>42461.06086805556</v>
      </c>
    </row>
    <row r="146" spans="1:20" ht="135" x14ac:dyDescent="0.25">
      <c r="A146">
        <v>3291</v>
      </c>
      <c r="B146" s="3" t="s">
        <v>3291</v>
      </c>
      <c r="C146" s="3" t="s">
        <v>7401</v>
      </c>
      <c r="D146" s="6">
        <v>500</v>
      </c>
      <c r="E146" s="8">
        <v>570</v>
      </c>
      <c r="F146" t="s">
        <v>8218</v>
      </c>
      <c r="G146" t="s">
        <v>8223</v>
      </c>
      <c r="H146" t="s">
        <v>8245</v>
      </c>
      <c r="I146">
        <v>1442462340</v>
      </c>
      <c r="J146">
        <v>1439743900</v>
      </c>
      <c r="K146" t="b">
        <v>0</v>
      </c>
      <c r="L146">
        <v>14</v>
      </c>
      <c r="M146" t="b">
        <v>1</v>
      </c>
      <c r="N146" t="s">
        <v>8269</v>
      </c>
      <c r="O146" s="10">
        <v>114</v>
      </c>
      <c r="P146">
        <v>40.71</v>
      </c>
      <c r="Q146" s="13" t="s">
        <v>8315</v>
      </c>
      <c r="R146" s="13" t="s">
        <v>8316</v>
      </c>
      <c r="S146" s="16">
        <v>42232.702546296292</v>
      </c>
      <c r="T146" s="16">
        <v>42264.165972222225</v>
      </c>
    </row>
    <row r="147" spans="1:20" ht="60" x14ac:dyDescent="0.25">
      <c r="A147">
        <v>3484</v>
      </c>
      <c r="B147" s="3" t="s">
        <v>3483</v>
      </c>
      <c r="C147" s="3" t="s">
        <v>7594</v>
      </c>
      <c r="D147" s="6">
        <v>2500</v>
      </c>
      <c r="E147" s="8">
        <v>2856</v>
      </c>
      <c r="F147" t="s">
        <v>8218</v>
      </c>
      <c r="G147" t="s">
        <v>8223</v>
      </c>
      <c r="H147" t="s">
        <v>8245</v>
      </c>
      <c r="I147">
        <v>1466014499</v>
      </c>
      <c r="J147">
        <v>1463422499</v>
      </c>
      <c r="K147" t="b">
        <v>0</v>
      </c>
      <c r="L147">
        <v>44</v>
      </c>
      <c r="M147" t="b">
        <v>1</v>
      </c>
      <c r="N147" t="s">
        <v>8269</v>
      </c>
      <c r="O147" s="10">
        <v>114</v>
      </c>
      <c r="P147">
        <v>64.91</v>
      </c>
      <c r="Q147" s="13" t="s">
        <v>8315</v>
      </c>
      <c r="R147" s="13" t="s">
        <v>8316</v>
      </c>
      <c r="S147" s="16">
        <v>42506.760405092587</v>
      </c>
      <c r="T147" s="16">
        <v>42536.760405092587</v>
      </c>
    </row>
    <row r="148" spans="1:20" ht="90" x14ac:dyDescent="0.25">
      <c r="A148">
        <v>3547</v>
      </c>
      <c r="B148" s="3" t="s">
        <v>3546</v>
      </c>
      <c r="C148" s="3" t="s">
        <v>7657</v>
      </c>
      <c r="D148" s="6">
        <v>35000</v>
      </c>
      <c r="E148" s="8">
        <v>40043.25</v>
      </c>
      <c r="F148" t="s">
        <v>8218</v>
      </c>
      <c r="G148" t="s">
        <v>8223</v>
      </c>
      <c r="H148" t="s">
        <v>8245</v>
      </c>
      <c r="I148">
        <v>1463198340</v>
      </c>
      <c r="J148">
        <v>1461117201</v>
      </c>
      <c r="K148" t="b">
        <v>0</v>
      </c>
      <c r="L148">
        <v>336</v>
      </c>
      <c r="M148" t="b">
        <v>1</v>
      </c>
      <c r="N148" t="s">
        <v>8269</v>
      </c>
      <c r="O148" s="10">
        <v>114</v>
      </c>
      <c r="P148">
        <v>119.18</v>
      </c>
      <c r="Q148" s="13" t="s">
        <v>8315</v>
      </c>
      <c r="R148" s="13" t="s">
        <v>8316</v>
      </c>
      <c r="S148" s="16">
        <v>42480.078715277778</v>
      </c>
      <c r="T148" s="16">
        <v>42504.165972222225</v>
      </c>
    </row>
    <row r="149" spans="1:20" ht="45" x14ac:dyDescent="0.25">
      <c r="A149">
        <v>3570</v>
      </c>
      <c r="B149" s="3" t="s">
        <v>3569</v>
      </c>
      <c r="C149" s="3" t="s">
        <v>7680</v>
      </c>
      <c r="D149" s="6">
        <v>2000</v>
      </c>
      <c r="E149" s="8">
        <v>2287</v>
      </c>
      <c r="F149" t="s">
        <v>8218</v>
      </c>
      <c r="G149" t="s">
        <v>8223</v>
      </c>
      <c r="H149" t="s">
        <v>8245</v>
      </c>
      <c r="I149">
        <v>1420009200</v>
      </c>
      <c r="J149">
        <v>1417593483</v>
      </c>
      <c r="K149" t="b">
        <v>0</v>
      </c>
      <c r="L149">
        <v>26</v>
      </c>
      <c r="M149" t="b">
        <v>1</v>
      </c>
      <c r="N149" t="s">
        <v>8269</v>
      </c>
      <c r="O149" s="10">
        <v>114</v>
      </c>
      <c r="P149">
        <v>87.96</v>
      </c>
      <c r="Q149" s="13" t="s">
        <v>8315</v>
      </c>
      <c r="R149" s="13" t="s">
        <v>8316</v>
      </c>
      <c r="S149" s="16">
        <v>41976.331979166673</v>
      </c>
      <c r="T149" s="16">
        <v>42004.291666666672</v>
      </c>
    </row>
    <row r="150" spans="1:20" ht="30" x14ac:dyDescent="0.25">
      <c r="A150">
        <v>3580</v>
      </c>
      <c r="B150" s="3" t="s">
        <v>3579</v>
      </c>
      <c r="C150" s="3" t="s">
        <v>7690</v>
      </c>
      <c r="D150" s="6">
        <v>900</v>
      </c>
      <c r="E150" s="8">
        <v>1025</v>
      </c>
      <c r="F150" t="s">
        <v>8218</v>
      </c>
      <c r="G150" t="s">
        <v>8223</v>
      </c>
      <c r="H150" t="s">
        <v>8245</v>
      </c>
      <c r="I150">
        <v>1425185940</v>
      </c>
      <c r="J150">
        <v>1421900022</v>
      </c>
      <c r="K150" t="b">
        <v>0</v>
      </c>
      <c r="L150">
        <v>27</v>
      </c>
      <c r="M150" t="b">
        <v>1</v>
      </c>
      <c r="N150" t="s">
        <v>8269</v>
      </c>
      <c r="O150" s="10">
        <v>114</v>
      </c>
      <c r="P150">
        <v>37.96</v>
      </c>
      <c r="Q150" s="13" t="s">
        <v>8315</v>
      </c>
      <c r="R150" s="13" t="s">
        <v>8316</v>
      </c>
      <c r="S150" s="16">
        <v>42026.176180555558</v>
      </c>
      <c r="T150" s="16">
        <v>42064.207638888889</v>
      </c>
    </row>
    <row r="151" spans="1:20" ht="90" x14ac:dyDescent="0.25">
      <c r="A151">
        <v>3711</v>
      </c>
      <c r="B151" s="3" t="s">
        <v>3708</v>
      </c>
      <c r="C151" s="3" t="s">
        <v>7821</v>
      </c>
      <c r="D151" s="6">
        <v>500</v>
      </c>
      <c r="E151" s="8">
        <v>570</v>
      </c>
      <c r="F151" t="s">
        <v>8218</v>
      </c>
      <c r="G151" t="s">
        <v>8223</v>
      </c>
      <c r="H151" t="s">
        <v>8245</v>
      </c>
      <c r="I151">
        <v>1402848000</v>
      </c>
      <c r="J151">
        <v>1400606573</v>
      </c>
      <c r="K151" t="b">
        <v>0</v>
      </c>
      <c r="L151">
        <v>21</v>
      </c>
      <c r="M151" t="b">
        <v>1</v>
      </c>
      <c r="N151" t="s">
        <v>8269</v>
      </c>
      <c r="O151" s="10">
        <v>114</v>
      </c>
      <c r="P151">
        <v>27.14</v>
      </c>
      <c r="Q151" s="13" t="s">
        <v>8315</v>
      </c>
      <c r="R151" s="13" t="s">
        <v>8316</v>
      </c>
      <c r="S151" s="16">
        <v>41779.724224537036</v>
      </c>
      <c r="T151" s="16">
        <v>41805.666666666664</v>
      </c>
    </row>
    <row r="152" spans="1:20" ht="60" x14ac:dyDescent="0.25">
      <c r="A152">
        <v>3154</v>
      </c>
      <c r="B152" s="3" t="s">
        <v>3154</v>
      </c>
      <c r="C152" s="3" t="s">
        <v>7264</v>
      </c>
      <c r="D152" s="6">
        <v>7000</v>
      </c>
      <c r="E152" s="8">
        <v>7905</v>
      </c>
      <c r="F152" t="s">
        <v>8218</v>
      </c>
      <c r="G152" t="s">
        <v>8223</v>
      </c>
      <c r="H152" t="s">
        <v>8245</v>
      </c>
      <c r="I152">
        <v>1333310458</v>
      </c>
      <c r="J152">
        <v>1330722058</v>
      </c>
      <c r="K152" t="b">
        <v>1</v>
      </c>
      <c r="L152">
        <v>123</v>
      </c>
      <c r="M152" t="b">
        <v>1</v>
      </c>
      <c r="N152" t="s">
        <v>8269</v>
      </c>
      <c r="O152" s="10">
        <v>113</v>
      </c>
      <c r="P152">
        <v>64.27</v>
      </c>
      <c r="Q152" s="13" t="s">
        <v>8315</v>
      </c>
      <c r="R152" s="13" t="s">
        <v>8316</v>
      </c>
      <c r="S152" s="16">
        <v>40970.875671296293</v>
      </c>
      <c r="T152" s="16">
        <v>41000.834004629629</v>
      </c>
    </row>
    <row r="153" spans="1:20" ht="135" x14ac:dyDescent="0.25">
      <c r="A153">
        <v>3361</v>
      </c>
      <c r="B153" s="3" t="s">
        <v>3360</v>
      </c>
      <c r="C153" s="3" t="s">
        <v>7471</v>
      </c>
      <c r="D153" s="6">
        <v>5000</v>
      </c>
      <c r="E153" s="8">
        <v>5673</v>
      </c>
      <c r="F153" t="s">
        <v>8218</v>
      </c>
      <c r="G153" t="s">
        <v>8223</v>
      </c>
      <c r="H153" t="s">
        <v>8245</v>
      </c>
      <c r="I153">
        <v>1409587140</v>
      </c>
      <c r="J153">
        <v>1408062990</v>
      </c>
      <c r="K153" t="b">
        <v>0</v>
      </c>
      <c r="L153">
        <v>68</v>
      </c>
      <c r="M153" t="b">
        <v>1</v>
      </c>
      <c r="N153" t="s">
        <v>8269</v>
      </c>
      <c r="O153" s="10">
        <v>113</v>
      </c>
      <c r="P153">
        <v>83.43</v>
      </c>
      <c r="Q153" s="13" t="s">
        <v>8315</v>
      </c>
      <c r="R153" s="13" t="s">
        <v>8316</v>
      </c>
      <c r="S153" s="16">
        <v>41866.025347222225</v>
      </c>
      <c r="T153" s="16">
        <v>41883.665972222225</v>
      </c>
    </row>
    <row r="154" spans="1:20" ht="75" x14ac:dyDescent="0.25">
      <c r="A154">
        <v>3469</v>
      </c>
      <c r="B154" s="3" t="s">
        <v>3468</v>
      </c>
      <c r="C154" s="3" t="s">
        <v>7579</v>
      </c>
      <c r="D154" s="6">
        <v>2800</v>
      </c>
      <c r="E154" s="8">
        <v>3175</v>
      </c>
      <c r="F154" t="s">
        <v>8218</v>
      </c>
      <c r="G154" t="s">
        <v>8223</v>
      </c>
      <c r="H154" t="s">
        <v>8245</v>
      </c>
      <c r="I154">
        <v>1461857045</v>
      </c>
      <c r="J154">
        <v>1459265045</v>
      </c>
      <c r="K154" t="b">
        <v>0</v>
      </c>
      <c r="L154">
        <v>63</v>
      </c>
      <c r="M154" t="b">
        <v>1</v>
      </c>
      <c r="N154" t="s">
        <v>8269</v>
      </c>
      <c r="O154" s="10">
        <v>113</v>
      </c>
      <c r="P154">
        <v>50.4</v>
      </c>
      <c r="Q154" s="13" t="s">
        <v>8315</v>
      </c>
      <c r="R154" s="13" t="s">
        <v>8316</v>
      </c>
      <c r="S154" s="16">
        <v>42458.641724537039</v>
      </c>
      <c r="T154" s="16">
        <v>42488.641724537039</v>
      </c>
    </row>
    <row r="155" spans="1:20" ht="45" x14ac:dyDescent="0.25">
      <c r="A155">
        <v>3478</v>
      </c>
      <c r="B155" s="3" t="s">
        <v>3477</v>
      </c>
      <c r="C155" s="3" t="s">
        <v>7588</v>
      </c>
      <c r="D155" s="6">
        <v>2000</v>
      </c>
      <c r="E155" s="8">
        <v>2257</v>
      </c>
      <c r="F155" t="s">
        <v>8218</v>
      </c>
      <c r="G155" t="s">
        <v>8223</v>
      </c>
      <c r="H155" t="s">
        <v>8245</v>
      </c>
      <c r="I155">
        <v>1426539600</v>
      </c>
      <c r="J155">
        <v>1424296822</v>
      </c>
      <c r="K155" t="b">
        <v>0</v>
      </c>
      <c r="L155">
        <v>57</v>
      </c>
      <c r="M155" t="b">
        <v>1</v>
      </c>
      <c r="N155" t="s">
        <v>8269</v>
      </c>
      <c r="O155" s="10">
        <v>113</v>
      </c>
      <c r="P155">
        <v>39.6</v>
      </c>
      <c r="Q155" s="13" t="s">
        <v>8315</v>
      </c>
      <c r="R155" s="13" t="s">
        <v>8316</v>
      </c>
      <c r="S155" s="16">
        <v>42053.916921296302</v>
      </c>
      <c r="T155" s="16">
        <v>42079.875</v>
      </c>
    </row>
    <row r="156" spans="1:20" ht="60" x14ac:dyDescent="0.25">
      <c r="A156">
        <v>3554</v>
      </c>
      <c r="B156" s="3" t="s">
        <v>3553</v>
      </c>
      <c r="C156" s="3" t="s">
        <v>7664</v>
      </c>
      <c r="D156" s="6">
        <v>5000</v>
      </c>
      <c r="E156" s="8">
        <v>5671.11</v>
      </c>
      <c r="F156" t="s">
        <v>8218</v>
      </c>
      <c r="G156" t="s">
        <v>8223</v>
      </c>
      <c r="H156" t="s">
        <v>8245</v>
      </c>
      <c r="I156">
        <v>1423674000</v>
      </c>
      <c r="J156">
        <v>1421025159</v>
      </c>
      <c r="K156" t="b">
        <v>0</v>
      </c>
      <c r="L156">
        <v>53</v>
      </c>
      <c r="M156" t="b">
        <v>1</v>
      </c>
      <c r="N156" t="s">
        <v>8269</v>
      </c>
      <c r="O156" s="10">
        <v>113</v>
      </c>
      <c r="P156">
        <v>107</v>
      </c>
      <c r="Q156" s="13" t="s">
        <v>8315</v>
      </c>
      <c r="R156" s="13" t="s">
        <v>8316</v>
      </c>
      <c r="S156" s="16">
        <v>42016.050451388888</v>
      </c>
      <c r="T156" s="16">
        <v>42046.708333333328</v>
      </c>
    </row>
    <row r="157" spans="1:20" ht="60" x14ac:dyDescent="0.25">
      <c r="A157">
        <v>3604</v>
      </c>
      <c r="B157" s="3" t="s">
        <v>3603</v>
      </c>
      <c r="C157" s="3" t="s">
        <v>7714</v>
      </c>
      <c r="D157" s="6">
        <v>3000</v>
      </c>
      <c r="E157" s="8">
        <v>3385</v>
      </c>
      <c r="F157" t="s">
        <v>8218</v>
      </c>
      <c r="G157" t="s">
        <v>8223</v>
      </c>
      <c r="H157" t="s">
        <v>8245</v>
      </c>
      <c r="I157">
        <v>1461913140</v>
      </c>
      <c r="J157">
        <v>1461370956</v>
      </c>
      <c r="K157" t="b">
        <v>0</v>
      </c>
      <c r="L157">
        <v>69</v>
      </c>
      <c r="M157" t="b">
        <v>1</v>
      </c>
      <c r="N157" t="s">
        <v>8269</v>
      </c>
      <c r="O157" s="10">
        <v>113</v>
      </c>
      <c r="P157">
        <v>49.06</v>
      </c>
      <c r="Q157" s="13" t="s">
        <v>8315</v>
      </c>
      <c r="R157" s="13" t="s">
        <v>8316</v>
      </c>
      <c r="S157" s="16">
        <v>42483.015694444446</v>
      </c>
      <c r="T157" s="16">
        <v>42489.290972222225</v>
      </c>
    </row>
    <row r="158" spans="1:20" ht="60" x14ac:dyDescent="0.25">
      <c r="A158">
        <v>3619</v>
      </c>
      <c r="B158" s="3" t="s">
        <v>3617</v>
      </c>
      <c r="C158" s="3" t="s">
        <v>7729</v>
      </c>
      <c r="D158" s="6">
        <v>1000</v>
      </c>
      <c r="E158" s="8">
        <v>1130</v>
      </c>
      <c r="F158" t="s">
        <v>8218</v>
      </c>
      <c r="G158" t="s">
        <v>8223</v>
      </c>
      <c r="H158" t="s">
        <v>8245</v>
      </c>
      <c r="I158">
        <v>1479592800</v>
      </c>
      <c r="J158">
        <v>1476760226</v>
      </c>
      <c r="K158" t="b">
        <v>0</v>
      </c>
      <c r="L158">
        <v>17</v>
      </c>
      <c r="M158" t="b">
        <v>1</v>
      </c>
      <c r="N158" t="s">
        <v>8269</v>
      </c>
      <c r="O158" s="10">
        <v>113</v>
      </c>
      <c r="P158">
        <v>66.47</v>
      </c>
      <c r="Q158" s="13" t="s">
        <v>8315</v>
      </c>
      <c r="R158" s="13" t="s">
        <v>8316</v>
      </c>
      <c r="S158" s="16">
        <v>42661.132245370376</v>
      </c>
      <c r="T158" s="16">
        <v>42693.916666666672</v>
      </c>
    </row>
    <row r="159" spans="1:20" ht="120" x14ac:dyDescent="0.25">
      <c r="A159">
        <v>3680</v>
      </c>
      <c r="B159" s="3" t="s">
        <v>3677</v>
      </c>
      <c r="C159" s="3" t="s">
        <v>7790</v>
      </c>
      <c r="D159" s="6">
        <v>3000</v>
      </c>
      <c r="E159" s="8">
        <v>3383</v>
      </c>
      <c r="F159" t="s">
        <v>8218</v>
      </c>
      <c r="G159" t="s">
        <v>8223</v>
      </c>
      <c r="H159" t="s">
        <v>8245</v>
      </c>
      <c r="I159">
        <v>1475664834</v>
      </c>
      <c r="J159">
        <v>1473850434</v>
      </c>
      <c r="K159" t="b">
        <v>0</v>
      </c>
      <c r="L159">
        <v>34</v>
      </c>
      <c r="M159" t="b">
        <v>1</v>
      </c>
      <c r="N159" t="s">
        <v>8269</v>
      </c>
      <c r="O159" s="10">
        <v>113</v>
      </c>
      <c r="P159">
        <v>99.5</v>
      </c>
      <c r="Q159" s="13" t="s">
        <v>8315</v>
      </c>
      <c r="R159" s="13" t="s">
        <v>8316</v>
      </c>
      <c r="S159" s="16">
        <v>42627.454097222217</v>
      </c>
      <c r="T159" s="16">
        <v>42648.454097222217</v>
      </c>
    </row>
    <row r="160" spans="1:20" ht="90" x14ac:dyDescent="0.25">
      <c r="A160">
        <v>3836</v>
      </c>
      <c r="B160" s="3" t="s">
        <v>3833</v>
      </c>
      <c r="C160" s="3" t="s">
        <v>7945</v>
      </c>
      <c r="D160" s="6">
        <v>800</v>
      </c>
      <c r="E160" s="8">
        <v>900</v>
      </c>
      <c r="F160" t="s">
        <v>8218</v>
      </c>
      <c r="G160" t="s">
        <v>8223</v>
      </c>
      <c r="H160" t="s">
        <v>8245</v>
      </c>
      <c r="I160">
        <v>1470197340</v>
      </c>
      <c r="J160">
        <v>1467497652</v>
      </c>
      <c r="K160" t="b">
        <v>0</v>
      </c>
      <c r="L160">
        <v>14</v>
      </c>
      <c r="M160" t="b">
        <v>1</v>
      </c>
      <c r="N160" t="s">
        <v>8269</v>
      </c>
      <c r="O160" s="10">
        <v>113</v>
      </c>
      <c r="P160">
        <v>64.290000000000006</v>
      </c>
      <c r="Q160" s="13" t="s">
        <v>8315</v>
      </c>
      <c r="R160" s="13" t="s">
        <v>8316</v>
      </c>
      <c r="S160" s="16">
        <v>42553.926527777774</v>
      </c>
      <c r="T160" s="16">
        <v>42585.172916666663</v>
      </c>
    </row>
    <row r="161" spans="1:20" ht="75" x14ac:dyDescent="0.25">
      <c r="A161">
        <v>3170</v>
      </c>
      <c r="B161" s="3" t="s">
        <v>3170</v>
      </c>
      <c r="C161" s="3" t="s">
        <v>7280</v>
      </c>
      <c r="D161" s="6">
        <v>2000</v>
      </c>
      <c r="E161" s="8">
        <v>2245</v>
      </c>
      <c r="F161" t="s">
        <v>8218</v>
      </c>
      <c r="G161" t="s">
        <v>8223</v>
      </c>
      <c r="H161" t="s">
        <v>8245</v>
      </c>
      <c r="I161">
        <v>1404273600</v>
      </c>
      <c r="J161">
        <v>1401414944</v>
      </c>
      <c r="K161" t="b">
        <v>1</v>
      </c>
      <c r="L161">
        <v>71</v>
      </c>
      <c r="M161" t="b">
        <v>1</v>
      </c>
      <c r="N161" t="s">
        <v>8269</v>
      </c>
      <c r="O161" s="10">
        <v>112</v>
      </c>
      <c r="P161">
        <v>31.62</v>
      </c>
      <c r="Q161" s="13" t="s">
        <v>8315</v>
      </c>
      <c r="R161" s="13" t="s">
        <v>8316</v>
      </c>
      <c r="S161" s="16">
        <v>41789.080370370371</v>
      </c>
      <c r="T161" s="16">
        <v>41822.166666666664</v>
      </c>
    </row>
    <row r="162" spans="1:20" ht="105" x14ac:dyDescent="0.25">
      <c r="A162">
        <v>3263</v>
      </c>
      <c r="B162" s="3" t="s">
        <v>3263</v>
      </c>
      <c r="C162" s="3" t="s">
        <v>7373</v>
      </c>
      <c r="D162" s="6">
        <v>2500</v>
      </c>
      <c r="E162" s="8">
        <v>2804.16</v>
      </c>
      <c r="F162" t="s">
        <v>8218</v>
      </c>
      <c r="G162" t="s">
        <v>8223</v>
      </c>
      <c r="H162" t="s">
        <v>8245</v>
      </c>
      <c r="I162">
        <v>1446238800</v>
      </c>
      <c r="J162">
        <v>1444220588</v>
      </c>
      <c r="K162" t="b">
        <v>1</v>
      </c>
      <c r="L162">
        <v>68</v>
      </c>
      <c r="M162" t="b">
        <v>1</v>
      </c>
      <c r="N162" t="s">
        <v>8269</v>
      </c>
      <c r="O162" s="10">
        <v>112</v>
      </c>
      <c r="P162">
        <v>41.24</v>
      </c>
      <c r="Q162" s="13" t="s">
        <v>8315</v>
      </c>
      <c r="R162" s="13" t="s">
        <v>8316</v>
      </c>
      <c r="S162" s="16">
        <v>42284.516064814816</v>
      </c>
      <c r="T162" s="16">
        <v>42307.875</v>
      </c>
    </row>
    <row r="163" spans="1:20" ht="30" x14ac:dyDescent="0.25">
      <c r="A163">
        <v>3285</v>
      </c>
      <c r="B163" s="3" t="s">
        <v>3285</v>
      </c>
      <c r="C163" s="3" t="s">
        <v>7395</v>
      </c>
      <c r="D163" s="6">
        <v>4999</v>
      </c>
      <c r="E163" s="8">
        <v>5604</v>
      </c>
      <c r="F163" t="s">
        <v>8218</v>
      </c>
      <c r="G163" t="s">
        <v>8223</v>
      </c>
      <c r="H163" t="s">
        <v>8245</v>
      </c>
      <c r="I163">
        <v>1488258000</v>
      </c>
      <c r="J163">
        <v>1485556626</v>
      </c>
      <c r="K163" t="b">
        <v>0</v>
      </c>
      <c r="L163">
        <v>81</v>
      </c>
      <c r="M163" t="b">
        <v>1</v>
      </c>
      <c r="N163" t="s">
        <v>8269</v>
      </c>
      <c r="O163" s="10">
        <v>112</v>
      </c>
      <c r="P163">
        <v>69.19</v>
      </c>
      <c r="Q163" s="13" t="s">
        <v>8315</v>
      </c>
      <c r="R163" s="13" t="s">
        <v>8316</v>
      </c>
      <c r="S163" s="16">
        <v>42762.942430555559</v>
      </c>
      <c r="T163" s="16">
        <v>42794.208333333328</v>
      </c>
    </row>
    <row r="164" spans="1:20" ht="135" x14ac:dyDescent="0.25">
      <c r="A164">
        <v>3383</v>
      </c>
      <c r="B164" s="3" t="s">
        <v>3382</v>
      </c>
      <c r="C164" s="3" t="s">
        <v>7493</v>
      </c>
      <c r="D164" s="6">
        <v>1750</v>
      </c>
      <c r="E164" s="8">
        <v>1955</v>
      </c>
      <c r="F164" t="s">
        <v>8218</v>
      </c>
      <c r="G164" t="s">
        <v>8223</v>
      </c>
      <c r="H164" t="s">
        <v>8245</v>
      </c>
      <c r="I164">
        <v>1466707620</v>
      </c>
      <c r="J164">
        <v>1464979620</v>
      </c>
      <c r="K164" t="b">
        <v>0</v>
      </c>
      <c r="L164">
        <v>30</v>
      </c>
      <c r="M164" t="b">
        <v>1</v>
      </c>
      <c r="N164" t="s">
        <v>8269</v>
      </c>
      <c r="O164" s="10">
        <v>112</v>
      </c>
      <c r="P164">
        <v>65.17</v>
      </c>
      <c r="Q164" s="13" t="s">
        <v>8315</v>
      </c>
      <c r="R164" s="13" t="s">
        <v>8316</v>
      </c>
      <c r="S164" s="16">
        <v>42524.782638888893</v>
      </c>
      <c r="T164" s="16">
        <v>42544.782638888893</v>
      </c>
    </row>
    <row r="165" spans="1:20" ht="60" x14ac:dyDescent="0.25">
      <c r="A165">
        <v>3435</v>
      </c>
      <c r="B165" s="3" t="s">
        <v>3434</v>
      </c>
      <c r="C165" s="3" t="s">
        <v>7545</v>
      </c>
      <c r="D165" s="6">
        <v>1000</v>
      </c>
      <c r="E165" s="8">
        <v>1120</v>
      </c>
      <c r="F165" t="s">
        <v>8218</v>
      </c>
      <c r="G165" t="s">
        <v>8223</v>
      </c>
      <c r="H165" t="s">
        <v>8245</v>
      </c>
      <c r="I165">
        <v>1470538800</v>
      </c>
      <c r="J165">
        <v>1469112493</v>
      </c>
      <c r="K165" t="b">
        <v>0</v>
      </c>
      <c r="L165">
        <v>19</v>
      </c>
      <c r="M165" t="b">
        <v>1</v>
      </c>
      <c r="N165" t="s">
        <v>8269</v>
      </c>
      <c r="O165" s="10">
        <v>112</v>
      </c>
      <c r="P165">
        <v>58.95</v>
      </c>
      <c r="Q165" s="13" t="s">
        <v>8315</v>
      </c>
      <c r="R165" s="13" t="s">
        <v>8316</v>
      </c>
      <c r="S165" s="16">
        <v>42572.61681712963</v>
      </c>
      <c r="T165" s="16">
        <v>42589.125</v>
      </c>
    </row>
    <row r="166" spans="1:20" ht="120" x14ac:dyDescent="0.25">
      <c r="A166">
        <v>3681</v>
      </c>
      <c r="B166" s="3" t="s">
        <v>3678</v>
      </c>
      <c r="C166" s="3" t="s">
        <v>7791</v>
      </c>
      <c r="D166" s="6">
        <v>1000</v>
      </c>
      <c r="E166" s="8">
        <v>1119</v>
      </c>
      <c r="F166" t="s">
        <v>8218</v>
      </c>
      <c r="G166" t="s">
        <v>8223</v>
      </c>
      <c r="H166" t="s">
        <v>8245</v>
      </c>
      <c r="I166">
        <v>1452872290</v>
      </c>
      <c r="J166">
        <v>1452008290</v>
      </c>
      <c r="K166" t="b">
        <v>0</v>
      </c>
      <c r="L166">
        <v>18</v>
      </c>
      <c r="M166" t="b">
        <v>1</v>
      </c>
      <c r="N166" t="s">
        <v>8269</v>
      </c>
      <c r="O166" s="10">
        <v>112</v>
      </c>
      <c r="P166">
        <v>62.17</v>
      </c>
      <c r="Q166" s="13" t="s">
        <v>8315</v>
      </c>
      <c r="R166" s="13" t="s">
        <v>8316</v>
      </c>
      <c r="S166" s="16">
        <v>42374.651504629626</v>
      </c>
      <c r="T166" s="16">
        <v>42384.651504629626</v>
      </c>
    </row>
    <row r="167" spans="1:20" ht="60" x14ac:dyDescent="0.25">
      <c r="A167">
        <v>2831</v>
      </c>
      <c r="B167" s="3" t="s">
        <v>2831</v>
      </c>
      <c r="C167" s="3" t="s">
        <v>6941</v>
      </c>
      <c r="D167" s="6">
        <v>3000</v>
      </c>
      <c r="E167" s="8">
        <v>3320</v>
      </c>
      <c r="F167" t="s">
        <v>8218</v>
      </c>
      <c r="G167" t="s">
        <v>8223</v>
      </c>
      <c r="H167" t="s">
        <v>8245</v>
      </c>
      <c r="I167">
        <v>1437076070</v>
      </c>
      <c r="J167">
        <v>1434484070</v>
      </c>
      <c r="K167" t="b">
        <v>0</v>
      </c>
      <c r="L167">
        <v>52</v>
      </c>
      <c r="M167" t="b">
        <v>1</v>
      </c>
      <c r="N167" t="s">
        <v>8269</v>
      </c>
      <c r="O167" s="10">
        <v>111</v>
      </c>
      <c r="P167">
        <v>63.85</v>
      </c>
      <c r="Q167" s="13" t="s">
        <v>8315</v>
      </c>
      <c r="R167" s="13" t="s">
        <v>8316</v>
      </c>
      <c r="S167" s="16">
        <v>42171.824884259258</v>
      </c>
      <c r="T167" s="16">
        <v>42201.824884259258</v>
      </c>
    </row>
    <row r="168" spans="1:20" ht="90" x14ac:dyDescent="0.25">
      <c r="A168">
        <v>2839</v>
      </c>
      <c r="B168" s="3" t="s">
        <v>2839</v>
      </c>
      <c r="C168" s="3" t="s">
        <v>6949</v>
      </c>
      <c r="D168" s="6">
        <v>3500</v>
      </c>
      <c r="E168" s="8">
        <v>3900</v>
      </c>
      <c r="F168" t="s">
        <v>8218</v>
      </c>
      <c r="G168" t="s">
        <v>8223</v>
      </c>
      <c r="H168" t="s">
        <v>8245</v>
      </c>
      <c r="I168">
        <v>1408942740</v>
      </c>
      <c r="J168">
        <v>1406958354</v>
      </c>
      <c r="K168" t="b">
        <v>0</v>
      </c>
      <c r="L168">
        <v>31</v>
      </c>
      <c r="M168" t="b">
        <v>1</v>
      </c>
      <c r="N168" t="s">
        <v>8269</v>
      </c>
      <c r="O168" s="10">
        <v>111</v>
      </c>
      <c r="P168">
        <v>125.81</v>
      </c>
      <c r="Q168" s="13" t="s">
        <v>8315</v>
      </c>
      <c r="R168" s="13" t="s">
        <v>8316</v>
      </c>
      <c r="S168" s="16">
        <v>41853.240208333329</v>
      </c>
      <c r="T168" s="16">
        <v>41876.207638888889</v>
      </c>
    </row>
    <row r="169" spans="1:20" ht="90" x14ac:dyDescent="0.25">
      <c r="A169">
        <v>3163</v>
      </c>
      <c r="B169" s="3" t="s">
        <v>3163</v>
      </c>
      <c r="C169" s="3" t="s">
        <v>7273</v>
      </c>
      <c r="D169" s="6">
        <v>13000</v>
      </c>
      <c r="E169" s="8">
        <v>14450</v>
      </c>
      <c r="F169" t="s">
        <v>8218</v>
      </c>
      <c r="G169" t="s">
        <v>8223</v>
      </c>
      <c r="H169" t="s">
        <v>8245</v>
      </c>
      <c r="I169">
        <v>1402855525</v>
      </c>
      <c r="J169">
        <v>1400263525</v>
      </c>
      <c r="K169" t="b">
        <v>1</v>
      </c>
      <c r="L169">
        <v>72</v>
      </c>
      <c r="M169" t="b">
        <v>1</v>
      </c>
      <c r="N169" t="s">
        <v>8269</v>
      </c>
      <c r="O169" s="10">
        <v>111</v>
      </c>
      <c r="P169">
        <v>200.69</v>
      </c>
      <c r="Q169" s="13" t="s">
        <v>8315</v>
      </c>
      <c r="R169" s="13" t="s">
        <v>8316</v>
      </c>
      <c r="S169" s="16">
        <v>41775.753761574073</v>
      </c>
      <c r="T169" s="16">
        <v>41805.753761574073</v>
      </c>
    </row>
    <row r="170" spans="1:20" ht="30" x14ac:dyDescent="0.25">
      <c r="A170">
        <v>3246</v>
      </c>
      <c r="B170" s="3" t="s">
        <v>3246</v>
      </c>
      <c r="C170" s="3" t="s">
        <v>7356</v>
      </c>
      <c r="D170" s="6">
        <v>10000</v>
      </c>
      <c r="E170" s="8">
        <v>11122</v>
      </c>
      <c r="F170" t="s">
        <v>8218</v>
      </c>
      <c r="G170" t="s">
        <v>8223</v>
      </c>
      <c r="H170" t="s">
        <v>8245</v>
      </c>
      <c r="I170">
        <v>1442030340</v>
      </c>
      <c r="J170">
        <v>1439551200</v>
      </c>
      <c r="K170" t="b">
        <v>1</v>
      </c>
      <c r="L170">
        <v>193</v>
      </c>
      <c r="M170" t="b">
        <v>1</v>
      </c>
      <c r="N170" t="s">
        <v>8269</v>
      </c>
      <c r="O170" s="10">
        <v>111</v>
      </c>
      <c r="P170">
        <v>57.63</v>
      </c>
      <c r="Q170" s="13" t="s">
        <v>8315</v>
      </c>
      <c r="R170" s="13" t="s">
        <v>8316</v>
      </c>
      <c r="S170" s="16">
        <v>42230.472222222219</v>
      </c>
      <c r="T170" s="16">
        <v>42259.165972222225</v>
      </c>
    </row>
    <row r="171" spans="1:20" ht="60" x14ac:dyDescent="0.25">
      <c r="A171">
        <v>3251</v>
      </c>
      <c r="B171" s="3" t="s">
        <v>3251</v>
      </c>
      <c r="C171" s="3" t="s">
        <v>7361</v>
      </c>
      <c r="D171" s="6">
        <v>1500</v>
      </c>
      <c r="E171" s="8">
        <v>1661</v>
      </c>
      <c r="F171" t="s">
        <v>8218</v>
      </c>
      <c r="G171" t="s">
        <v>8223</v>
      </c>
      <c r="H171" t="s">
        <v>8245</v>
      </c>
      <c r="I171">
        <v>1434907966</v>
      </c>
      <c r="J171">
        <v>1432315966</v>
      </c>
      <c r="K171" t="b">
        <v>1</v>
      </c>
      <c r="L171">
        <v>20</v>
      </c>
      <c r="M171" t="b">
        <v>1</v>
      </c>
      <c r="N171" t="s">
        <v>8269</v>
      </c>
      <c r="O171" s="10">
        <v>111</v>
      </c>
      <c r="P171">
        <v>83.05</v>
      </c>
      <c r="Q171" s="13" t="s">
        <v>8315</v>
      </c>
      <c r="R171" s="13" t="s">
        <v>8316</v>
      </c>
      <c r="S171" s="16">
        <v>42146.731087962966</v>
      </c>
      <c r="T171" s="16">
        <v>42176.731087962966</v>
      </c>
    </row>
    <row r="172" spans="1:20" ht="75" x14ac:dyDescent="0.25">
      <c r="A172">
        <v>3398</v>
      </c>
      <c r="B172" s="3" t="s">
        <v>3397</v>
      </c>
      <c r="C172" s="3" t="s">
        <v>7508</v>
      </c>
      <c r="D172" s="6">
        <v>4000</v>
      </c>
      <c r="E172" s="8">
        <v>4443</v>
      </c>
      <c r="F172" t="s">
        <v>8218</v>
      </c>
      <c r="G172" t="s">
        <v>8223</v>
      </c>
      <c r="H172" t="s">
        <v>8245</v>
      </c>
      <c r="I172">
        <v>1416589200</v>
      </c>
      <c r="J172">
        <v>1414605776</v>
      </c>
      <c r="K172" t="b">
        <v>0</v>
      </c>
      <c r="L172">
        <v>65</v>
      </c>
      <c r="M172" t="b">
        <v>1</v>
      </c>
      <c r="N172" t="s">
        <v>8269</v>
      </c>
      <c r="O172" s="10">
        <v>111</v>
      </c>
      <c r="P172">
        <v>68.349999999999994</v>
      </c>
      <c r="Q172" s="13" t="s">
        <v>8315</v>
      </c>
      <c r="R172" s="13" t="s">
        <v>8316</v>
      </c>
      <c r="S172" s="16">
        <v>41941.75203703704</v>
      </c>
      <c r="T172" s="16">
        <v>41964.708333333328</v>
      </c>
    </row>
    <row r="173" spans="1:20" ht="60" x14ac:dyDescent="0.25">
      <c r="A173">
        <v>3568</v>
      </c>
      <c r="B173" s="3" t="s">
        <v>3567</v>
      </c>
      <c r="C173" s="3" t="s">
        <v>7678</v>
      </c>
      <c r="D173" s="6">
        <v>1000</v>
      </c>
      <c r="E173" s="8">
        <v>1110</v>
      </c>
      <c r="F173" t="s">
        <v>8218</v>
      </c>
      <c r="G173" t="s">
        <v>8223</v>
      </c>
      <c r="H173" t="s">
        <v>8245</v>
      </c>
      <c r="I173">
        <v>1410975994</v>
      </c>
      <c r="J173">
        <v>1408383994</v>
      </c>
      <c r="K173" t="b">
        <v>0</v>
      </c>
      <c r="L173">
        <v>19</v>
      </c>
      <c r="M173" t="b">
        <v>1</v>
      </c>
      <c r="N173" t="s">
        <v>8269</v>
      </c>
      <c r="O173" s="10">
        <v>111</v>
      </c>
      <c r="P173">
        <v>58.42</v>
      </c>
      <c r="Q173" s="13" t="s">
        <v>8315</v>
      </c>
      <c r="R173" s="13" t="s">
        <v>8316</v>
      </c>
      <c r="S173" s="16">
        <v>41869.740671296298</v>
      </c>
      <c r="T173" s="16">
        <v>41899.740671296298</v>
      </c>
    </row>
    <row r="174" spans="1:20" ht="105" x14ac:dyDescent="0.25">
      <c r="A174">
        <v>3593</v>
      </c>
      <c r="B174" s="3" t="s">
        <v>3592</v>
      </c>
      <c r="C174" s="3" t="s">
        <v>7703</v>
      </c>
      <c r="D174" s="6">
        <v>3000</v>
      </c>
      <c r="E174" s="8">
        <v>3319</v>
      </c>
      <c r="F174" t="s">
        <v>8218</v>
      </c>
      <c r="G174" t="s">
        <v>8223</v>
      </c>
      <c r="H174" t="s">
        <v>8245</v>
      </c>
      <c r="I174">
        <v>1420489560</v>
      </c>
      <c r="J174">
        <v>1417469639</v>
      </c>
      <c r="K174" t="b">
        <v>0</v>
      </c>
      <c r="L174">
        <v>43</v>
      </c>
      <c r="M174" t="b">
        <v>1</v>
      </c>
      <c r="N174" t="s">
        <v>8269</v>
      </c>
      <c r="O174" s="10">
        <v>111</v>
      </c>
      <c r="P174">
        <v>77.19</v>
      </c>
      <c r="Q174" s="13" t="s">
        <v>8315</v>
      </c>
      <c r="R174" s="13" t="s">
        <v>8316</v>
      </c>
      <c r="S174" s="16">
        <v>41974.898599537039</v>
      </c>
      <c r="T174" s="16">
        <v>42009.851388888885</v>
      </c>
    </row>
    <row r="175" spans="1:20" ht="105" x14ac:dyDescent="0.25">
      <c r="A175">
        <v>3661</v>
      </c>
      <c r="B175" s="3" t="s">
        <v>3658</v>
      </c>
      <c r="C175" s="3" t="s">
        <v>7771</v>
      </c>
      <c r="D175" s="6">
        <v>3000</v>
      </c>
      <c r="E175" s="8">
        <v>3330</v>
      </c>
      <c r="F175" t="s">
        <v>8218</v>
      </c>
      <c r="G175" t="s">
        <v>8223</v>
      </c>
      <c r="H175" t="s">
        <v>8245</v>
      </c>
      <c r="I175">
        <v>1460260800</v>
      </c>
      <c r="J175">
        <v>1458336672</v>
      </c>
      <c r="K175" t="b">
        <v>0</v>
      </c>
      <c r="L175">
        <v>36</v>
      </c>
      <c r="M175" t="b">
        <v>1</v>
      </c>
      <c r="N175" t="s">
        <v>8269</v>
      </c>
      <c r="O175" s="10">
        <v>111</v>
      </c>
      <c r="P175">
        <v>92.5</v>
      </c>
      <c r="Q175" s="13" t="s">
        <v>8315</v>
      </c>
      <c r="R175" s="13" t="s">
        <v>8316</v>
      </c>
      <c r="S175" s="16">
        <v>42447.896666666667</v>
      </c>
      <c r="T175" s="16">
        <v>42470.166666666672</v>
      </c>
    </row>
    <row r="176" spans="1:20" ht="90" x14ac:dyDescent="0.25">
      <c r="A176">
        <v>3683</v>
      </c>
      <c r="B176" s="3" t="s">
        <v>3680</v>
      </c>
      <c r="C176" s="3" t="s">
        <v>7793</v>
      </c>
      <c r="D176" s="6">
        <v>3500</v>
      </c>
      <c r="E176" s="8">
        <v>3880</v>
      </c>
      <c r="F176" t="s">
        <v>8218</v>
      </c>
      <c r="G176" t="s">
        <v>8223</v>
      </c>
      <c r="H176" t="s">
        <v>8245</v>
      </c>
      <c r="I176">
        <v>1476931696</v>
      </c>
      <c r="J176">
        <v>1474339696</v>
      </c>
      <c r="K176" t="b">
        <v>0</v>
      </c>
      <c r="L176">
        <v>66</v>
      </c>
      <c r="M176" t="b">
        <v>1</v>
      </c>
      <c r="N176" t="s">
        <v>8269</v>
      </c>
      <c r="O176" s="10">
        <v>111</v>
      </c>
      <c r="P176">
        <v>58.79</v>
      </c>
      <c r="Q176" s="13" t="s">
        <v>8315</v>
      </c>
      <c r="R176" s="13" t="s">
        <v>8316</v>
      </c>
      <c r="S176" s="16">
        <v>42633.116851851853</v>
      </c>
      <c r="T176" s="16">
        <v>42663.116851851853</v>
      </c>
    </row>
    <row r="177" spans="1:20" ht="105" x14ac:dyDescent="0.25">
      <c r="A177">
        <v>3698</v>
      </c>
      <c r="B177" s="3" t="s">
        <v>3695</v>
      </c>
      <c r="C177" s="3" t="s">
        <v>7808</v>
      </c>
      <c r="D177" s="6">
        <v>5000</v>
      </c>
      <c r="E177" s="8">
        <v>5526</v>
      </c>
      <c r="F177" t="s">
        <v>8218</v>
      </c>
      <c r="G177" t="s">
        <v>8223</v>
      </c>
      <c r="H177" t="s">
        <v>8245</v>
      </c>
      <c r="I177">
        <v>1456946487</v>
      </c>
      <c r="J177">
        <v>1454354487</v>
      </c>
      <c r="K177" t="b">
        <v>0</v>
      </c>
      <c r="L177">
        <v>136</v>
      </c>
      <c r="M177" t="b">
        <v>1</v>
      </c>
      <c r="N177" t="s">
        <v>8269</v>
      </c>
      <c r="O177" s="10">
        <v>111</v>
      </c>
      <c r="P177">
        <v>40.630000000000003</v>
      </c>
      <c r="Q177" s="13" t="s">
        <v>8315</v>
      </c>
      <c r="R177" s="13" t="s">
        <v>8316</v>
      </c>
      <c r="S177" s="16">
        <v>42401.806562500002</v>
      </c>
      <c r="T177" s="16">
        <v>42431.806562500002</v>
      </c>
    </row>
    <row r="178" spans="1:20" ht="105" x14ac:dyDescent="0.25">
      <c r="A178">
        <v>1297</v>
      </c>
      <c r="B178" s="3" t="s">
        <v>1298</v>
      </c>
      <c r="C178" s="3" t="s">
        <v>5407</v>
      </c>
      <c r="D178" s="6">
        <v>20000</v>
      </c>
      <c r="E178" s="8">
        <v>21905</v>
      </c>
      <c r="F178" t="s">
        <v>8218</v>
      </c>
      <c r="G178" t="s">
        <v>8223</v>
      </c>
      <c r="H178" t="s">
        <v>8245</v>
      </c>
      <c r="I178">
        <v>1462125358</v>
      </c>
      <c r="J178">
        <v>1459533358</v>
      </c>
      <c r="K178" t="b">
        <v>0</v>
      </c>
      <c r="L178">
        <v>238</v>
      </c>
      <c r="M178" t="b">
        <v>1</v>
      </c>
      <c r="N178" t="s">
        <v>8269</v>
      </c>
      <c r="O178" s="10">
        <v>110</v>
      </c>
      <c r="P178">
        <v>92.04</v>
      </c>
      <c r="Q178" s="13" t="s">
        <v>8315</v>
      </c>
      <c r="R178" s="13" t="s">
        <v>8316</v>
      </c>
      <c r="S178" s="16">
        <v>42461.747199074074</v>
      </c>
      <c r="T178" s="16">
        <v>42491.747199074074</v>
      </c>
    </row>
    <row r="179" spans="1:20" ht="90" x14ac:dyDescent="0.25">
      <c r="A179">
        <v>2961</v>
      </c>
      <c r="B179" s="3" t="s">
        <v>2961</v>
      </c>
      <c r="C179" s="3" t="s">
        <v>7071</v>
      </c>
      <c r="D179" s="6">
        <v>5000</v>
      </c>
      <c r="E179" s="8">
        <v>5481</v>
      </c>
      <c r="F179" t="s">
        <v>8218</v>
      </c>
      <c r="G179" t="s">
        <v>8223</v>
      </c>
      <c r="H179" t="s">
        <v>8245</v>
      </c>
      <c r="I179">
        <v>1427342400</v>
      </c>
      <c r="J179">
        <v>1424927159</v>
      </c>
      <c r="K179" t="b">
        <v>0</v>
      </c>
      <c r="L179">
        <v>108</v>
      </c>
      <c r="M179" t="b">
        <v>1</v>
      </c>
      <c r="N179" t="s">
        <v>8269</v>
      </c>
      <c r="O179" s="10">
        <v>110</v>
      </c>
      <c r="P179">
        <v>50.75</v>
      </c>
      <c r="Q179" s="13" t="s">
        <v>8315</v>
      </c>
      <c r="R179" s="13" t="s">
        <v>8316</v>
      </c>
      <c r="S179" s="16">
        <v>42061.212488425925</v>
      </c>
      <c r="T179" s="16">
        <v>42089.166666666672</v>
      </c>
    </row>
    <row r="180" spans="1:20" ht="45" x14ac:dyDescent="0.25">
      <c r="A180">
        <v>3175</v>
      </c>
      <c r="B180" s="3" t="s">
        <v>3175</v>
      </c>
      <c r="C180" s="3" t="s">
        <v>7285</v>
      </c>
      <c r="D180" s="6">
        <v>5000</v>
      </c>
      <c r="E180" s="8">
        <v>5478</v>
      </c>
      <c r="F180" t="s">
        <v>8218</v>
      </c>
      <c r="G180" t="s">
        <v>8223</v>
      </c>
      <c r="H180" t="s">
        <v>8245</v>
      </c>
      <c r="I180">
        <v>1297977427</v>
      </c>
      <c r="J180">
        <v>1292793427</v>
      </c>
      <c r="K180" t="b">
        <v>1</v>
      </c>
      <c r="L180">
        <v>60</v>
      </c>
      <c r="M180" t="b">
        <v>1</v>
      </c>
      <c r="N180" t="s">
        <v>8269</v>
      </c>
      <c r="O180" s="10">
        <v>110</v>
      </c>
      <c r="P180">
        <v>91.3</v>
      </c>
      <c r="Q180" s="13" t="s">
        <v>8315</v>
      </c>
      <c r="R180" s="13" t="s">
        <v>8316</v>
      </c>
      <c r="S180" s="16">
        <v>40531.886886574073</v>
      </c>
      <c r="T180" s="16">
        <v>40591.886886574073</v>
      </c>
    </row>
    <row r="181" spans="1:20" ht="135" x14ac:dyDescent="0.25">
      <c r="A181">
        <v>3223</v>
      </c>
      <c r="B181" s="3" t="s">
        <v>3223</v>
      </c>
      <c r="C181" s="3" t="s">
        <v>7333</v>
      </c>
      <c r="D181" s="6">
        <v>3100</v>
      </c>
      <c r="E181" s="8">
        <v>3395</v>
      </c>
      <c r="F181" t="s">
        <v>8218</v>
      </c>
      <c r="G181" t="s">
        <v>8223</v>
      </c>
      <c r="H181" t="s">
        <v>8245</v>
      </c>
      <c r="I181">
        <v>1440100976</v>
      </c>
      <c r="J181">
        <v>1437508976</v>
      </c>
      <c r="K181" t="b">
        <v>1</v>
      </c>
      <c r="L181">
        <v>74</v>
      </c>
      <c r="M181" t="b">
        <v>1</v>
      </c>
      <c r="N181" t="s">
        <v>8269</v>
      </c>
      <c r="O181" s="10">
        <v>110</v>
      </c>
      <c r="P181">
        <v>45.88</v>
      </c>
      <c r="Q181" s="13" t="s">
        <v>8315</v>
      </c>
      <c r="R181" s="13" t="s">
        <v>8316</v>
      </c>
      <c r="S181" s="16">
        <v>42206.835370370376</v>
      </c>
      <c r="T181" s="16">
        <v>42236.835370370376</v>
      </c>
    </row>
    <row r="182" spans="1:20" ht="120" x14ac:dyDescent="0.25">
      <c r="A182">
        <v>3230</v>
      </c>
      <c r="B182" s="3" t="s">
        <v>3230</v>
      </c>
      <c r="C182" s="3" t="s">
        <v>7340</v>
      </c>
      <c r="D182" s="6">
        <v>2600</v>
      </c>
      <c r="E182" s="8">
        <v>2857</v>
      </c>
      <c r="F182" t="s">
        <v>8218</v>
      </c>
      <c r="G182" t="s">
        <v>8223</v>
      </c>
      <c r="H182" t="s">
        <v>8245</v>
      </c>
      <c r="I182">
        <v>1412135940</v>
      </c>
      <c r="J182">
        <v>1410840126</v>
      </c>
      <c r="K182" t="b">
        <v>1</v>
      </c>
      <c r="L182">
        <v>37</v>
      </c>
      <c r="M182" t="b">
        <v>1</v>
      </c>
      <c r="N182" t="s">
        <v>8269</v>
      </c>
      <c r="O182" s="10">
        <v>110</v>
      </c>
      <c r="P182">
        <v>77.22</v>
      </c>
      <c r="Q182" s="13" t="s">
        <v>8315</v>
      </c>
      <c r="R182" s="13" t="s">
        <v>8316</v>
      </c>
      <c r="S182" s="16">
        <v>41898.168125000004</v>
      </c>
      <c r="T182" s="16">
        <v>41913.165972222225</v>
      </c>
    </row>
    <row r="183" spans="1:20" ht="135" x14ac:dyDescent="0.25">
      <c r="A183">
        <v>3311</v>
      </c>
      <c r="B183" s="3" t="s">
        <v>3311</v>
      </c>
      <c r="C183" s="3" t="s">
        <v>7421</v>
      </c>
      <c r="D183" s="6">
        <v>2500</v>
      </c>
      <c r="E183" s="8">
        <v>2746</v>
      </c>
      <c r="F183" t="s">
        <v>8218</v>
      </c>
      <c r="G183" t="s">
        <v>8223</v>
      </c>
      <c r="H183" t="s">
        <v>8245</v>
      </c>
      <c r="I183">
        <v>1445065210</v>
      </c>
      <c r="J183">
        <v>1442473210</v>
      </c>
      <c r="K183" t="b">
        <v>0</v>
      </c>
      <c r="L183">
        <v>45</v>
      </c>
      <c r="M183" t="b">
        <v>1</v>
      </c>
      <c r="N183" t="s">
        <v>8269</v>
      </c>
      <c r="O183" s="10">
        <v>110</v>
      </c>
      <c r="P183">
        <v>61.02</v>
      </c>
      <c r="Q183" s="13" t="s">
        <v>8315</v>
      </c>
      <c r="R183" s="13" t="s">
        <v>8316</v>
      </c>
      <c r="S183" s="16">
        <v>42264.29178240741</v>
      </c>
      <c r="T183" s="16">
        <v>42294.29178240741</v>
      </c>
    </row>
    <row r="184" spans="1:20" ht="105" x14ac:dyDescent="0.25">
      <c r="A184">
        <v>3346</v>
      </c>
      <c r="B184" s="3" t="s">
        <v>3346</v>
      </c>
      <c r="C184" s="3" t="s">
        <v>7456</v>
      </c>
      <c r="D184" s="6">
        <v>1500</v>
      </c>
      <c r="E184" s="8">
        <v>1650</v>
      </c>
      <c r="F184" t="s">
        <v>8218</v>
      </c>
      <c r="G184" t="s">
        <v>8223</v>
      </c>
      <c r="H184" t="s">
        <v>8245</v>
      </c>
      <c r="I184">
        <v>1424910910</v>
      </c>
      <c r="J184">
        <v>1424306110</v>
      </c>
      <c r="K184" t="b">
        <v>0</v>
      </c>
      <c r="L184">
        <v>18</v>
      </c>
      <c r="M184" t="b">
        <v>1</v>
      </c>
      <c r="N184" t="s">
        <v>8269</v>
      </c>
      <c r="O184" s="10">
        <v>110</v>
      </c>
      <c r="P184">
        <v>91.67</v>
      </c>
      <c r="Q184" s="13" t="s">
        <v>8315</v>
      </c>
      <c r="R184" s="13" t="s">
        <v>8316</v>
      </c>
      <c r="S184" s="16">
        <v>42054.024421296301</v>
      </c>
      <c r="T184" s="16">
        <v>42061.024421296301</v>
      </c>
    </row>
    <row r="185" spans="1:20" ht="45" x14ac:dyDescent="0.25">
      <c r="A185">
        <v>3402</v>
      </c>
      <c r="B185" s="3" t="s">
        <v>3401</v>
      </c>
      <c r="C185" s="3" t="s">
        <v>7512</v>
      </c>
      <c r="D185" s="6">
        <v>15000</v>
      </c>
      <c r="E185" s="8">
        <v>16465</v>
      </c>
      <c r="F185" t="s">
        <v>8218</v>
      </c>
      <c r="G185" t="s">
        <v>8223</v>
      </c>
      <c r="H185" t="s">
        <v>8245</v>
      </c>
      <c r="I185">
        <v>1447295460</v>
      </c>
      <c r="J185">
        <v>1444747843</v>
      </c>
      <c r="K185" t="b">
        <v>0</v>
      </c>
      <c r="L185">
        <v>165</v>
      </c>
      <c r="M185" t="b">
        <v>1</v>
      </c>
      <c r="N185" t="s">
        <v>8269</v>
      </c>
      <c r="O185" s="10">
        <v>110</v>
      </c>
      <c r="P185">
        <v>99.79</v>
      </c>
      <c r="Q185" s="13" t="s">
        <v>8315</v>
      </c>
      <c r="R185" s="13" t="s">
        <v>8316</v>
      </c>
      <c r="S185" s="16">
        <v>42290.61855324074</v>
      </c>
      <c r="T185" s="16">
        <v>42320.104861111111</v>
      </c>
    </row>
    <row r="186" spans="1:20" ht="30" x14ac:dyDescent="0.25">
      <c r="A186">
        <v>3432</v>
      </c>
      <c r="B186" s="3" t="s">
        <v>3431</v>
      </c>
      <c r="C186" s="3" t="s">
        <v>7542</v>
      </c>
      <c r="D186" s="6">
        <v>2000</v>
      </c>
      <c r="E186" s="8">
        <v>2193</v>
      </c>
      <c r="F186" t="s">
        <v>8218</v>
      </c>
      <c r="G186" t="s">
        <v>8223</v>
      </c>
      <c r="H186" t="s">
        <v>8245</v>
      </c>
      <c r="I186">
        <v>1454709600</v>
      </c>
      <c r="J186">
        <v>1452520614</v>
      </c>
      <c r="K186" t="b">
        <v>0</v>
      </c>
      <c r="L186">
        <v>42</v>
      </c>
      <c r="M186" t="b">
        <v>1</v>
      </c>
      <c r="N186" t="s">
        <v>8269</v>
      </c>
      <c r="O186" s="10">
        <v>110</v>
      </c>
      <c r="P186">
        <v>52.21</v>
      </c>
      <c r="Q186" s="13" t="s">
        <v>8315</v>
      </c>
      <c r="R186" s="13" t="s">
        <v>8316</v>
      </c>
      <c r="S186" s="16">
        <v>42380.581180555557</v>
      </c>
      <c r="T186" s="16">
        <v>42405.916666666672</v>
      </c>
    </row>
    <row r="187" spans="1:20" ht="90" x14ac:dyDescent="0.25">
      <c r="A187">
        <v>3448</v>
      </c>
      <c r="B187" s="3" t="s">
        <v>3447</v>
      </c>
      <c r="C187" s="3" t="s">
        <v>7558</v>
      </c>
      <c r="D187" s="6">
        <v>2100</v>
      </c>
      <c r="E187" s="8">
        <v>2305</v>
      </c>
      <c r="F187" t="s">
        <v>8218</v>
      </c>
      <c r="G187" t="s">
        <v>8223</v>
      </c>
      <c r="H187" t="s">
        <v>8245</v>
      </c>
      <c r="I187">
        <v>1418784689</v>
      </c>
      <c r="J187">
        <v>1416192689</v>
      </c>
      <c r="K187" t="b">
        <v>0</v>
      </c>
      <c r="L187">
        <v>45</v>
      </c>
      <c r="M187" t="b">
        <v>1</v>
      </c>
      <c r="N187" t="s">
        <v>8269</v>
      </c>
      <c r="O187" s="10">
        <v>110</v>
      </c>
      <c r="P187">
        <v>51.22</v>
      </c>
      <c r="Q187" s="13" t="s">
        <v>8315</v>
      </c>
      <c r="R187" s="13" t="s">
        <v>8316</v>
      </c>
      <c r="S187" s="16">
        <v>41960.119085648148</v>
      </c>
      <c r="T187" s="16">
        <v>41990.119085648148</v>
      </c>
    </row>
    <row r="188" spans="1:20" ht="120" x14ac:dyDescent="0.25">
      <c r="A188">
        <v>3514</v>
      </c>
      <c r="B188" s="3" t="s">
        <v>3513</v>
      </c>
      <c r="C188" s="3" t="s">
        <v>7624</v>
      </c>
      <c r="D188" s="6">
        <v>500</v>
      </c>
      <c r="E188" s="8">
        <v>550</v>
      </c>
      <c r="F188" t="s">
        <v>8218</v>
      </c>
      <c r="G188" t="s">
        <v>8223</v>
      </c>
      <c r="H188" t="s">
        <v>8245</v>
      </c>
      <c r="I188">
        <v>1422853140</v>
      </c>
      <c r="J188">
        <v>1421439552</v>
      </c>
      <c r="K188" t="b">
        <v>0</v>
      </c>
      <c r="L188">
        <v>10</v>
      </c>
      <c r="M188" t="b">
        <v>1</v>
      </c>
      <c r="N188" t="s">
        <v>8269</v>
      </c>
      <c r="O188" s="10">
        <v>110</v>
      </c>
      <c r="P188">
        <v>55</v>
      </c>
      <c r="Q188" s="13" t="s">
        <v>8315</v>
      </c>
      <c r="R188" s="13" t="s">
        <v>8316</v>
      </c>
      <c r="S188" s="16">
        <v>42020.846666666665</v>
      </c>
      <c r="T188" s="16">
        <v>42037.207638888889</v>
      </c>
    </row>
    <row r="189" spans="1:20" ht="60" x14ac:dyDescent="0.25">
      <c r="A189">
        <v>3518</v>
      </c>
      <c r="B189" s="3" t="s">
        <v>3517</v>
      </c>
      <c r="C189" s="3" t="s">
        <v>7628</v>
      </c>
      <c r="D189" s="6">
        <v>1500</v>
      </c>
      <c r="E189" s="8">
        <v>1650.69</v>
      </c>
      <c r="F189" t="s">
        <v>8218</v>
      </c>
      <c r="G189" t="s">
        <v>8223</v>
      </c>
      <c r="H189" t="s">
        <v>8245</v>
      </c>
      <c r="I189">
        <v>1412259660</v>
      </c>
      <c r="J189">
        <v>1410461299</v>
      </c>
      <c r="K189" t="b">
        <v>0</v>
      </c>
      <c r="L189">
        <v>33</v>
      </c>
      <c r="M189" t="b">
        <v>1</v>
      </c>
      <c r="N189" t="s">
        <v>8269</v>
      </c>
      <c r="O189" s="10">
        <v>110</v>
      </c>
      <c r="P189">
        <v>50.02</v>
      </c>
      <c r="Q189" s="13" t="s">
        <v>8315</v>
      </c>
      <c r="R189" s="13" t="s">
        <v>8316</v>
      </c>
      <c r="S189" s="16">
        <v>41893.783553240741</v>
      </c>
      <c r="T189" s="16">
        <v>41914.597916666666</v>
      </c>
    </row>
    <row r="190" spans="1:20" ht="30" x14ac:dyDescent="0.25">
      <c r="A190">
        <v>3598</v>
      </c>
      <c r="B190" s="3" t="s">
        <v>3597</v>
      </c>
      <c r="C190" s="3" t="s">
        <v>7708</v>
      </c>
      <c r="D190" s="6">
        <v>1000</v>
      </c>
      <c r="E190" s="8">
        <v>1101</v>
      </c>
      <c r="F190" t="s">
        <v>8218</v>
      </c>
      <c r="G190" t="s">
        <v>8223</v>
      </c>
      <c r="H190" t="s">
        <v>8245</v>
      </c>
      <c r="I190">
        <v>1409720340</v>
      </c>
      <c r="J190">
        <v>1408129822</v>
      </c>
      <c r="K190" t="b">
        <v>0</v>
      </c>
      <c r="L190">
        <v>27</v>
      </c>
      <c r="M190" t="b">
        <v>1</v>
      </c>
      <c r="N190" t="s">
        <v>8269</v>
      </c>
      <c r="O190" s="10">
        <v>110</v>
      </c>
      <c r="P190">
        <v>40.78</v>
      </c>
      <c r="Q190" s="13" t="s">
        <v>8315</v>
      </c>
      <c r="R190" s="13" t="s">
        <v>8316</v>
      </c>
      <c r="S190" s="16">
        <v>41866.79886574074</v>
      </c>
      <c r="T190" s="16">
        <v>41885.207638888889</v>
      </c>
    </row>
    <row r="191" spans="1:20" ht="30" x14ac:dyDescent="0.25">
      <c r="A191">
        <v>3621</v>
      </c>
      <c r="B191" s="3" t="s">
        <v>3619</v>
      </c>
      <c r="C191" s="3" t="s">
        <v>7731</v>
      </c>
      <c r="D191" s="6">
        <v>3000</v>
      </c>
      <c r="E191" s="8">
        <v>3292</v>
      </c>
      <c r="F191" t="s">
        <v>8218</v>
      </c>
      <c r="G191" t="s">
        <v>8223</v>
      </c>
      <c r="H191" t="s">
        <v>8245</v>
      </c>
      <c r="I191">
        <v>1475269200</v>
      </c>
      <c r="J191">
        <v>1473200844</v>
      </c>
      <c r="K191" t="b">
        <v>0</v>
      </c>
      <c r="L191">
        <v>70</v>
      </c>
      <c r="M191" t="b">
        <v>1</v>
      </c>
      <c r="N191" t="s">
        <v>8269</v>
      </c>
      <c r="O191" s="10">
        <v>110</v>
      </c>
      <c r="P191">
        <v>47.03</v>
      </c>
      <c r="Q191" s="13" t="s">
        <v>8315</v>
      </c>
      <c r="R191" s="13" t="s">
        <v>8316</v>
      </c>
      <c r="S191" s="16">
        <v>42619.935694444444</v>
      </c>
      <c r="T191" s="16">
        <v>42643.875</v>
      </c>
    </row>
    <row r="192" spans="1:20" ht="120" x14ac:dyDescent="0.25">
      <c r="A192">
        <v>3679</v>
      </c>
      <c r="B192" s="3" t="s">
        <v>3676</v>
      </c>
      <c r="C192" s="3" t="s">
        <v>7789</v>
      </c>
      <c r="D192" s="6">
        <v>2000</v>
      </c>
      <c r="E192" s="8">
        <v>2202</v>
      </c>
      <c r="F192" t="s">
        <v>8218</v>
      </c>
      <c r="G192" t="s">
        <v>8223</v>
      </c>
      <c r="H192" t="s">
        <v>8245</v>
      </c>
      <c r="I192">
        <v>1404190740</v>
      </c>
      <c r="J192">
        <v>1401214581</v>
      </c>
      <c r="K192" t="b">
        <v>0</v>
      </c>
      <c r="L192">
        <v>30</v>
      </c>
      <c r="M192" t="b">
        <v>1</v>
      </c>
      <c r="N192" t="s">
        <v>8269</v>
      </c>
      <c r="O192" s="10">
        <v>110</v>
      </c>
      <c r="P192">
        <v>73.400000000000006</v>
      </c>
      <c r="Q192" s="13" t="s">
        <v>8315</v>
      </c>
      <c r="R192" s="13" t="s">
        <v>8316</v>
      </c>
      <c r="S192" s="16">
        <v>41786.761354166665</v>
      </c>
      <c r="T192" s="16">
        <v>41821.207638888889</v>
      </c>
    </row>
    <row r="193" spans="1:20" ht="75" x14ac:dyDescent="0.25">
      <c r="A193">
        <v>1290</v>
      </c>
      <c r="B193" s="3" t="s">
        <v>1291</v>
      </c>
      <c r="C193" s="3" t="s">
        <v>5400</v>
      </c>
      <c r="D193" s="6">
        <v>3500</v>
      </c>
      <c r="E193" s="8">
        <v>3800</v>
      </c>
      <c r="F193" t="s">
        <v>8218</v>
      </c>
      <c r="G193" t="s">
        <v>8223</v>
      </c>
      <c r="H193" t="s">
        <v>8245</v>
      </c>
      <c r="I193">
        <v>1429772340</v>
      </c>
      <c r="J193">
        <v>1427121931</v>
      </c>
      <c r="K193" t="b">
        <v>0</v>
      </c>
      <c r="L193">
        <v>86</v>
      </c>
      <c r="M193" t="b">
        <v>1</v>
      </c>
      <c r="N193" t="s">
        <v>8269</v>
      </c>
      <c r="O193" s="10">
        <v>109</v>
      </c>
      <c r="P193">
        <v>44.19</v>
      </c>
      <c r="Q193" s="13" t="s">
        <v>8315</v>
      </c>
      <c r="R193" s="13" t="s">
        <v>8316</v>
      </c>
      <c r="S193" s="16">
        <v>42086.614942129629</v>
      </c>
      <c r="T193" s="16">
        <v>42117.290972222225</v>
      </c>
    </row>
    <row r="194" spans="1:20" ht="150" x14ac:dyDescent="0.25">
      <c r="A194">
        <v>2965</v>
      </c>
      <c r="B194" s="3" t="s">
        <v>2965</v>
      </c>
      <c r="C194" s="3" t="s">
        <v>7075</v>
      </c>
      <c r="D194" s="6">
        <v>1500</v>
      </c>
      <c r="E194" s="8">
        <v>1635</v>
      </c>
      <c r="F194" t="s">
        <v>8218</v>
      </c>
      <c r="G194" t="s">
        <v>8223</v>
      </c>
      <c r="H194" t="s">
        <v>8245</v>
      </c>
      <c r="I194">
        <v>1436290233</v>
      </c>
      <c r="J194">
        <v>1433698233</v>
      </c>
      <c r="K194" t="b">
        <v>0</v>
      </c>
      <c r="L194">
        <v>39</v>
      </c>
      <c r="M194" t="b">
        <v>1</v>
      </c>
      <c r="N194" t="s">
        <v>8269</v>
      </c>
      <c r="O194" s="10">
        <v>109</v>
      </c>
      <c r="P194">
        <v>41.92</v>
      </c>
      <c r="Q194" s="13" t="s">
        <v>8315</v>
      </c>
      <c r="R194" s="13" t="s">
        <v>8316</v>
      </c>
      <c r="S194" s="16">
        <v>42162.729548611111</v>
      </c>
      <c r="T194" s="16">
        <v>42192.729548611111</v>
      </c>
    </row>
    <row r="195" spans="1:20" ht="45" x14ac:dyDescent="0.25">
      <c r="A195">
        <v>2980</v>
      </c>
      <c r="B195" s="3" t="s">
        <v>2980</v>
      </c>
      <c r="C195" s="3" t="s">
        <v>7090</v>
      </c>
      <c r="D195" s="6">
        <v>3000</v>
      </c>
      <c r="E195" s="8">
        <v>3275</v>
      </c>
      <c r="F195" t="s">
        <v>8218</v>
      </c>
      <c r="G195" t="s">
        <v>8223</v>
      </c>
      <c r="H195" t="s">
        <v>8245</v>
      </c>
      <c r="I195">
        <v>1440381600</v>
      </c>
      <c r="J195">
        <v>1438639130</v>
      </c>
      <c r="K195" t="b">
        <v>0</v>
      </c>
      <c r="L195">
        <v>24</v>
      </c>
      <c r="M195" t="b">
        <v>1</v>
      </c>
      <c r="N195" t="s">
        <v>8269</v>
      </c>
      <c r="O195" s="10">
        <v>109</v>
      </c>
      <c r="P195">
        <v>136.46</v>
      </c>
      <c r="Q195" s="13" t="s">
        <v>8315</v>
      </c>
      <c r="R195" s="13" t="s">
        <v>8316</v>
      </c>
      <c r="S195" s="16">
        <v>42219.915856481486</v>
      </c>
      <c r="T195" s="16">
        <v>42240.083333333328</v>
      </c>
    </row>
    <row r="196" spans="1:20" ht="60" x14ac:dyDescent="0.25">
      <c r="A196">
        <v>3183</v>
      </c>
      <c r="B196" s="3" t="s">
        <v>3183</v>
      </c>
      <c r="C196" s="3" t="s">
        <v>7293</v>
      </c>
      <c r="D196" s="6">
        <v>2500</v>
      </c>
      <c r="E196" s="8">
        <v>2725</v>
      </c>
      <c r="F196" t="s">
        <v>8218</v>
      </c>
      <c r="G196" t="s">
        <v>8223</v>
      </c>
      <c r="H196" t="s">
        <v>8245</v>
      </c>
      <c r="I196">
        <v>1377284669</v>
      </c>
      <c r="J196">
        <v>1375729469</v>
      </c>
      <c r="K196" t="b">
        <v>1</v>
      </c>
      <c r="L196">
        <v>68</v>
      </c>
      <c r="M196" t="b">
        <v>1</v>
      </c>
      <c r="N196" t="s">
        <v>8269</v>
      </c>
      <c r="O196" s="10">
        <v>109</v>
      </c>
      <c r="P196">
        <v>40.07</v>
      </c>
      <c r="Q196" s="13" t="s">
        <v>8315</v>
      </c>
      <c r="R196" s="13" t="s">
        <v>8316</v>
      </c>
      <c r="S196" s="16">
        <v>41491.79478009259</v>
      </c>
      <c r="T196" s="16">
        <v>41509.79478009259</v>
      </c>
    </row>
    <row r="197" spans="1:20" ht="105" x14ac:dyDescent="0.25">
      <c r="A197">
        <v>3260</v>
      </c>
      <c r="B197" s="3" t="s">
        <v>3260</v>
      </c>
      <c r="C197" s="3" t="s">
        <v>7370</v>
      </c>
      <c r="D197" s="6">
        <v>5000</v>
      </c>
      <c r="E197" s="8">
        <v>5462</v>
      </c>
      <c r="F197" t="s">
        <v>8218</v>
      </c>
      <c r="G197" t="s">
        <v>8223</v>
      </c>
      <c r="H197" t="s">
        <v>8245</v>
      </c>
      <c r="I197">
        <v>1448903318</v>
      </c>
      <c r="J197">
        <v>1445875718</v>
      </c>
      <c r="K197" t="b">
        <v>1</v>
      </c>
      <c r="L197">
        <v>73</v>
      </c>
      <c r="M197" t="b">
        <v>1</v>
      </c>
      <c r="N197" t="s">
        <v>8269</v>
      </c>
      <c r="O197" s="10">
        <v>109</v>
      </c>
      <c r="P197">
        <v>74.819999999999993</v>
      </c>
      <c r="Q197" s="13" t="s">
        <v>8315</v>
      </c>
      <c r="R197" s="13" t="s">
        <v>8316</v>
      </c>
      <c r="S197" s="16">
        <v>42303.672662037032</v>
      </c>
      <c r="T197" s="16">
        <v>42338.714328703703</v>
      </c>
    </row>
    <row r="198" spans="1:20" ht="120" x14ac:dyDescent="0.25">
      <c r="A198">
        <v>3410</v>
      </c>
      <c r="B198" s="3" t="s">
        <v>3409</v>
      </c>
      <c r="C198" s="3" t="s">
        <v>7520</v>
      </c>
      <c r="D198" s="6">
        <v>3000</v>
      </c>
      <c r="E198" s="8">
        <v>3255</v>
      </c>
      <c r="F198" t="s">
        <v>8218</v>
      </c>
      <c r="G198" t="s">
        <v>8223</v>
      </c>
      <c r="H198" t="s">
        <v>8245</v>
      </c>
      <c r="I198">
        <v>1465196400</v>
      </c>
      <c r="J198">
        <v>1462841990</v>
      </c>
      <c r="K198" t="b">
        <v>0</v>
      </c>
      <c r="L198">
        <v>40</v>
      </c>
      <c r="M198" t="b">
        <v>1</v>
      </c>
      <c r="N198" t="s">
        <v>8269</v>
      </c>
      <c r="O198" s="10">
        <v>109</v>
      </c>
      <c r="P198">
        <v>81.38</v>
      </c>
      <c r="Q198" s="13" t="s">
        <v>8315</v>
      </c>
      <c r="R198" s="13" t="s">
        <v>8316</v>
      </c>
      <c r="S198" s="16">
        <v>42500.041550925926</v>
      </c>
      <c r="T198" s="16">
        <v>42527.291666666672</v>
      </c>
    </row>
    <row r="199" spans="1:20" ht="60" x14ac:dyDescent="0.25">
      <c r="A199">
        <v>3497</v>
      </c>
      <c r="B199" s="3" t="s">
        <v>3496</v>
      </c>
      <c r="C199" s="3" t="s">
        <v>7607</v>
      </c>
      <c r="D199" s="6">
        <v>1551</v>
      </c>
      <c r="E199" s="8">
        <v>1686</v>
      </c>
      <c r="F199" t="s">
        <v>8218</v>
      </c>
      <c r="G199" t="s">
        <v>8223</v>
      </c>
      <c r="H199" t="s">
        <v>8245</v>
      </c>
      <c r="I199">
        <v>1464904800</v>
      </c>
      <c r="J199">
        <v>1463852904</v>
      </c>
      <c r="K199" t="b">
        <v>0</v>
      </c>
      <c r="L199">
        <v>49</v>
      </c>
      <c r="M199" t="b">
        <v>1</v>
      </c>
      <c r="N199" t="s">
        <v>8269</v>
      </c>
      <c r="O199" s="10">
        <v>109</v>
      </c>
      <c r="P199">
        <v>34.409999999999997</v>
      </c>
      <c r="Q199" s="13" t="s">
        <v>8315</v>
      </c>
      <c r="R199" s="13" t="s">
        <v>8316</v>
      </c>
      <c r="S199" s="16">
        <v>42511.741944444439</v>
      </c>
      <c r="T199" s="16">
        <v>42523.916666666672</v>
      </c>
    </row>
    <row r="200" spans="1:20" ht="75" x14ac:dyDescent="0.25">
      <c r="A200">
        <v>3583</v>
      </c>
      <c r="B200" s="3" t="s">
        <v>3582</v>
      </c>
      <c r="C200" s="3" t="s">
        <v>7693</v>
      </c>
      <c r="D200" s="6">
        <v>3000</v>
      </c>
      <c r="E200" s="8">
        <v>3255</v>
      </c>
      <c r="F200" t="s">
        <v>8218</v>
      </c>
      <c r="G200" t="s">
        <v>8223</v>
      </c>
      <c r="H200" t="s">
        <v>8245</v>
      </c>
      <c r="I200">
        <v>1460970805</v>
      </c>
      <c r="J200">
        <v>1455790405</v>
      </c>
      <c r="K200" t="b">
        <v>0</v>
      </c>
      <c r="L200">
        <v>24</v>
      </c>
      <c r="M200" t="b">
        <v>1</v>
      </c>
      <c r="N200" t="s">
        <v>8269</v>
      </c>
      <c r="O200" s="10">
        <v>109</v>
      </c>
      <c r="P200">
        <v>135.63</v>
      </c>
      <c r="Q200" s="13" t="s">
        <v>8315</v>
      </c>
      <c r="R200" s="13" t="s">
        <v>8316</v>
      </c>
      <c r="S200" s="16">
        <v>42418.425983796296</v>
      </c>
      <c r="T200" s="16">
        <v>42478.384317129632</v>
      </c>
    </row>
    <row r="201" spans="1:20" ht="90" x14ac:dyDescent="0.25">
      <c r="A201">
        <v>3586</v>
      </c>
      <c r="B201" s="3" t="s">
        <v>3585</v>
      </c>
      <c r="C201" s="3" t="s">
        <v>7696</v>
      </c>
      <c r="D201" s="6">
        <v>7500</v>
      </c>
      <c r="E201" s="8">
        <v>8207</v>
      </c>
      <c r="F201" t="s">
        <v>8218</v>
      </c>
      <c r="G201" t="s">
        <v>8223</v>
      </c>
      <c r="H201" t="s">
        <v>8245</v>
      </c>
      <c r="I201">
        <v>1474649070</v>
      </c>
      <c r="J201">
        <v>1469465070</v>
      </c>
      <c r="K201" t="b">
        <v>0</v>
      </c>
      <c r="L201">
        <v>54</v>
      </c>
      <c r="M201" t="b">
        <v>1</v>
      </c>
      <c r="N201" t="s">
        <v>8269</v>
      </c>
      <c r="O201" s="10">
        <v>109</v>
      </c>
      <c r="P201">
        <v>151.97999999999999</v>
      </c>
      <c r="Q201" s="13" t="s">
        <v>8315</v>
      </c>
      <c r="R201" s="13" t="s">
        <v>8316</v>
      </c>
      <c r="S201" s="16">
        <v>42576.697569444441</v>
      </c>
      <c r="T201" s="16">
        <v>42636.697569444441</v>
      </c>
    </row>
    <row r="202" spans="1:20" ht="45" x14ac:dyDescent="0.25">
      <c r="A202">
        <v>3664</v>
      </c>
      <c r="B202" s="3" t="s">
        <v>3661</v>
      </c>
      <c r="C202" s="3" t="s">
        <v>7774</v>
      </c>
      <c r="D202" s="6">
        <v>800</v>
      </c>
      <c r="E202" s="8">
        <v>875</v>
      </c>
      <c r="F202" t="s">
        <v>8218</v>
      </c>
      <c r="G202" t="s">
        <v>8223</v>
      </c>
      <c r="H202" t="s">
        <v>8245</v>
      </c>
      <c r="I202">
        <v>1466056689</v>
      </c>
      <c r="J202">
        <v>1464847089</v>
      </c>
      <c r="K202" t="b">
        <v>0</v>
      </c>
      <c r="L202">
        <v>19</v>
      </c>
      <c r="M202" t="b">
        <v>1</v>
      </c>
      <c r="N202" t="s">
        <v>8269</v>
      </c>
      <c r="O202" s="10">
        <v>109</v>
      </c>
      <c r="P202">
        <v>46.05</v>
      </c>
      <c r="Q202" s="13" t="s">
        <v>8315</v>
      </c>
      <c r="R202" s="13" t="s">
        <v>8316</v>
      </c>
      <c r="S202" s="16">
        <v>42523.248715277776</v>
      </c>
      <c r="T202" s="16">
        <v>42537.248715277776</v>
      </c>
    </row>
    <row r="203" spans="1:20" ht="30" x14ac:dyDescent="0.25">
      <c r="A203">
        <v>530</v>
      </c>
      <c r="B203" s="3" t="s">
        <v>531</v>
      </c>
      <c r="C203" s="3" t="s">
        <v>4640</v>
      </c>
      <c r="D203" s="6">
        <v>3405</v>
      </c>
      <c r="E203" s="8">
        <v>3670</v>
      </c>
      <c r="F203" t="s">
        <v>8218</v>
      </c>
      <c r="G203" t="s">
        <v>8223</v>
      </c>
      <c r="H203" t="s">
        <v>8245</v>
      </c>
      <c r="I203">
        <v>1435111200</v>
      </c>
      <c r="J203">
        <v>1433254268</v>
      </c>
      <c r="K203" t="b">
        <v>0</v>
      </c>
      <c r="L203">
        <v>29</v>
      </c>
      <c r="M203" t="b">
        <v>1</v>
      </c>
      <c r="N203" t="s">
        <v>8269</v>
      </c>
      <c r="O203" s="10">
        <v>108</v>
      </c>
      <c r="P203">
        <v>126.55</v>
      </c>
      <c r="Q203" s="13" t="s">
        <v>8315</v>
      </c>
      <c r="R203" s="13" t="s">
        <v>8316</v>
      </c>
      <c r="S203" s="16">
        <v>42157.591064814813</v>
      </c>
      <c r="T203" s="16">
        <v>42179.083333333328</v>
      </c>
    </row>
    <row r="204" spans="1:20" ht="75" x14ac:dyDescent="0.25">
      <c r="A204">
        <v>2792</v>
      </c>
      <c r="B204" s="3" t="s">
        <v>2792</v>
      </c>
      <c r="C204" s="3" t="s">
        <v>6902</v>
      </c>
      <c r="D204" s="6">
        <v>2000</v>
      </c>
      <c r="E204" s="8">
        <v>2152</v>
      </c>
      <c r="F204" t="s">
        <v>8218</v>
      </c>
      <c r="G204" t="s">
        <v>8223</v>
      </c>
      <c r="H204" t="s">
        <v>8245</v>
      </c>
      <c r="I204">
        <v>1439357559</v>
      </c>
      <c r="J204">
        <v>1435469559</v>
      </c>
      <c r="K204" t="b">
        <v>0</v>
      </c>
      <c r="L204">
        <v>24</v>
      </c>
      <c r="M204" t="b">
        <v>1</v>
      </c>
      <c r="N204" t="s">
        <v>8269</v>
      </c>
      <c r="O204" s="10">
        <v>108</v>
      </c>
      <c r="P204">
        <v>89.67</v>
      </c>
      <c r="Q204" s="13" t="s">
        <v>8315</v>
      </c>
      <c r="R204" s="13" t="s">
        <v>8316</v>
      </c>
      <c r="S204" s="16">
        <v>42183.231006944443</v>
      </c>
      <c r="T204" s="16">
        <v>42228.231006944443</v>
      </c>
    </row>
    <row r="205" spans="1:20" ht="120" x14ac:dyDescent="0.25">
      <c r="A205">
        <v>2810</v>
      </c>
      <c r="B205" s="3" t="s">
        <v>2810</v>
      </c>
      <c r="C205" s="3" t="s">
        <v>6920</v>
      </c>
      <c r="D205" s="6">
        <v>2500</v>
      </c>
      <c r="E205" s="8">
        <v>2705</v>
      </c>
      <c r="F205" t="s">
        <v>8218</v>
      </c>
      <c r="G205" t="s">
        <v>8223</v>
      </c>
      <c r="H205" t="s">
        <v>8245</v>
      </c>
      <c r="I205">
        <v>1401595140</v>
      </c>
      <c r="J205">
        <v>1398828064</v>
      </c>
      <c r="K205" t="b">
        <v>0</v>
      </c>
      <c r="L205">
        <v>57</v>
      </c>
      <c r="M205" t="b">
        <v>1</v>
      </c>
      <c r="N205" t="s">
        <v>8269</v>
      </c>
      <c r="O205" s="10">
        <v>108</v>
      </c>
      <c r="P205">
        <v>47.46</v>
      </c>
      <c r="Q205" s="13" t="s">
        <v>8315</v>
      </c>
      <c r="R205" s="13" t="s">
        <v>8316</v>
      </c>
      <c r="S205" s="16">
        <v>41759.13962962963</v>
      </c>
      <c r="T205" s="16">
        <v>41791.165972222225</v>
      </c>
    </row>
    <row r="206" spans="1:20" ht="45" x14ac:dyDescent="0.25">
      <c r="A206">
        <v>2826</v>
      </c>
      <c r="B206" s="3" t="s">
        <v>2826</v>
      </c>
      <c r="C206" s="3" t="s">
        <v>6936</v>
      </c>
      <c r="D206" s="6">
        <v>2000</v>
      </c>
      <c r="E206" s="8">
        <v>2155</v>
      </c>
      <c r="F206" t="s">
        <v>8218</v>
      </c>
      <c r="G206" t="s">
        <v>8223</v>
      </c>
      <c r="H206" t="s">
        <v>8245</v>
      </c>
      <c r="I206">
        <v>1436511600</v>
      </c>
      <c r="J206">
        <v>1434415812</v>
      </c>
      <c r="K206" t="b">
        <v>0</v>
      </c>
      <c r="L206">
        <v>19</v>
      </c>
      <c r="M206" t="b">
        <v>1</v>
      </c>
      <c r="N206" t="s">
        <v>8269</v>
      </c>
      <c r="O206" s="10">
        <v>108</v>
      </c>
      <c r="P206">
        <v>113.42</v>
      </c>
      <c r="Q206" s="13" t="s">
        <v>8315</v>
      </c>
      <c r="R206" s="13" t="s">
        <v>8316</v>
      </c>
      <c r="S206" s="16">
        <v>42171.034861111111</v>
      </c>
      <c r="T206" s="16">
        <v>42195.291666666672</v>
      </c>
    </row>
    <row r="207" spans="1:20" ht="45" x14ac:dyDescent="0.25">
      <c r="A207">
        <v>2833</v>
      </c>
      <c r="B207" s="3" t="s">
        <v>2833</v>
      </c>
      <c r="C207" s="3" t="s">
        <v>6943</v>
      </c>
      <c r="D207" s="6">
        <v>2700</v>
      </c>
      <c r="E207" s="8">
        <v>2923</v>
      </c>
      <c r="F207" t="s">
        <v>8218</v>
      </c>
      <c r="G207" t="s">
        <v>8223</v>
      </c>
      <c r="H207" t="s">
        <v>8245</v>
      </c>
      <c r="I207">
        <v>1444528800</v>
      </c>
      <c r="J207">
        <v>1442804633</v>
      </c>
      <c r="K207" t="b">
        <v>0</v>
      </c>
      <c r="L207">
        <v>35</v>
      </c>
      <c r="M207" t="b">
        <v>1</v>
      </c>
      <c r="N207" t="s">
        <v>8269</v>
      </c>
      <c r="O207" s="10">
        <v>108</v>
      </c>
      <c r="P207">
        <v>83.51</v>
      </c>
      <c r="Q207" s="13" t="s">
        <v>8315</v>
      </c>
      <c r="R207" s="13" t="s">
        <v>8316</v>
      </c>
      <c r="S207" s="16">
        <v>42268.127696759257</v>
      </c>
      <c r="T207" s="16">
        <v>42288.083333333328</v>
      </c>
    </row>
    <row r="208" spans="1:20" ht="90" x14ac:dyDescent="0.25">
      <c r="A208">
        <v>2836</v>
      </c>
      <c r="B208" s="3" t="s">
        <v>2836</v>
      </c>
      <c r="C208" s="3" t="s">
        <v>6946</v>
      </c>
      <c r="D208" s="6">
        <v>450</v>
      </c>
      <c r="E208" s="8">
        <v>485</v>
      </c>
      <c r="F208" t="s">
        <v>8218</v>
      </c>
      <c r="G208" t="s">
        <v>8223</v>
      </c>
      <c r="H208" t="s">
        <v>8245</v>
      </c>
      <c r="I208">
        <v>1487393940</v>
      </c>
      <c r="J208">
        <v>1484115418</v>
      </c>
      <c r="K208" t="b">
        <v>0</v>
      </c>
      <c r="L208">
        <v>11</v>
      </c>
      <c r="M208" t="b">
        <v>1</v>
      </c>
      <c r="N208" t="s">
        <v>8269</v>
      </c>
      <c r="O208" s="10">
        <v>108</v>
      </c>
      <c r="P208">
        <v>44.09</v>
      </c>
      <c r="Q208" s="13" t="s">
        <v>8315</v>
      </c>
      <c r="R208" s="13" t="s">
        <v>8316</v>
      </c>
      <c r="S208" s="16">
        <v>42746.261782407411</v>
      </c>
      <c r="T208" s="16">
        <v>42784.207638888889</v>
      </c>
    </row>
    <row r="209" spans="1:20" ht="105" x14ac:dyDescent="0.25">
      <c r="A209">
        <v>3229</v>
      </c>
      <c r="B209" s="3" t="s">
        <v>3229</v>
      </c>
      <c r="C209" s="3" t="s">
        <v>7339</v>
      </c>
      <c r="D209" s="6">
        <v>20000</v>
      </c>
      <c r="E209" s="8">
        <v>21573</v>
      </c>
      <c r="F209" t="s">
        <v>8218</v>
      </c>
      <c r="G209" t="s">
        <v>8223</v>
      </c>
      <c r="H209" t="s">
        <v>8245</v>
      </c>
      <c r="I209">
        <v>1416470398</v>
      </c>
      <c r="J209">
        <v>1413874798</v>
      </c>
      <c r="K209" t="b">
        <v>1</v>
      </c>
      <c r="L209">
        <v>202</v>
      </c>
      <c r="M209" t="b">
        <v>1</v>
      </c>
      <c r="N209" t="s">
        <v>8269</v>
      </c>
      <c r="O209" s="10">
        <v>108</v>
      </c>
      <c r="P209">
        <v>106.8</v>
      </c>
      <c r="Q209" s="13" t="s">
        <v>8315</v>
      </c>
      <c r="R209" s="13" t="s">
        <v>8316</v>
      </c>
      <c r="S209" s="16">
        <v>41933.291643518518</v>
      </c>
      <c r="T209" s="16">
        <v>41963.333310185189</v>
      </c>
    </row>
    <row r="210" spans="1:20" ht="30" x14ac:dyDescent="0.25">
      <c r="A210">
        <v>3426</v>
      </c>
      <c r="B210" s="3" t="s">
        <v>3425</v>
      </c>
      <c r="C210" s="3" t="s">
        <v>7536</v>
      </c>
      <c r="D210" s="6">
        <v>3750</v>
      </c>
      <c r="E210" s="8">
        <v>4055</v>
      </c>
      <c r="F210" t="s">
        <v>8218</v>
      </c>
      <c r="G210" t="s">
        <v>8223</v>
      </c>
      <c r="H210" t="s">
        <v>8245</v>
      </c>
      <c r="I210">
        <v>1411264800</v>
      </c>
      <c r="J210">
        <v>1409620903</v>
      </c>
      <c r="K210" t="b">
        <v>0</v>
      </c>
      <c r="L210">
        <v>87</v>
      </c>
      <c r="M210" t="b">
        <v>1</v>
      </c>
      <c r="N210" t="s">
        <v>8269</v>
      </c>
      <c r="O210" s="10">
        <v>108</v>
      </c>
      <c r="P210">
        <v>46.61</v>
      </c>
      <c r="Q210" s="13" t="s">
        <v>8315</v>
      </c>
      <c r="R210" s="13" t="s">
        <v>8316</v>
      </c>
      <c r="S210" s="16">
        <v>41884.056747685187</v>
      </c>
      <c r="T210" s="16">
        <v>41903.083333333336</v>
      </c>
    </row>
    <row r="211" spans="1:20" ht="60" x14ac:dyDescent="0.25">
      <c r="A211">
        <v>3447</v>
      </c>
      <c r="B211" s="3" t="s">
        <v>3446</v>
      </c>
      <c r="C211" s="3" t="s">
        <v>7557</v>
      </c>
      <c r="D211" s="6">
        <v>1000</v>
      </c>
      <c r="E211" s="8">
        <v>1078</v>
      </c>
      <c r="F211" t="s">
        <v>8218</v>
      </c>
      <c r="G211" t="s">
        <v>8223</v>
      </c>
      <c r="H211" t="s">
        <v>8245</v>
      </c>
      <c r="I211">
        <v>1458332412</v>
      </c>
      <c r="J211">
        <v>1454448012</v>
      </c>
      <c r="K211" t="b">
        <v>0</v>
      </c>
      <c r="L211">
        <v>14</v>
      </c>
      <c r="M211" t="b">
        <v>1</v>
      </c>
      <c r="N211" t="s">
        <v>8269</v>
      </c>
      <c r="O211" s="10">
        <v>108</v>
      </c>
      <c r="P211">
        <v>77</v>
      </c>
      <c r="Q211" s="13" t="s">
        <v>8315</v>
      </c>
      <c r="R211" s="13" t="s">
        <v>8316</v>
      </c>
      <c r="S211" s="16">
        <v>42402.889027777783</v>
      </c>
      <c r="T211" s="16">
        <v>42447.847361111111</v>
      </c>
    </row>
    <row r="212" spans="1:20" ht="75" x14ac:dyDescent="0.25">
      <c r="A212">
        <v>2963</v>
      </c>
      <c r="B212" s="3" t="s">
        <v>2963</v>
      </c>
      <c r="C212" s="3" t="s">
        <v>7073</v>
      </c>
      <c r="D212" s="6">
        <v>10000</v>
      </c>
      <c r="E212" s="8">
        <v>10685</v>
      </c>
      <c r="F212" t="s">
        <v>8218</v>
      </c>
      <c r="G212" t="s">
        <v>8223</v>
      </c>
      <c r="H212" t="s">
        <v>8245</v>
      </c>
      <c r="I212">
        <v>1435835824</v>
      </c>
      <c r="J212">
        <v>1433243824</v>
      </c>
      <c r="K212" t="b">
        <v>0</v>
      </c>
      <c r="L212">
        <v>98</v>
      </c>
      <c r="M212" t="b">
        <v>1</v>
      </c>
      <c r="N212" t="s">
        <v>8269</v>
      </c>
      <c r="O212" s="10">
        <v>107</v>
      </c>
      <c r="P212">
        <v>109.03</v>
      </c>
      <c r="Q212" s="13" t="s">
        <v>8315</v>
      </c>
      <c r="R212" s="13" t="s">
        <v>8316</v>
      </c>
      <c r="S212" s="16">
        <v>42157.470185185186</v>
      </c>
      <c r="T212" s="16">
        <v>42187.470185185186</v>
      </c>
    </row>
    <row r="213" spans="1:20" ht="150" x14ac:dyDescent="0.25">
      <c r="A213">
        <v>3164</v>
      </c>
      <c r="B213" s="3" t="s">
        <v>3164</v>
      </c>
      <c r="C213" s="3" t="s">
        <v>7274</v>
      </c>
      <c r="D213" s="6">
        <v>2500</v>
      </c>
      <c r="E213" s="8">
        <v>2669</v>
      </c>
      <c r="F213" t="s">
        <v>8218</v>
      </c>
      <c r="G213" t="s">
        <v>8223</v>
      </c>
      <c r="H213" t="s">
        <v>8245</v>
      </c>
      <c r="I213">
        <v>1402341615</v>
      </c>
      <c r="J213">
        <v>1399490415</v>
      </c>
      <c r="K213" t="b">
        <v>1</v>
      </c>
      <c r="L213">
        <v>71</v>
      </c>
      <c r="M213" t="b">
        <v>1</v>
      </c>
      <c r="N213" t="s">
        <v>8269</v>
      </c>
      <c r="O213" s="10">
        <v>107</v>
      </c>
      <c r="P213">
        <v>37.590000000000003</v>
      </c>
      <c r="Q213" s="13" t="s">
        <v>8315</v>
      </c>
      <c r="R213" s="13" t="s">
        <v>8316</v>
      </c>
      <c r="S213" s="16">
        <v>41766.80572916667</v>
      </c>
      <c r="T213" s="16">
        <v>41799.80572916667</v>
      </c>
    </row>
    <row r="214" spans="1:20" ht="45" x14ac:dyDescent="0.25">
      <c r="A214">
        <v>3184</v>
      </c>
      <c r="B214" s="3" t="s">
        <v>3184</v>
      </c>
      <c r="C214" s="3" t="s">
        <v>7294</v>
      </c>
      <c r="D214" s="6">
        <v>4300</v>
      </c>
      <c r="E214" s="8">
        <v>4610</v>
      </c>
      <c r="F214" t="s">
        <v>8218</v>
      </c>
      <c r="G214" t="s">
        <v>8223</v>
      </c>
      <c r="H214" t="s">
        <v>8245</v>
      </c>
      <c r="I214">
        <v>1404258631</v>
      </c>
      <c r="J214">
        <v>1401666631</v>
      </c>
      <c r="K214" t="b">
        <v>1</v>
      </c>
      <c r="L214">
        <v>46</v>
      </c>
      <c r="M214" t="b">
        <v>1</v>
      </c>
      <c r="N214" t="s">
        <v>8269</v>
      </c>
      <c r="O214" s="10">
        <v>107</v>
      </c>
      <c r="P214">
        <v>100.22</v>
      </c>
      <c r="Q214" s="13" t="s">
        <v>8315</v>
      </c>
      <c r="R214" s="13" t="s">
        <v>8316</v>
      </c>
      <c r="S214" s="16">
        <v>41791.993414351848</v>
      </c>
      <c r="T214" s="16">
        <v>41821.993414351848</v>
      </c>
    </row>
    <row r="215" spans="1:20" ht="60" x14ac:dyDescent="0.25">
      <c r="A215">
        <v>3273</v>
      </c>
      <c r="B215" s="3" t="s">
        <v>3273</v>
      </c>
      <c r="C215" s="3" t="s">
        <v>7383</v>
      </c>
      <c r="D215" s="6">
        <v>4000</v>
      </c>
      <c r="E215" s="8">
        <v>4296</v>
      </c>
      <c r="F215" t="s">
        <v>8218</v>
      </c>
      <c r="G215" t="s">
        <v>8223</v>
      </c>
      <c r="H215" t="s">
        <v>8245</v>
      </c>
      <c r="I215">
        <v>1473879600</v>
      </c>
      <c r="J215">
        <v>1472498042</v>
      </c>
      <c r="K215" t="b">
        <v>1</v>
      </c>
      <c r="L215">
        <v>21</v>
      </c>
      <c r="M215" t="b">
        <v>1</v>
      </c>
      <c r="N215" t="s">
        <v>8269</v>
      </c>
      <c r="O215" s="10">
        <v>107</v>
      </c>
      <c r="P215">
        <v>204.57</v>
      </c>
      <c r="Q215" s="13" t="s">
        <v>8315</v>
      </c>
      <c r="R215" s="13" t="s">
        <v>8316</v>
      </c>
      <c r="S215" s="16">
        <v>42611.801412037035</v>
      </c>
      <c r="T215" s="16">
        <v>42627.791666666672</v>
      </c>
    </row>
    <row r="216" spans="1:20" ht="75" x14ac:dyDescent="0.25">
      <c r="A216">
        <v>3307</v>
      </c>
      <c r="B216" s="3" t="s">
        <v>3307</v>
      </c>
      <c r="C216" s="3" t="s">
        <v>7417</v>
      </c>
      <c r="D216" s="6">
        <v>1000</v>
      </c>
      <c r="E216" s="8">
        <v>1066.8</v>
      </c>
      <c r="F216" t="s">
        <v>8218</v>
      </c>
      <c r="G216" t="s">
        <v>8223</v>
      </c>
      <c r="H216" t="s">
        <v>8245</v>
      </c>
      <c r="I216">
        <v>1463275339</v>
      </c>
      <c r="J216">
        <v>1460683339</v>
      </c>
      <c r="K216" t="b">
        <v>0</v>
      </c>
      <c r="L216">
        <v>20</v>
      </c>
      <c r="M216" t="b">
        <v>1</v>
      </c>
      <c r="N216" t="s">
        <v>8269</v>
      </c>
      <c r="O216" s="10">
        <v>107</v>
      </c>
      <c r="P216">
        <v>53.34</v>
      </c>
      <c r="Q216" s="13" t="s">
        <v>8315</v>
      </c>
      <c r="R216" s="13" t="s">
        <v>8316</v>
      </c>
      <c r="S216" s="16">
        <v>42475.057164351849</v>
      </c>
      <c r="T216" s="16">
        <v>42505.057164351849</v>
      </c>
    </row>
    <row r="217" spans="1:20" ht="135" x14ac:dyDescent="0.25">
      <c r="A217">
        <v>3321</v>
      </c>
      <c r="B217" s="3" t="s">
        <v>3321</v>
      </c>
      <c r="C217" s="3" t="s">
        <v>7431</v>
      </c>
      <c r="D217" s="6">
        <v>500</v>
      </c>
      <c r="E217" s="8">
        <v>537</v>
      </c>
      <c r="F217" t="s">
        <v>8218</v>
      </c>
      <c r="G217" t="s">
        <v>8223</v>
      </c>
      <c r="H217" t="s">
        <v>8245</v>
      </c>
      <c r="I217">
        <v>1413431940</v>
      </c>
      <c r="J217">
        <v>1412216665</v>
      </c>
      <c r="K217" t="b">
        <v>0</v>
      </c>
      <c r="L217">
        <v>15</v>
      </c>
      <c r="M217" t="b">
        <v>1</v>
      </c>
      <c r="N217" t="s">
        <v>8269</v>
      </c>
      <c r="O217" s="10">
        <v>107</v>
      </c>
      <c r="P217">
        <v>35.799999999999997</v>
      </c>
      <c r="Q217" s="13" t="s">
        <v>8315</v>
      </c>
      <c r="R217" s="13" t="s">
        <v>8316</v>
      </c>
      <c r="S217" s="16">
        <v>41914.100289351853</v>
      </c>
      <c r="T217" s="16">
        <v>41928.165972222225</v>
      </c>
    </row>
    <row r="218" spans="1:20" ht="90" x14ac:dyDescent="0.25">
      <c r="A218">
        <v>3694</v>
      </c>
      <c r="B218" s="3" t="s">
        <v>3691</v>
      </c>
      <c r="C218" s="3" t="s">
        <v>7804</v>
      </c>
      <c r="D218" s="6">
        <v>3500</v>
      </c>
      <c r="E218" s="8">
        <v>3760</v>
      </c>
      <c r="F218" t="s">
        <v>8218</v>
      </c>
      <c r="G218" t="s">
        <v>8223</v>
      </c>
      <c r="H218" t="s">
        <v>8245</v>
      </c>
      <c r="I218">
        <v>1465178400</v>
      </c>
      <c r="J218">
        <v>1461985967</v>
      </c>
      <c r="K218" t="b">
        <v>0</v>
      </c>
      <c r="L218">
        <v>60</v>
      </c>
      <c r="M218" t="b">
        <v>1</v>
      </c>
      <c r="N218" t="s">
        <v>8269</v>
      </c>
      <c r="O218" s="10">
        <v>107</v>
      </c>
      <c r="P218">
        <v>62.67</v>
      </c>
      <c r="Q218" s="13" t="s">
        <v>8315</v>
      </c>
      <c r="R218" s="13" t="s">
        <v>8316</v>
      </c>
      <c r="S218" s="16">
        <v>42490.133877314816</v>
      </c>
      <c r="T218" s="16">
        <v>42527.083333333328</v>
      </c>
    </row>
    <row r="219" spans="1:20" ht="90" x14ac:dyDescent="0.25">
      <c r="A219">
        <v>3817</v>
      </c>
      <c r="B219" s="3" t="s">
        <v>3814</v>
      </c>
      <c r="C219" s="3" t="s">
        <v>7927</v>
      </c>
      <c r="D219" s="6">
        <v>2000</v>
      </c>
      <c r="E219" s="8">
        <v>2145</v>
      </c>
      <c r="F219" t="s">
        <v>8218</v>
      </c>
      <c r="G219" t="s">
        <v>8223</v>
      </c>
      <c r="H219" t="s">
        <v>8245</v>
      </c>
      <c r="I219">
        <v>1445659140</v>
      </c>
      <c r="J219">
        <v>1444236216</v>
      </c>
      <c r="K219" t="b">
        <v>0</v>
      </c>
      <c r="L219">
        <v>20</v>
      </c>
      <c r="M219" t="b">
        <v>1</v>
      </c>
      <c r="N219" t="s">
        <v>8269</v>
      </c>
      <c r="O219" s="10">
        <v>107</v>
      </c>
      <c r="P219">
        <v>107.25</v>
      </c>
      <c r="Q219" s="13" t="s">
        <v>8315</v>
      </c>
      <c r="R219" s="13" t="s">
        <v>8316</v>
      </c>
      <c r="S219" s="16">
        <v>42284.69694444444</v>
      </c>
      <c r="T219" s="16">
        <v>42301.165972222225</v>
      </c>
    </row>
    <row r="220" spans="1:20" ht="75" x14ac:dyDescent="0.25">
      <c r="A220">
        <v>2818</v>
      </c>
      <c r="B220" s="3" t="s">
        <v>2818</v>
      </c>
      <c r="C220" s="3" t="s">
        <v>6928</v>
      </c>
      <c r="D220" s="6">
        <v>10000</v>
      </c>
      <c r="E220" s="8">
        <v>10603</v>
      </c>
      <c r="F220" t="s">
        <v>8218</v>
      </c>
      <c r="G220" t="s">
        <v>8223</v>
      </c>
      <c r="H220" t="s">
        <v>8245</v>
      </c>
      <c r="I220">
        <v>1443018086</v>
      </c>
      <c r="J220">
        <v>1441290086</v>
      </c>
      <c r="K220" t="b">
        <v>0</v>
      </c>
      <c r="L220">
        <v>102</v>
      </c>
      <c r="M220" t="b">
        <v>1</v>
      </c>
      <c r="N220" t="s">
        <v>8269</v>
      </c>
      <c r="O220" s="10">
        <v>106</v>
      </c>
      <c r="P220">
        <v>103.95</v>
      </c>
      <c r="Q220" s="13" t="s">
        <v>8315</v>
      </c>
      <c r="R220" s="13" t="s">
        <v>8316</v>
      </c>
      <c r="S220" s="16">
        <v>42250.598217592589</v>
      </c>
      <c r="T220" s="16">
        <v>42270.598217592589</v>
      </c>
    </row>
    <row r="221" spans="1:20" ht="105" x14ac:dyDescent="0.25">
      <c r="A221">
        <v>2968</v>
      </c>
      <c r="B221" s="3" t="s">
        <v>2968</v>
      </c>
      <c r="C221" s="3" t="s">
        <v>7078</v>
      </c>
      <c r="D221" s="6">
        <v>3500</v>
      </c>
      <c r="E221" s="8">
        <v>3710</v>
      </c>
      <c r="F221" t="s">
        <v>8218</v>
      </c>
      <c r="G221" t="s">
        <v>8223</v>
      </c>
      <c r="H221" t="s">
        <v>8245</v>
      </c>
      <c r="I221">
        <v>1471406340</v>
      </c>
      <c r="J221">
        <v>1470227660</v>
      </c>
      <c r="K221" t="b">
        <v>0</v>
      </c>
      <c r="L221">
        <v>47</v>
      </c>
      <c r="M221" t="b">
        <v>1</v>
      </c>
      <c r="N221" t="s">
        <v>8269</v>
      </c>
      <c r="O221" s="10">
        <v>106</v>
      </c>
      <c r="P221">
        <v>78.94</v>
      </c>
      <c r="Q221" s="13" t="s">
        <v>8315</v>
      </c>
      <c r="R221" s="13" t="s">
        <v>8316</v>
      </c>
      <c r="S221" s="16">
        <v>42585.523842592593</v>
      </c>
      <c r="T221" s="16">
        <v>42599.165972222225</v>
      </c>
    </row>
    <row r="222" spans="1:20" ht="120" x14ac:dyDescent="0.25">
      <c r="A222">
        <v>2970</v>
      </c>
      <c r="B222" s="3" t="s">
        <v>2970</v>
      </c>
      <c r="C222" s="3" t="s">
        <v>7080</v>
      </c>
      <c r="D222" s="6">
        <v>6000</v>
      </c>
      <c r="E222" s="8">
        <v>6360</v>
      </c>
      <c r="F222" t="s">
        <v>8218</v>
      </c>
      <c r="G222" t="s">
        <v>8223</v>
      </c>
      <c r="H222" t="s">
        <v>8245</v>
      </c>
      <c r="I222">
        <v>1405699451</v>
      </c>
      <c r="J222">
        <v>1403107451</v>
      </c>
      <c r="K222" t="b">
        <v>0</v>
      </c>
      <c r="L222">
        <v>91</v>
      </c>
      <c r="M222" t="b">
        <v>1</v>
      </c>
      <c r="N222" t="s">
        <v>8269</v>
      </c>
      <c r="O222" s="10">
        <v>106</v>
      </c>
      <c r="P222">
        <v>69.89</v>
      </c>
      <c r="Q222" s="13" t="s">
        <v>8315</v>
      </c>
      <c r="R222" s="13" t="s">
        <v>8316</v>
      </c>
      <c r="S222" s="16">
        <v>41808.669571759259</v>
      </c>
      <c r="T222" s="16">
        <v>41838.669571759259</v>
      </c>
    </row>
    <row r="223" spans="1:20" ht="45" x14ac:dyDescent="0.25">
      <c r="A223">
        <v>3259</v>
      </c>
      <c r="B223" s="3" t="s">
        <v>3259</v>
      </c>
      <c r="C223" s="3" t="s">
        <v>7369</v>
      </c>
      <c r="D223" s="6">
        <v>23000</v>
      </c>
      <c r="E223" s="8">
        <v>24418.6</v>
      </c>
      <c r="F223" t="s">
        <v>8218</v>
      </c>
      <c r="G223" t="s">
        <v>8223</v>
      </c>
      <c r="H223" t="s">
        <v>8245</v>
      </c>
      <c r="I223">
        <v>1475294340</v>
      </c>
      <c r="J223">
        <v>1472753745</v>
      </c>
      <c r="K223" t="b">
        <v>1</v>
      </c>
      <c r="L223">
        <v>97</v>
      </c>
      <c r="M223" t="b">
        <v>1</v>
      </c>
      <c r="N223" t="s">
        <v>8269</v>
      </c>
      <c r="O223" s="10">
        <v>106</v>
      </c>
      <c r="P223">
        <v>251.74</v>
      </c>
      <c r="Q223" s="13" t="s">
        <v>8315</v>
      </c>
      <c r="R223" s="13" t="s">
        <v>8316</v>
      </c>
      <c r="S223" s="16">
        <v>42614.760937500003</v>
      </c>
      <c r="T223" s="16">
        <v>42644.165972222225</v>
      </c>
    </row>
    <row r="224" spans="1:20" ht="60" x14ac:dyDescent="0.25">
      <c r="A224">
        <v>3317</v>
      </c>
      <c r="B224" s="3" t="s">
        <v>3317</v>
      </c>
      <c r="C224" s="3" t="s">
        <v>7427</v>
      </c>
      <c r="D224" s="6">
        <v>1050</v>
      </c>
      <c r="E224" s="8">
        <v>1115</v>
      </c>
      <c r="F224" t="s">
        <v>8218</v>
      </c>
      <c r="G224" t="s">
        <v>8223</v>
      </c>
      <c r="H224" t="s">
        <v>8245</v>
      </c>
      <c r="I224">
        <v>1465347424</v>
      </c>
      <c r="J224">
        <v>1462755424</v>
      </c>
      <c r="K224" t="b">
        <v>0</v>
      </c>
      <c r="L224">
        <v>18</v>
      </c>
      <c r="M224" t="b">
        <v>1</v>
      </c>
      <c r="N224" t="s">
        <v>8269</v>
      </c>
      <c r="O224" s="10">
        <v>106</v>
      </c>
      <c r="P224">
        <v>61.94</v>
      </c>
      <c r="Q224" s="13" t="s">
        <v>8315</v>
      </c>
      <c r="R224" s="13" t="s">
        <v>8316</v>
      </c>
      <c r="S224" s="16">
        <v>42499.039629629624</v>
      </c>
      <c r="T224" s="16">
        <v>42529.039629629624</v>
      </c>
    </row>
    <row r="225" spans="1:20" ht="60" x14ac:dyDescent="0.25">
      <c r="A225">
        <v>3359</v>
      </c>
      <c r="B225" s="3" t="s">
        <v>3358</v>
      </c>
      <c r="C225" s="3" t="s">
        <v>7469</v>
      </c>
      <c r="D225" s="6">
        <v>4000</v>
      </c>
      <c r="E225" s="8">
        <v>4250</v>
      </c>
      <c r="F225" t="s">
        <v>8218</v>
      </c>
      <c r="G225" t="s">
        <v>8223</v>
      </c>
      <c r="H225" t="s">
        <v>8245</v>
      </c>
      <c r="I225">
        <v>1487985734</v>
      </c>
      <c r="J225">
        <v>1484097734</v>
      </c>
      <c r="K225" t="b">
        <v>0</v>
      </c>
      <c r="L225">
        <v>23</v>
      </c>
      <c r="M225" t="b">
        <v>1</v>
      </c>
      <c r="N225" t="s">
        <v>8269</v>
      </c>
      <c r="O225" s="10">
        <v>106</v>
      </c>
      <c r="P225">
        <v>184.78</v>
      </c>
      <c r="Q225" s="13" t="s">
        <v>8315</v>
      </c>
      <c r="R225" s="13" t="s">
        <v>8316</v>
      </c>
      <c r="S225" s="16">
        <v>42746.057106481487</v>
      </c>
      <c r="T225" s="16">
        <v>42791.057106481487</v>
      </c>
    </row>
    <row r="226" spans="1:20" ht="45" x14ac:dyDescent="0.25">
      <c r="A226">
        <v>3393</v>
      </c>
      <c r="B226" s="3" t="s">
        <v>3392</v>
      </c>
      <c r="C226" s="3" t="s">
        <v>7503</v>
      </c>
      <c r="D226" s="6">
        <v>1500</v>
      </c>
      <c r="E226" s="8">
        <v>1587</v>
      </c>
      <c r="F226" t="s">
        <v>8218</v>
      </c>
      <c r="G226" t="s">
        <v>8223</v>
      </c>
      <c r="H226" t="s">
        <v>8245</v>
      </c>
      <c r="I226">
        <v>1415234760</v>
      </c>
      <c r="J226">
        <v>1413065230</v>
      </c>
      <c r="K226" t="b">
        <v>0</v>
      </c>
      <c r="L226">
        <v>44</v>
      </c>
      <c r="M226" t="b">
        <v>1</v>
      </c>
      <c r="N226" t="s">
        <v>8269</v>
      </c>
      <c r="O226" s="10">
        <v>106</v>
      </c>
      <c r="P226">
        <v>36.07</v>
      </c>
      <c r="Q226" s="13" t="s">
        <v>8315</v>
      </c>
      <c r="R226" s="13" t="s">
        <v>8316</v>
      </c>
      <c r="S226" s="16">
        <v>41923.921643518523</v>
      </c>
      <c r="T226" s="16">
        <v>41949.031944444447</v>
      </c>
    </row>
    <row r="227" spans="1:20" ht="45" x14ac:dyDescent="0.25">
      <c r="A227">
        <v>3434</v>
      </c>
      <c r="B227" s="3" t="s">
        <v>3433</v>
      </c>
      <c r="C227" s="3" t="s">
        <v>7544</v>
      </c>
      <c r="D227" s="6">
        <v>10000</v>
      </c>
      <c r="E227" s="8">
        <v>10555</v>
      </c>
      <c r="F227" t="s">
        <v>8218</v>
      </c>
      <c r="G227" t="s">
        <v>8223</v>
      </c>
      <c r="H227" t="s">
        <v>8245</v>
      </c>
      <c r="I227">
        <v>1404983269</v>
      </c>
      <c r="J227">
        <v>1402391269</v>
      </c>
      <c r="K227" t="b">
        <v>0</v>
      </c>
      <c r="L227">
        <v>168</v>
      </c>
      <c r="M227" t="b">
        <v>1</v>
      </c>
      <c r="N227" t="s">
        <v>8269</v>
      </c>
      <c r="O227" s="10">
        <v>106</v>
      </c>
      <c r="P227">
        <v>62.83</v>
      </c>
      <c r="Q227" s="13" t="s">
        <v>8315</v>
      </c>
      <c r="R227" s="13" t="s">
        <v>8316</v>
      </c>
      <c r="S227" s="16">
        <v>41800.380428240744</v>
      </c>
      <c r="T227" s="16">
        <v>41830.380428240744</v>
      </c>
    </row>
    <row r="228" spans="1:20" ht="60" x14ac:dyDescent="0.25">
      <c r="A228">
        <v>3436</v>
      </c>
      <c r="B228" s="3" t="s">
        <v>3435</v>
      </c>
      <c r="C228" s="3" t="s">
        <v>7546</v>
      </c>
      <c r="D228" s="6">
        <v>5000</v>
      </c>
      <c r="E228" s="8">
        <v>5295</v>
      </c>
      <c r="F228" t="s">
        <v>8218</v>
      </c>
      <c r="G228" t="s">
        <v>8223</v>
      </c>
      <c r="H228" t="s">
        <v>8245</v>
      </c>
      <c r="I228">
        <v>1408638480</v>
      </c>
      <c r="J228">
        <v>1406811593</v>
      </c>
      <c r="K228" t="b">
        <v>0</v>
      </c>
      <c r="L228">
        <v>37</v>
      </c>
      <c r="M228" t="b">
        <v>1</v>
      </c>
      <c r="N228" t="s">
        <v>8269</v>
      </c>
      <c r="O228" s="10">
        <v>106</v>
      </c>
      <c r="P228">
        <v>143.11000000000001</v>
      </c>
      <c r="Q228" s="13" t="s">
        <v>8315</v>
      </c>
      <c r="R228" s="13" t="s">
        <v>8316</v>
      </c>
      <c r="S228" s="16">
        <v>41851.541585648149</v>
      </c>
      <c r="T228" s="16">
        <v>41872.686111111114</v>
      </c>
    </row>
    <row r="229" spans="1:20" ht="45" x14ac:dyDescent="0.25">
      <c r="A229">
        <v>3499</v>
      </c>
      <c r="B229" s="3" t="s">
        <v>3498</v>
      </c>
      <c r="C229" s="3" t="s">
        <v>7609</v>
      </c>
      <c r="D229" s="6">
        <v>2000</v>
      </c>
      <c r="E229" s="8">
        <v>2110</v>
      </c>
      <c r="F229" t="s">
        <v>8218</v>
      </c>
      <c r="G229" t="s">
        <v>8223</v>
      </c>
      <c r="H229" t="s">
        <v>8245</v>
      </c>
      <c r="I229">
        <v>1435733940</v>
      </c>
      <c r="J229">
        <v>1431046325</v>
      </c>
      <c r="K229" t="b">
        <v>0</v>
      </c>
      <c r="L229">
        <v>35</v>
      </c>
      <c r="M229" t="b">
        <v>1</v>
      </c>
      <c r="N229" t="s">
        <v>8269</v>
      </c>
      <c r="O229" s="10">
        <v>106</v>
      </c>
      <c r="P229">
        <v>60.29</v>
      </c>
      <c r="Q229" s="13" t="s">
        <v>8315</v>
      </c>
      <c r="R229" s="13" t="s">
        <v>8316</v>
      </c>
      <c r="S229" s="16">
        <v>42132.036168981482</v>
      </c>
      <c r="T229" s="16">
        <v>42186.290972222225</v>
      </c>
    </row>
    <row r="230" spans="1:20" ht="150" x14ac:dyDescent="0.25">
      <c r="A230">
        <v>3500</v>
      </c>
      <c r="B230" s="3" t="s">
        <v>3499</v>
      </c>
      <c r="C230" s="3" t="s">
        <v>7610</v>
      </c>
      <c r="D230" s="6">
        <v>1000</v>
      </c>
      <c r="E230" s="8">
        <v>1063</v>
      </c>
      <c r="F230" t="s">
        <v>8218</v>
      </c>
      <c r="G230" t="s">
        <v>8223</v>
      </c>
      <c r="H230" t="s">
        <v>8245</v>
      </c>
      <c r="I230">
        <v>1457326740</v>
      </c>
      <c r="J230">
        <v>1455919438</v>
      </c>
      <c r="K230" t="b">
        <v>0</v>
      </c>
      <c r="L230">
        <v>42</v>
      </c>
      <c r="M230" t="b">
        <v>1</v>
      </c>
      <c r="N230" t="s">
        <v>8269</v>
      </c>
      <c r="O230" s="10">
        <v>106</v>
      </c>
      <c r="P230">
        <v>25.31</v>
      </c>
      <c r="Q230" s="13" t="s">
        <v>8315</v>
      </c>
      <c r="R230" s="13" t="s">
        <v>8316</v>
      </c>
      <c r="S230" s="16">
        <v>42419.91942129629</v>
      </c>
      <c r="T230" s="16">
        <v>42436.207638888889</v>
      </c>
    </row>
    <row r="231" spans="1:20" ht="105" x14ac:dyDescent="0.25">
      <c r="A231">
        <v>3509</v>
      </c>
      <c r="B231" s="3" t="s">
        <v>3508</v>
      </c>
      <c r="C231" s="3" t="s">
        <v>7619</v>
      </c>
      <c r="D231" s="6">
        <v>3000</v>
      </c>
      <c r="E231" s="8">
        <v>3190</v>
      </c>
      <c r="F231" t="s">
        <v>8218</v>
      </c>
      <c r="G231" t="s">
        <v>8223</v>
      </c>
      <c r="H231" t="s">
        <v>8245</v>
      </c>
      <c r="I231">
        <v>1416545700</v>
      </c>
      <c r="J231">
        <v>1415392666</v>
      </c>
      <c r="K231" t="b">
        <v>0</v>
      </c>
      <c r="L231">
        <v>33</v>
      </c>
      <c r="M231" t="b">
        <v>1</v>
      </c>
      <c r="N231" t="s">
        <v>8269</v>
      </c>
      <c r="O231" s="10">
        <v>106</v>
      </c>
      <c r="P231">
        <v>96.67</v>
      </c>
      <c r="Q231" s="13" t="s">
        <v>8315</v>
      </c>
      <c r="R231" s="13" t="s">
        <v>8316</v>
      </c>
      <c r="S231" s="16">
        <v>41950.859560185185</v>
      </c>
      <c r="T231" s="16">
        <v>41964.204861111109</v>
      </c>
    </row>
    <row r="232" spans="1:20" ht="90" x14ac:dyDescent="0.25">
      <c r="A232">
        <v>3525</v>
      </c>
      <c r="B232" s="3" t="s">
        <v>3524</v>
      </c>
      <c r="C232" s="3" t="s">
        <v>7635</v>
      </c>
      <c r="D232" s="6">
        <v>500</v>
      </c>
      <c r="E232" s="8">
        <v>530</v>
      </c>
      <c r="F232" t="s">
        <v>8218</v>
      </c>
      <c r="G232" t="s">
        <v>8223</v>
      </c>
      <c r="H232" t="s">
        <v>8245</v>
      </c>
      <c r="I232">
        <v>1439136000</v>
      </c>
      <c r="J232">
        <v>1438188106</v>
      </c>
      <c r="K232" t="b">
        <v>0</v>
      </c>
      <c r="L232">
        <v>7</v>
      </c>
      <c r="M232" t="b">
        <v>1</v>
      </c>
      <c r="N232" t="s">
        <v>8269</v>
      </c>
      <c r="O232" s="10">
        <v>106</v>
      </c>
      <c r="P232">
        <v>75.709999999999994</v>
      </c>
      <c r="Q232" s="13" t="s">
        <v>8315</v>
      </c>
      <c r="R232" s="13" t="s">
        <v>8316</v>
      </c>
      <c r="S232" s="16">
        <v>42214.6956712963</v>
      </c>
      <c r="T232" s="16">
        <v>42225.666666666672</v>
      </c>
    </row>
    <row r="233" spans="1:20" ht="30" x14ac:dyDescent="0.25">
      <c r="A233">
        <v>3553</v>
      </c>
      <c r="B233" s="3" t="s">
        <v>3552</v>
      </c>
      <c r="C233" s="3" t="s">
        <v>7663</v>
      </c>
      <c r="D233" s="6">
        <v>5500</v>
      </c>
      <c r="E233" s="8">
        <v>5845</v>
      </c>
      <c r="F233" t="s">
        <v>8218</v>
      </c>
      <c r="G233" t="s">
        <v>8223</v>
      </c>
      <c r="H233" t="s">
        <v>8245</v>
      </c>
      <c r="I233">
        <v>1439337600</v>
      </c>
      <c r="J233">
        <v>1436575280</v>
      </c>
      <c r="K233" t="b">
        <v>0</v>
      </c>
      <c r="L233">
        <v>104</v>
      </c>
      <c r="M233" t="b">
        <v>1</v>
      </c>
      <c r="N233" t="s">
        <v>8269</v>
      </c>
      <c r="O233" s="10">
        <v>106</v>
      </c>
      <c r="P233">
        <v>56.2</v>
      </c>
      <c r="Q233" s="13" t="s">
        <v>8315</v>
      </c>
      <c r="R233" s="13" t="s">
        <v>8316</v>
      </c>
      <c r="S233" s="16">
        <v>42196.028703703705</v>
      </c>
      <c r="T233" s="16">
        <v>42228</v>
      </c>
    </row>
    <row r="234" spans="1:20" ht="90" x14ac:dyDescent="0.25">
      <c r="A234">
        <v>3574</v>
      </c>
      <c r="B234" s="3" t="s">
        <v>3573</v>
      </c>
      <c r="C234" s="3" t="s">
        <v>7684</v>
      </c>
      <c r="D234" s="6">
        <v>5800</v>
      </c>
      <c r="E234" s="8">
        <v>6155</v>
      </c>
      <c r="F234" t="s">
        <v>8218</v>
      </c>
      <c r="G234" t="s">
        <v>8223</v>
      </c>
      <c r="H234" t="s">
        <v>8245</v>
      </c>
      <c r="I234">
        <v>1415921848</v>
      </c>
      <c r="J234">
        <v>1413326248</v>
      </c>
      <c r="K234" t="b">
        <v>0</v>
      </c>
      <c r="L234">
        <v>45</v>
      </c>
      <c r="M234" t="b">
        <v>1</v>
      </c>
      <c r="N234" t="s">
        <v>8269</v>
      </c>
      <c r="O234" s="10">
        <v>106</v>
      </c>
      <c r="P234">
        <v>136.78</v>
      </c>
      <c r="Q234" s="13" t="s">
        <v>8315</v>
      </c>
      <c r="R234" s="13" t="s">
        <v>8316</v>
      </c>
      <c r="S234" s="16">
        <v>41926.942685185182</v>
      </c>
      <c r="T234" s="16">
        <v>41956.984351851846</v>
      </c>
    </row>
    <row r="235" spans="1:20" ht="75" x14ac:dyDescent="0.25">
      <c r="A235">
        <v>3685</v>
      </c>
      <c r="B235" s="3" t="s">
        <v>3682</v>
      </c>
      <c r="C235" s="3" t="s">
        <v>7795</v>
      </c>
      <c r="D235" s="6">
        <v>5000</v>
      </c>
      <c r="E235" s="8">
        <v>5285</v>
      </c>
      <c r="F235" t="s">
        <v>8218</v>
      </c>
      <c r="G235" t="s">
        <v>8223</v>
      </c>
      <c r="H235" t="s">
        <v>8245</v>
      </c>
      <c r="I235">
        <v>1400533200</v>
      </c>
      <c r="J235">
        <v>1398348859</v>
      </c>
      <c r="K235" t="b">
        <v>0</v>
      </c>
      <c r="L235">
        <v>126</v>
      </c>
      <c r="M235" t="b">
        <v>1</v>
      </c>
      <c r="N235" t="s">
        <v>8269</v>
      </c>
      <c r="O235" s="10">
        <v>106</v>
      </c>
      <c r="P235">
        <v>41.94</v>
      </c>
      <c r="Q235" s="13" t="s">
        <v>8315</v>
      </c>
      <c r="R235" s="13" t="s">
        <v>8316</v>
      </c>
      <c r="S235" s="16">
        <v>41753.593275462961</v>
      </c>
      <c r="T235" s="16">
        <v>41778.875</v>
      </c>
    </row>
    <row r="236" spans="1:20" ht="120" x14ac:dyDescent="0.25">
      <c r="A236">
        <v>3819</v>
      </c>
      <c r="B236" s="3" t="s">
        <v>3816</v>
      </c>
      <c r="C236" s="3" t="s">
        <v>7817</v>
      </c>
      <c r="D236" s="6">
        <v>1000</v>
      </c>
      <c r="E236" s="8">
        <v>1064</v>
      </c>
      <c r="F236" t="s">
        <v>8218</v>
      </c>
      <c r="G236" t="s">
        <v>8223</v>
      </c>
      <c r="H236" t="s">
        <v>8245</v>
      </c>
      <c r="I236">
        <v>1437166920</v>
      </c>
      <c r="J236">
        <v>1435554104</v>
      </c>
      <c r="K236" t="b">
        <v>0</v>
      </c>
      <c r="L236">
        <v>26</v>
      </c>
      <c r="M236" t="b">
        <v>1</v>
      </c>
      <c r="N236" t="s">
        <v>8269</v>
      </c>
      <c r="O236" s="10">
        <v>106</v>
      </c>
      <c r="P236">
        <v>40.92</v>
      </c>
      <c r="Q236" s="13" t="s">
        <v>8315</v>
      </c>
      <c r="R236" s="13" t="s">
        <v>8316</v>
      </c>
      <c r="S236" s="16">
        <v>42184.209537037037</v>
      </c>
      <c r="T236" s="16">
        <v>42202.876388888893</v>
      </c>
    </row>
    <row r="237" spans="1:20" ht="30" x14ac:dyDescent="0.25">
      <c r="A237">
        <v>3823</v>
      </c>
      <c r="B237" s="3" t="s">
        <v>3820</v>
      </c>
      <c r="C237" s="3" t="s">
        <v>7932</v>
      </c>
      <c r="D237" s="6">
        <v>2500</v>
      </c>
      <c r="E237" s="8">
        <v>2650</v>
      </c>
      <c r="F237" t="s">
        <v>8218</v>
      </c>
      <c r="G237" t="s">
        <v>8223</v>
      </c>
      <c r="H237" t="s">
        <v>8245</v>
      </c>
      <c r="I237">
        <v>1437364740</v>
      </c>
      <c r="J237">
        <v>1434405044</v>
      </c>
      <c r="K237" t="b">
        <v>0</v>
      </c>
      <c r="L237">
        <v>41</v>
      </c>
      <c r="M237" t="b">
        <v>1</v>
      </c>
      <c r="N237" t="s">
        <v>8269</v>
      </c>
      <c r="O237" s="10">
        <v>106</v>
      </c>
      <c r="P237">
        <v>64.63</v>
      </c>
      <c r="Q237" s="13" t="s">
        <v>8315</v>
      </c>
      <c r="R237" s="13" t="s">
        <v>8316</v>
      </c>
      <c r="S237" s="16">
        <v>42170.910231481481</v>
      </c>
      <c r="T237" s="16">
        <v>42205.165972222225</v>
      </c>
    </row>
    <row r="238" spans="1:20" ht="120" x14ac:dyDescent="0.25">
      <c r="A238">
        <v>3831</v>
      </c>
      <c r="B238" s="3" t="s">
        <v>3828</v>
      </c>
      <c r="C238" s="3" t="s">
        <v>7940</v>
      </c>
      <c r="D238" s="6">
        <v>500</v>
      </c>
      <c r="E238" s="8">
        <v>530.11</v>
      </c>
      <c r="F238" t="s">
        <v>8218</v>
      </c>
      <c r="G238" t="s">
        <v>8223</v>
      </c>
      <c r="H238" t="s">
        <v>8245</v>
      </c>
      <c r="I238">
        <v>1415222545</v>
      </c>
      <c r="J238">
        <v>1413404545</v>
      </c>
      <c r="K238" t="b">
        <v>0</v>
      </c>
      <c r="L238">
        <v>9</v>
      </c>
      <c r="M238" t="b">
        <v>1</v>
      </c>
      <c r="N238" t="s">
        <v>8269</v>
      </c>
      <c r="O238" s="10">
        <v>106</v>
      </c>
      <c r="P238">
        <v>58.9</v>
      </c>
      <c r="Q238" s="13" t="s">
        <v>8315</v>
      </c>
      <c r="R238" s="13" t="s">
        <v>8316</v>
      </c>
      <c r="S238" s="16">
        <v>41927.848900462966</v>
      </c>
      <c r="T238" s="16">
        <v>41948.890567129631</v>
      </c>
    </row>
    <row r="239" spans="1:20" ht="135" x14ac:dyDescent="0.25">
      <c r="A239">
        <v>521</v>
      </c>
      <c r="B239" s="3" t="s">
        <v>522</v>
      </c>
      <c r="C239" s="3" t="s">
        <v>4631</v>
      </c>
      <c r="D239" s="6">
        <v>5000</v>
      </c>
      <c r="E239" s="8">
        <v>5232</v>
      </c>
      <c r="F239" t="s">
        <v>8218</v>
      </c>
      <c r="G239" t="s">
        <v>8223</v>
      </c>
      <c r="H239" t="s">
        <v>8245</v>
      </c>
      <c r="I239">
        <v>1477976340</v>
      </c>
      <c r="J239">
        <v>1475460819</v>
      </c>
      <c r="K239" t="b">
        <v>0</v>
      </c>
      <c r="L239">
        <v>56</v>
      </c>
      <c r="M239" t="b">
        <v>1</v>
      </c>
      <c r="N239" t="s">
        <v>8269</v>
      </c>
      <c r="O239" s="10">
        <v>105</v>
      </c>
      <c r="P239">
        <v>93.43</v>
      </c>
      <c r="Q239" s="13" t="s">
        <v>8315</v>
      </c>
      <c r="R239" s="13" t="s">
        <v>8316</v>
      </c>
      <c r="S239" s="16">
        <v>42646.092812499999</v>
      </c>
      <c r="T239" s="16">
        <v>42675.207638888889</v>
      </c>
    </row>
    <row r="240" spans="1:20" ht="120" x14ac:dyDescent="0.25">
      <c r="A240">
        <v>2781</v>
      </c>
      <c r="B240" s="3" t="s">
        <v>2781</v>
      </c>
      <c r="C240" s="3" t="s">
        <v>6891</v>
      </c>
      <c r="D240" s="6">
        <v>1250</v>
      </c>
      <c r="E240" s="8">
        <v>1316</v>
      </c>
      <c r="F240" t="s">
        <v>8218</v>
      </c>
      <c r="G240" t="s">
        <v>8223</v>
      </c>
      <c r="H240" t="s">
        <v>8245</v>
      </c>
      <c r="I240">
        <v>1423724400</v>
      </c>
      <c r="J240">
        <v>1421274954</v>
      </c>
      <c r="K240" t="b">
        <v>0</v>
      </c>
      <c r="L240">
        <v>28</v>
      </c>
      <c r="M240" t="b">
        <v>1</v>
      </c>
      <c r="N240" t="s">
        <v>8269</v>
      </c>
      <c r="O240" s="10">
        <v>105</v>
      </c>
      <c r="P240">
        <v>47</v>
      </c>
      <c r="Q240" s="13" t="s">
        <v>8315</v>
      </c>
      <c r="R240" s="13" t="s">
        <v>8316</v>
      </c>
      <c r="S240" s="16">
        <v>42018.94159722222</v>
      </c>
      <c r="T240" s="16">
        <v>42047.291666666672</v>
      </c>
    </row>
    <row r="241" spans="1:20" ht="60" x14ac:dyDescent="0.25">
      <c r="A241">
        <v>2785</v>
      </c>
      <c r="B241" s="3" t="s">
        <v>2785</v>
      </c>
      <c r="C241" s="3" t="s">
        <v>6895</v>
      </c>
      <c r="D241" s="6">
        <v>5000</v>
      </c>
      <c r="E241" s="8">
        <v>5234</v>
      </c>
      <c r="F241" t="s">
        <v>8218</v>
      </c>
      <c r="G241" t="s">
        <v>8223</v>
      </c>
      <c r="H241" t="s">
        <v>8245</v>
      </c>
      <c r="I241">
        <v>1470430800</v>
      </c>
      <c r="J241">
        <v>1467865967</v>
      </c>
      <c r="K241" t="b">
        <v>0</v>
      </c>
      <c r="L241">
        <v>142</v>
      </c>
      <c r="M241" t="b">
        <v>1</v>
      </c>
      <c r="N241" t="s">
        <v>8269</v>
      </c>
      <c r="O241" s="10">
        <v>105</v>
      </c>
      <c r="P241">
        <v>36.86</v>
      </c>
      <c r="Q241" s="13" t="s">
        <v>8315</v>
      </c>
      <c r="R241" s="13" t="s">
        <v>8316</v>
      </c>
      <c r="S241" s="16">
        <v>42558.189432870371</v>
      </c>
      <c r="T241" s="16">
        <v>42587.875</v>
      </c>
    </row>
    <row r="242" spans="1:20" ht="75" x14ac:dyDescent="0.25">
      <c r="A242">
        <v>2790</v>
      </c>
      <c r="B242" s="3" t="s">
        <v>2790</v>
      </c>
      <c r="C242" s="3" t="s">
        <v>6900</v>
      </c>
      <c r="D242" s="6">
        <v>3000</v>
      </c>
      <c r="E242" s="8">
        <v>3160</v>
      </c>
      <c r="F242" t="s">
        <v>8218</v>
      </c>
      <c r="G242" t="s">
        <v>8223</v>
      </c>
      <c r="H242" t="s">
        <v>8245</v>
      </c>
      <c r="I242">
        <v>1423693903</v>
      </c>
      <c r="J242">
        <v>1421101903</v>
      </c>
      <c r="K242" t="b">
        <v>0</v>
      </c>
      <c r="L242">
        <v>66</v>
      </c>
      <c r="M242" t="b">
        <v>1</v>
      </c>
      <c r="N242" t="s">
        <v>8269</v>
      </c>
      <c r="O242" s="10">
        <v>105</v>
      </c>
      <c r="P242">
        <v>47.88</v>
      </c>
      <c r="Q242" s="13" t="s">
        <v>8315</v>
      </c>
      <c r="R242" s="13" t="s">
        <v>8316</v>
      </c>
      <c r="S242" s="16">
        <v>42016.938692129625</v>
      </c>
      <c r="T242" s="16">
        <v>42046.938692129625</v>
      </c>
    </row>
    <row r="243" spans="1:20" ht="30" x14ac:dyDescent="0.25">
      <c r="A243">
        <v>2972</v>
      </c>
      <c r="B243" s="3" t="s">
        <v>2972</v>
      </c>
      <c r="C243" s="3" t="s">
        <v>7082</v>
      </c>
      <c r="D243" s="6">
        <v>2000</v>
      </c>
      <c r="E243" s="8">
        <v>2107</v>
      </c>
      <c r="F243" t="s">
        <v>8218</v>
      </c>
      <c r="G243" t="s">
        <v>8223</v>
      </c>
      <c r="H243" t="s">
        <v>8245</v>
      </c>
      <c r="I243">
        <v>1480899600</v>
      </c>
      <c r="J243">
        <v>1479609520</v>
      </c>
      <c r="K243" t="b">
        <v>0</v>
      </c>
      <c r="L243">
        <v>17</v>
      </c>
      <c r="M243" t="b">
        <v>1</v>
      </c>
      <c r="N243" t="s">
        <v>8269</v>
      </c>
      <c r="O243" s="10">
        <v>105</v>
      </c>
      <c r="P243">
        <v>123.94</v>
      </c>
      <c r="Q243" s="13" t="s">
        <v>8315</v>
      </c>
      <c r="R243" s="13" t="s">
        <v>8316</v>
      </c>
      <c r="S243" s="16">
        <v>42694.110185185185</v>
      </c>
      <c r="T243" s="16">
        <v>42709.041666666672</v>
      </c>
    </row>
    <row r="244" spans="1:20" ht="105" x14ac:dyDescent="0.25">
      <c r="A244">
        <v>3249</v>
      </c>
      <c r="B244" s="3" t="s">
        <v>3249</v>
      </c>
      <c r="C244" s="3" t="s">
        <v>7359</v>
      </c>
      <c r="D244" s="6">
        <v>5500</v>
      </c>
      <c r="E244" s="8">
        <v>5771</v>
      </c>
      <c r="F244" t="s">
        <v>8218</v>
      </c>
      <c r="G244" t="s">
        <v>8223</v>
      </c>
      <c r="H244" t="s">
        <v>8245</v>
      </c>
      <c r="I244">
        <v>1434822914</v>
      </c>
      <c r="J244">
        <v>1432230914</v>
      </c>
      <c r="K244" t="b">
        <v>1</v>
      </c>
      <c r="L244">
        <v>88</v>
      </c>
      <c r="M244" t="b">
        <v>1</v>
      </c>
      <c r="N244" t="s">
        <v>8269</v>
      </c>
      <c r="O244" s="10">
        <v>105</v>
      </c>
      <c r="P244">
        <v>65.58</v>
      </c>
      <c r="Q244" s="13" t="s">
        <v>8315</v>
      </c>
      <c r="R244" s="13" t="s">
        <v>8316</v>
      </c>
      <c r="S244" s="16">
        <v>42145.746689814812</v>
      </c>
      <c r="T244" s="16">
        <v>42175.746689814812</v>
      </c>
    </row>
    <row r="245" spans="1:20" ht="45" x14ac:dyDescent="0.25">
      <c r="A245">
        <v>3258</v>
      </c>
      <c r="B245" s="3" t="s">
        <v>3258</v>
      </c>
      <c r="C245" s="3" t="s">
        <v>7368</v>
      </c>
      <c r="D245" s="6">
        <v>7000</v>
      </c>
      <c r="E245" s="8">
        <v>7365</v>
      </c>
      <c r="F245" t="s">
        <v>8218</v>
      </c>
      <c r="G245" t="s">
        <v>8223</v>
      </c>
      <c r="H245" t="s">
        <v>8245</v>
      </c>
      <c r="I245">
        <v>1420751861</v>
      </c>
      <c r="J245">
        <v>1418159861</v>
      </c>
      <c r="K245" t="b">
        <v>1</v>
      </c>
      <c r="L245">
        <v>75</v>
      </c>
      <c r="M245" t="b">
        <v>1</v>
      </c>
      <c r="N245" t="s">
        <v>8269</v>
      </c>
      <c r="O245" s="10">
        <v>105</v>
      </c>
      <c r="P245">
        <v>98.2</v>
      </c>
      <c r="Q245" s="13" t="s">
        <v>8315</v>
      </c>
      <c r="R245" s="13" t="s">
        <v>8316</v>
      </c>
      <c r="S245" s="16">
        <v>41982.887280092589</v>
      </c>
      <c r="T245" s="16">
        <v>42012.887280092589</v>
      </c>
    </row>
    <row r="246" spans="1:20" ht="45" x14ac:dyDescent="0.25">
      <c r="A246">
        <v>3304</v>
      </c>
      <c r="B246" s="3" t="s">
        <v>3304</v>
      </c>
      <c r="C246" s="3" t="s">
        <v>7414</v>
      </c>
      <c r="D246" s="6">
        <v>15000</v>
      </c>
      <c r="E246" s="8">
        <v>15677.5</v>
      </c>
      <c r="F246" t="s">
        <v>8218</v>
      </c>
      <c r="G246" t="s">
        <v>8223</v>
      </c>
      <c r="H246" t="s">
        <v>8245</v>
      </c>
      <c r="I246">
        <v>1482418752</v>
      </c>
      <c r="J246">
        <v>1479826752</v>
      </c>
      <c r="K246" t="b">
        <v>0</v>
      </c>
      <c r="L246">
        <v>175</v>
      </c>
      <c r="M246" t="b">
        <v>1</v>
      </c>
      <c r="N246" t="s">
        <v>8269</v>
      </c>
      <c r="O246" s="10">
        <v>105</v>
      </c>
      <c r="P246">
        <v>89.59</v>
      </c>
      <c r="Q246" s="13" t="s">
        <v>8315</v>
      </c>
      <c r="R246" s="13" t="s">
        <v>8316</v>
      </c>
      <c r="S246" s="16">
        <v>42696.624444444446</v>
      </c>
      <c r="T246" s="16">
        <v>42726.624444444446</v>
      </c>
    </row>
    <row r="247" spans="1:20" ht="120" x14ac:dyDescent="0.25">
      <c r="A247">
        <v>3331</v>
      </c>
      <c r="B247" s="3" t="s">
        <v>3331</v>
      </c>
      <c r="C247" s="3" t="s">
        <v>7441</v>
      </c>
      <c r="D247" s="6">
        <v>5000</v>
      </c>
      <c r="E247" s="8">
        <v>5226</v>
      </c>
      <c r="F247" t="s">
        <v>8218</v>
      </c>
      <c r="G247" t="s">
        <v>8223</v>
      </c>
      <c r="H247" t="s">
        <v>8245</v>
      </c>
      <c r="I247">
        <v>1444149886</v>
      </c>
      <c r="J247">
        <v>1441125886</v>
      </c>
      <c r="K247" t="b">
        <v>0</v>
      </c>
      <c r="L247">
        <v>65</v>
      </c>
      <c r="M247" t="b">
        <v>1</v>
      </c>
      <c r="N247" t="s">
        <v>8269</v>
      </c>
      <c r="O247" s="10">
        <v>105</v>
      </c>
      <c r="P247">
        <v>80.400000000000006</v>
      </c>
      <c r="Q247" s="13" t="s">
        <v>8315</v>
      </c>
      <c r="R247" s="13" t="s">
        <v>8316</v>
      </c>
      <c r="S247" s="16">
        <v>42248.697754629626</v>
      </c>
      <c r="T247" s="16">
        <v>42283.697754629626</v>
      </c>
    </row>
    <row r="248" spans="1:20" ht="120" x14ac:dyDescent="0.25">
      <c r="A248">
        <v>3333</v>
      </c>
      <c r="B248" s="3" t="s">
        <v>3333</v>
      </c>
      <c r="C248" s="3" t="s">
        <v>7443</v>
      </c>
      <c r="D248" s="6">
        <v>3500</v>
      </c>
      <c r="E248" s="8">
        <v>3660</v>
      </c>
      <c r="F248" t="s">
        <v>8218</v>
      </c>
      <c r="G248" t="s">
        <v>8223</v>
      </c>
      <c r="H248" t="s">
        <v>8245</v>
      </c>
      <c r="I248">
        <v>1434384880</v>
      </c>
      <c r="J248">
        <v>1432484080</v>
      </c>
      <c r="K248" t="b">
        <v>0</v>
      </c>
      <c r="L248">
        <v>111</v>
      </c>
      <c r="M248" t="b">
        <v>1</v>
      </c>
      <c r="N248" t="s">
        <v>8269</v>
      </c>
      <c r="O248" s="10">
        <v>105</v>
      </c>
      <c r="P248">
        <v>32.97</v>
      </c>
      <c r="Q248" s="13" t="s">
        <v>8315</v>
      </c>
      <c r="R248" s="13" t="s">
        <v>8316</v>
      </c>
      <c r="S248" s="16">
        <v>42148.676851851851</v>
      </c>
      <c r="T248" s="16">
        <v>42170.676851851851</v>
      </c>
    </row>
    <row r="249" spans="1:20" ht="105" x14ac:dyDescent="0.25">
      <c r="A249">
        <v>3368</v>
      </c>
      <c r="B249" s="3" t="s">
        <v>3367</v>
      </c>
      <c r="C249" s="3" t="s">
        <v>7478</v>
      </c>
      <c r="D249" s="6">
        <v>1000</v>
      </c>
      <c r="E249" s="8">
        <v>1046</v>
      </c>
      <c r="F249" t="s">
        <v>8218</v>
      </c>
      <c r="G249" t="s">
        <v>8223</v>
      </c>
      <c r="H249" t="s">
        <v>8245</v>
      </c>
      <c r="I249">
        <v>1420088400</v>
      </c>
      <c r="J249">
        <v>1416977259</v>
      </c>
      <c r="K249" t="b">
        <v>0</v>
      </c>
      <c r="L249">
        <v>23</v>
      </c>
      <c r="M249" t="b">
        <v>1</v>
      </c>
      <c r="N249" t="s">
        <v>8269</v>
      </c>
      <c r="O249" s="10">
        <v>105</v>
      </c>
      <c r="P249">
        <v>45.48</v>
      </c>
      <c r="Q249" s="13" t="s">
        <v>8315</v>
      </c>
      <c r="R249" s="13" t="s">
        <v>8316</v>
      </c>
      <c r="S249" s="16">
        <v>41969.199756944443</v>
      </c>
      <c r="T249" s="16">
        <v>42005.208333333328</v>
      </c>
    </row>
    <row r="250" spans="1:20" ht="30" x14ac:dyDescent="0.25">
      <c r="A250">
        <v>3386</v>
      </c>
      <c r="B250" s="3" t="s">
        <v>3385</v>
      </c>
      <c r="C250" s="3" t="s">
        <v>7496</v>
      </c>
      <c r="D250" s="6">
        <v>2000</v>
      </c>
      <c r="E250" s="8">
        <v>2100</v>
      </c>
      <c r="F250" t="s">
        <v>8218</v>
      </c>
      <c r="G250" t="s">
        <v>8223</v>
      </c>
      <c r="H250" t="s">
        <v>8245</v>
      </c>
      <c r="I250">
        <v>1417620506</v>
      </c>
      <c r="J250">
        <v>1415028506</v>
      </c>
      <c r="K250" t="b">
        <v>0</v>
      </c>
      <c r="L250">
        <v>41</v>
      </c>
      <c r="M250" t="b">
        <v>1</v>
      </c>
      <c r="N250" t="s">
        <v>8269</v>
      </c>
      <c r="O250" s="10">
        <v>105</v>
      </c>
      <c r="P250">
        <v>51.22</v>
      </c>
      <c r="Q250" s="13" t="s">
        <v>8315</v>
      </c>
      <c r="R250" s="13" t="s">
        <v>8316</v>
      </c>
      <c r="S250" s="16">
        <v>41946.644745370373</v>
      </c>
      <c r="T250" s="16">
        <v>41976.644745370373</v>
      </c>
    </row>
    <row r="251" spans="1:20" ht="75" x14ac:dyDescent="0.25">
      <c r="A251">
        <v>3440</v>
      </c>
      <c r="B251" s="3" t="s">
        <v>3439</v>
      </c>
      <c r="C251" s="3" t="s">
        <v>7550</v>
      </c>
      <c r="D251" s="6">
        <v>5000</v>
      </c>
      <c r="E251" s="8">
        <v>5260.92</v>
      </c>
      <c r="F251" t="s">
        <v>8218</v>
      </c>
      <c r="G251" t="s">
        <v>8223</v>
      </c>
      <c r="H251" t="s">
        <v>8245</v>
      </c>
      <c r="I251">
        <v>1405095300</v>
      </c>
      <c r="J251">
        <v>1403146628</v>
      </c>
      <c r="K251" t="b">
        <v>0</v>
      </c>
      <c r="L251">
        <v>82</v>
      </c>
      <c r="M251" t="b">
        <v>1</v>
      </c>
      <c r="N251" t="s">
        <v>8269</v>
      </c>
      <c r="O251" s="10">
        <v>105</v>
      </c>
      <c r="P251">
        <v>64.16</v>
      </c>
      <c r="Q251" s="13" t="s">
        <v>8315</v>
      </c>
      <c r="R251" s="13" t="s">
        <v>8316</v>
      </c>
      <c r="S251" s="16">
        <v>41809.12300925926</v>
      </c>
      <c r="T251" s="16">
        <v>41831.677083333336</v>
      </c>
    </row>
    <row r="252" spans="1:20" ht="105" x14ac:dyDescent="0.25">
      <c r="A252">
        <v>3492</v>
      </c>
      <c r="B252" s="3" t="s">
        <v>3491</v>
      </c>
      <c r="C252" s="3" t="s">
        <v>7602</v>
      </c>
      <c r="D252" s="6">
        <v>3800</v>
      </c>
      <c r="E252" s="8">
        <v>4000.22</v>
      </c>
      <c r="F252" t="s">
        <v>8218</v>
      </c>
      <c r="G252" t="s">
        <v>8223</v>
      </c>
      <c r="H252" t="s">
        <v>8245</v>
      </c>
      <c r="I252">
        <v>1445818397</v>
      </c>
      <c r="J252">
        <v>1442794397</v>
      </c>
      <c r="K252" t="b">
        <v>0</v>
      </c>
      <c r="L252">
        <v>35</v>
      </c>
      <c r="M252" t="b">
        <v>1</v>
      </c>
      <c r="N252" t="s">
        <v>8269</v>
      </c>
      <c r="O252" s="10">
        <v>105</v>
      </c>
      <c r="P252">
        <v>114.29</v>
      </c>
      <c r="Q252" s="13" t="s">
        <v>8315</v>
      </c>
      <c r="R252" s="13" t="s">
        <v>8316</v>
      </c>
      <c r="S252" s="16">
        <v>42268.009224537032</v>
      </c>
      <c r="T252" s="16">
        <v>42303.009224537032</v>
      </c>
    </row>
    <row r="253" spans="1:20" ht="30" x14ac:dyDescent="0.25">
      <c r="A253">
        <v>3502</v>
      </c>
      <c r="B253" s="3" t="s">
        <v>3501</v>
      </c>
      <c r="C253" s="3" t="s">
        <v>7612</v>
      </c>
      <c r="D253" s="6">
        <v>4000</v>
      </c>
      <c r="E253" s="8">
        <v>4216</v>
      </c>
      <c r="F253" t="s">
        <v>8218</v>
      </c>
      <c r="G253" t="s">
        <v>8223</v>
      </c>
      <c r="H253" t="s">
        <v>8245</v>
      </c>
      <c r="I253">
        <v>1458100740</v>
      </c>
      <c r="J253">
        <v>1456862924</v>
      </c>
      <c r="K253" t="b">
        <v>0</v>
      </c>
      <c r="L253">
        <v>31</v>
      </c>
      <c r="M253" t="b">
        <v>1</v>
      </c>
      <c r="N253" t="s">
        <v>8269</v>
      </c>
      <c r="O253" s="10">
        <v>105</v>
      </c>
      <c r="P253">
        <v>136</v>
      </c>
      <c r="Q253" s="13" t="s">
        <v>8315</v>
      </c>
      <c r="R253" s="13" t="s">
        <v>8316</v>
      </c>
      <c r="S253" s="16">
        <v>42430.839398148149</v>
      </c>
      <c r="T253" s="16">
        <v>42445.165972222225</v>
      </c>
    </row>
    <row r="254" spans="1:20" ht="120" x14ac:dyDescent="0.25">
      <c r="A254">
        <v>3620</v>
      </c>
      <c r="B254" s="3" t="s">
        <v>3618</v>
      </c>
      <c r="C254" s="3" t="s">
        <v>7730</v>
      </c>
      <c r="D254" s="6">
        <v>10500</v>
      </c>
      <c r="E254" s="8">
        <v>11045</v>
      </c>
      <c r="F254" t="s">
        <v>8218</v>
      </c>
      <c r="G254" t="s">
        <v>8223</v>
      </c>
      <c r="H254" t="s">
        <v>8245</v>
      </c>
      <c r="I254">
        <v>1425528000</v>
      </c>
      <c r="J254">
        <v>1422916261</v>
      </c>
      <c r="K254" t="b">
        <v>0</v>
      </c>
      <c r="L254">
        <v>197</v>
      </c>
      <c r="M254" t="b">
        <v>1</v>
      </c>
      <c r="N254" t="s">
        <v>8269</v>
      </c>
      <c r="O254" s="10">
        <v>105</v>
      </c>
      <c r="P254">
        <v>56.07</v>
      </c>
      <c r="Q254" s="13" t="s">
        <v>8315</v>
      </c>
      <c r="R254" s="13" t="s">
        <v>8316</v>
      </c>
      <c r="S254" s="16">
        <v>42037.938206018516</v>
      </c>
      <c r="T254" s="16">
        <v>42068.166666666672</v>
      </c>
    </row>
    <row r="255" spans="1:20" ht="60" x14ac:dyDescent="0.25">
      <c r="A255">
        <v>3624</v>
      </c>
      <c r="B255" s="3" t="s">
        <v>3622</v>
      </c>
      <c r="C255" s="3" t="s">
        <v>7734</v>
      </c>
      <c r="D255" s="6">
        <v>3000</v>
      </c>
      <c r="E255" s="8">
        <v>3148</v>
      </c>
      <c r="F255" t="s">
        <v>8218</v>
      </c>
      <c r="G255" t="s">
        <v>8223</v>
      </c>
      <c r="H255" t="s">
        <v>8245</v>
      </c>
      <c r="I255">
        <v>1471977290</v>
      </c>
      <c r="J255">
        <v>1466793290</v>
      </c>
      <c r="K255" t="b">
        <v>0</v>
      </c>
      <c r="L255">
        <v>39</v>
      </c>
      <c r="M255" t="b">
        <v>1</v>
      </c>
      <c r="N255" t="s">
        <v>8269</v>
      </c>
      <c r="O255" s="10">
        <v>105</v>
      </c>
      <c r="P255">
        <v>80.72</v>
      </c>
      <c r="Q255" s="13" t="s">
        <v>8315</v>
      </c>
      <c r="R255" s="13" t="s">
        <v>8316</v>
      </c>
      <c r="S255" s="16">
        <v>42545.774189814809</v>
      </c>
      <c r="T255" s="16">
        <v>42605.774189814809</v>
      </c>
    </row>
    <row r="256" spans="1:20" ht="75" x14ac:dyDescent="0.25">
      <c r="A256">
        <v>3720</v>
      </c>
      <c r="B256" s="3" t="s">
        <v>3717</v>
      </c>
      <c r="C256" s="3" t="s">
        <v>7830</v>
      </c>
      <c r="D256" s="6">
        <v>3300</v>
      </c>
      <c r="E256" s="8">
        <v>3449</v>
      </c>
      <c r="F256" t="s">
        <v>8218</v>
      </c>
      <c r="G256" t="s">
        <v>8223</v>
      </c>
      <c r="H256" t="s">
        <v>8245</v>
      </c>
      <c r="I256">
        <v>1435881006</v>
      </c>
      <c r="J256">
        <v>1433980206</v>
      </c>
      <c r="K256" t="b">
        <v>0</v>
      </c>
      <c r="L256">
        <v>40</v>
      </c>
      <c r="M256" t="b">
        <v>1</v>
      </c>
      <c r="N256" t="s">
        <v>8269</v>
      </c>
      <c r="O256" s="10">
        <v>105</v>
      </c>
      <c r="P256">
        <v>86.23</v>
      </c>
      <c r="Q256" s="13" t="s">
        <v>8315</v>
      </c>
      <c r="R256" s="13" t="s">
        <v>8316</v>
      </c>
      <c r="S256" s="16">
        <v>42165.993125000001</v>
      </c>
      <c r="T256" s="16">
        <v>42187.993125000001</v>
      </c>
    </row>
    <row r="257" spans="1:20" ht="105" x14ac:dyDescent="0.25">
      <c r="A257">
        <v>3821</v>
      </c>
      <c r="B257" s="3" t="s">
        <v>3818</v>
      </c>
      <c r="C257" s="3" t="s">
        <v>7930</v>
      </c>
      <c r="D257" s="6">
        <v>3500</v>
      </c>
      <c r="E257" s="8">
        <v>3659</v>
      </c>
      <c r="F257" t="s">
        <v>8218</v>
      </c>
      <c r="G257" t="s">
        <v>8223</v>
      </c>
      <c r="H257" t="s">
        <v>8245</v>
      </c>
      <c r="I257">
        <v>1451881207</v>
      </c>
      <c r="J257">
        <v>1449116407</v>
      </c>
      <c r="K257" t="b">
        <v>0</v>
      </c>
      <c r="L257">
        <v>46</v>
      </c>
      <c r="M257" t="b">
        <v>1</v>
      </c>
      <c r="N257" t="s">
        <v>8269</v>
      </c>
      <c r="O257" s="10">
        <v>105</v>
      </c>
      <c r="P257">
        <v>79.540000000000006</v>
      </c>
      <c r="Q257" s="13" t="s">
        <v>8315</v>
      </c>
      <c r="R257" s="13" t="s">
        <v>8316</v>
      </c>
      <c r="S257" s="16">
        <v>42341.180636574078</v>
      </c>
      <c r="T257" s="16">
        <v>42373.180636574078</v>
      </c>
    </row>
    <row r="258" spans="1:20" ht="90" x14ac:dyDescent="0.25">
      <c r="A258">
        <v>3825</v>
      </c>
      <c r="B258" s="3" t="s">
        <v>3822</v>
      </c>
      <c r="C258" s="3" t="s">
        <v>7934</v>
      </c>
      <c r="D258" s="6">
        <v>5000</v>
      </c>
      <c r="E258" s="8">
        <v>5271</v>
      </c>
      <c r="F258" t="s">
        <v>8218</v>
      </c>
      <c r="G258" t="s">
        <v>8223</v>
      </c>
      <c r="H258" t="s">
        <v>8245</v>
      </c>
      <c r="I258">
        <v>1434505214</v>
      </c>
      <c r="J258">
        <v>1432690814</v>
      </c>
      <c r="K258" t="b">
        <v>0</v>
      </c>
      <c r="L258">
        <v>49</v>
      </c>
      <c r="M258" t="b">
        <v>1</v>
      </c>
      <c r="N258" t="s">
        <v>8269</v>
      </c>
      <c r="O258" s="10">
        <v>105</v>
      </c>
      <c r="P258">
        <v>107.57</v>
      </c>
      <c r="Q258" s="13" t="s">
        <v>8315</v>
      </c>
      <c r="R258" s="13" t="s">
        <v>8316</v>
      </c>
      <c r="S258" s="16">
        <v>42151.069606481484</v>
      </c>
      <c r="T258" s="16">
        <v>42172.069606481484</v>
      </c>
    </row>
    <row r="259" spans="1:20" ht="90" x14ac:dyDescent="0.25">
      <c r="A259">
        <v>3832</v>
      </c>
      <c r="B259" s="3" t="s">
        <v>3829</v>
      </c>
      <c r="C259" s="3" t="s">
        <v>7941</v>
      </c>
      <c r="D259" s="6">
        <v>1200</v>
      </c>
      <c r="E259" s="8">
        <v>1256</v>
      </c>
      <c r="F259" t="s">
        <v>8218</v>
      </c>
      <c r="G259" t="s">
        <v>8223</v>
      </c>
      <c r="H259" t="s">
        <v>8245</v>
      </c>
      <c r="I259">
        <v>1455936335</v>
      </c>
      <c r="J259">
        <v>1452048335</v>
      </c>
      <c r="K259" t="b">
        <v>0</v>
      </c>
      <c r="L259">
        <v>9</v>
      </c>
      <c r="M259" t="b">
        <v>1</v>
      </c>
      <c r="N259" t="s">
        <v>8269</v>
      </c>
      <c r="O259" s="10">
        <v>105</v>
      </c>
      <c r="P259">
        <v>139.56</v>
      </c>
      <c r="Q259" s="13" t="s">
        <v>8315</v>
      </c>
      <c r="R259" s="13" t="s">
        <v>8316</v>
      </c>
      <c r="S259" s="16">
        <v>42375.114988425921</v>
      </c>
      <c r="T259" s="16">
        <v>42420.114988425921</v>
      </c>
    </row>
    <row r="260" spans="1:20" ht="75" x14ac:dyDescent="0.25">
      <c r="A260">
        <v>2795</v>
      </c>
      <c r="B260" s="3" t="s">
        <v>2795</v>
      </c>
      <c r="C260" s="3" t="s">
        <v>6905</v>
      </c>
      <c r="D260" s="6">
        <v>700</v>
      </c>
      <c r="E260" s="8">
        <v>730</v>
      </c>
      <c r="F260" t="s">
        <v>8218</v>
      </c>
      <c r="G260" t="s">
        <v>8223</v>
      </c>
      <c r="H260" t="s">
        <v>8245</v>
      </c>
      <c r="I260">
        <v>1402095600</v>
      </c>
      <c r="J260">
        <v>1400675841</v>
      </c>
      <c r="K260" t="b">
        <v>0</v>
      </c>
      <c r="L260">
        <v>20</v>
      </c>
      <c r="M260" t="b">
        <v>1</v>
      </c>
      <c r="N260" t="s">
        <v>8269</v>
      </c>
      <c r="O260" s="10">
        <v>104</v>
      </c>
      <c r="P260">
        <v>36.5</v>
      </c>
      <c r="Q260" s="13" t="s">
        <v>8315</v>
      </c>
      <c r="R260" s="13" t="s">
        <v>8316</v>
      </c>
      <c r="S260" s="16">
        <v>41780.525937500002</v>
      </c>
      <c r="T260" s="16">
        <v>41796.958333333336</v>
      </c>
    </row>
    <row r="261" spans="1:20" ht="45" x14ac:dyDescent="0.25">
      <c r="A261">
        <v>3149</v>
      </c>
      <c r="B261" s="3" t="s">
        <v>3149</v>
      </c>
      <c r="C261" s="3" t="s">
        <v>7259</v>
      </c>
      <c r="D261" s="6">
        <v>1250</v>
      </c>
      <c r="E261" s="8">
        <v>1300</v>
      </c>
      <c r="F261" t="s">
        <v>8218</v>
      </c>
      <c r="G261" t="s">
        <v>8223</v>
      </c>
      <c r="H261" t="s">
        <v>8245</v>
      </c>
      <c r="I261">
        <v>1354845600</v>
      </c>
      <c r="J261">
        <v>1352766300</v>
      </c>
      <c r="K261" t="b">
        <v>1</v>
      </c>
      <c r="L261">
        <v>25</v>
      </c>
      <c r="M261" t="b">
        <v>1</v>
      </c>
      <c r="N261" t="s">
        <v>8269</v>
      </c>
      <c r="O261" s="10">
        <v>104</v>
      </c>
      <c r="P261">
        <v>52</v>
      </c>
      <c r="Q261" s="13" t="s">
        <v>8315</v>
      </c>
      <c r="R261" s="13" t="s">
        <v>8316</v>
      </c>
      <c r="S261" s="16">
        <v>41226.017361111109</v>
      </c>
      <c r="T261" s="16">
        <v>41250.083333333336</v>
      </c>
    </row>
    <row r="262" spans="1:20" ht="120" x14ac:dyDescent="0.25">
      <c r="A262">
        <v>3208</v>
      </c>
      <c r="B262" s="3" t="s">
        <v>3208</v>
      </c>
      <c r="C262" s="3" t="s">
        <v>7318</v>
      </c>
      <c r="D262" s="6">
        <v>5000</v>
      </c>
      <c r="E262" s="8">
        <v>5175</v>
      </c>
      <c r="F262" t="s">
        <v>8218</v>
      </c>
      <c r="G262" t="s">
        <v>8223</v>
      </c>
      <c r="H262" t="s">
        <v>8245</v>
      </c>
      <c r="I262">
        <v>1406557877</v>
      </c>
      <c r="J262">
        <v>1404743477</v>
      </c>
      <c r="K262" t="b">
        <v>1</v>
      </c>
      <c r="L262">
        <v>82</v>
      </c>
      <c r="M262" t="b">
        <v>1</v>
      </c>
      <c r="N262" t="s">
        <v>8269</v>
      </c>
      <c r="O262" s="10">
        <v>104</v>
      </c>
      <c r="P262">
        <v>63.11</v>
      </c>
      <c r="Q262" s="13" t="s">
        <v>8315</v>
      </c>
      <c r="R262" s="13" t="s">
        <v>8316</v>
      </c>
      <c r="S262" s="16">
        <v>41827.605057870373</v>
      </c>
      <c r="T262" s="16">
        <v>41848.605057870373</v>
      </c>
    </row>
    <row r="263" spans="1:20" ht="90" x14ac:dyDescent="0.25">
      <c r="A263">
        <v>3245</v>
      </c>
      <c r="B263" s="3" t="s">
        <v>3245</v>
      </c>
      <c r="C263" s="3" t="s">
        <v>7355</v>
      </c>
      <c r="D263" s="6">
        <v>21000</v>
      </c>
      <c r="E263" s="8">
        <v>21904</v>
      </c>
      <c r="F263" t="s">
        <v>8218</v>
      </c>
      <c r="G263" t="s">
        <v>8223</v>
      </c>
      <c r="H263" t="s">
        <v>8245</v>
      </c>
      <c r="I263">
        <v>1434074400</v>
      </c>
      <c r="J263">
        <v>1431354258</v>
      </c>
      <c r="K263" t="b">
        <v>0</v>
      </c>
      <c r="L263">
        <v>270</v>
      </c>
      <c r="M263" t="b">
        <v>1</v>
      </c>
      <c r="N263" t="s">
        <v>8269</v>
      </c>
      <c r="O263" s="10">
        <v>104</v>
      </c>
      <c r="P263">
        <v>81.13</v>
      </c>
      <c r="Q263" s="13" t="s">
        <v>8315</v>
      </c>
      <c r="R263" s="13" t="s">
        <v>8316</v>
      </c>
      <c r="S263" s="16">
        <v>42135.60020833333</v>
      </c>
      <c r="T263" s="16">
        <v>42167.083333333328</v>
      </c>
    </row>
    <row r="264" spans="1:20" ht="120" x14ac:dyDescent="0.25">
      <c r="A264">
        <v>3339</v>
      </c>
      <c r="B264" s="3" t="s">
        <v>3339</v>
      </c>
      <c r="C264" s="3" t="s">
        <v>7449</v>
      </c>
      <c r="D264" s="6">
        <v>8000</v>
      </c>
      <c r="E264" s="8">
        <v>8348</v>
      </c>
      <c r="F264" t="s">
        <v>8218</v>
      </c>
      <c r="G264" t="s">
        <v>8223</v>
      </c>
      <c r="H264" t="s">
        <v>8245</v>
      </c>
      <c r="I264">
        <v>1469721518</v>
      </c>
      <c r="J264">
        <v>1467129518</v>
      </c>
      <c r="K264" t="b">
        <v>0</v>
      </c>
      <c r="L264">
        <v>47</v>
      </c>
      <c r="M264" t="b">
        <v>1</v>
      </c>
      <c r="N264" t="s">
        <v>8269</v>
      </c>
      <c r="O264" s="10">
        <v>104</v>
      </c>
      <c r="P264">
        <v>177.62</v>
      </c>
      <c r="Q264" s="13" t="s">
        <v>8315</v>
      </c>
      <c r="R264" s="13" t="s">
        <v>8316</v>
      </c>
      <c r="S264" s="16">
        <v>42549.665717592594</v>
      </c>
      <c r="T264" s="16">
        <v>42579.665717592594</v>
      </c>
    </row>
    <row r="265" spans="1:20" ht="60" x14ac:dyDescent="0.25">
      <c r="A265">
        <v>3365</v>
      </c>
      <c r="B265" s="3" t="s">
        <v>3364</v>
      </c>
      <c r="C265" s="3" t="s">
        <v>7475</v>
      </c>
      <c r="D265" s="6">
        <v>2500</v>
      </c>
      <c r="E265" s="8">
        <v>2600</v>
      </c>
      <c r="F265" t="s">
        <v>8218</v>
      </c>
      <c r="G265" t="s">
        <v>8223</v>
      </c>
      <c r="H265" t="s">
        <v>8245</v>
      </c>
      <c r="I265">
        <v>1449973592</v>
      </c>
      <c r="J265">
        <v>1447381592</v>
      </c>
      <c r="K265" t="b">
        <v>0</v>
      </c>
      <c r="L265">
        <v>3</v>
      </c>
      <c r="M265" t="b">
        <v>1</v>
      </c>
      <c r="N265" t="s">
        <v>8269</v>
      </c>
      <c r="O265" s="10">
        <v>104</v>
      </c>
      <c r="P265">
        <v>866.67</v>
      </c>
      <c r="Q265" s="13" t="s">
        <v>8315</v>
      </c>
      <c r="R265" s="13" t="s">
        <v>8316</v>
      </c>
      <c r="S265" s="16">
        <v>42321.101759259262</v>
      </c>
      <c r="T265" s="16">
        <v>42351.101759259262</v>
      </c>
    </row>
    <row r="266" spans="1:20" ht="45" x14ac:dyDescent="0.25">
      <c r="A266">
        <v>3372</v>
      </c>
      <c r="B266" s="3" t="s">
        <v>3371</v>
      </c>
      <c r="C266" s="3" t="s">
        <v>7482</v>
      </c>
      <c r="D266" s="6">
        <v>1000</v>
      </c>
      <c r="E266" s="8">
        <v>1035</v>
      </c>
      <c r="F266" t="s">
        <v>8218</v>
      </c>
      <c r="G266" t="s">
        <v>8223</v>
      </c>
      <c r="H266" t="s">
        <v>8245</v>
      </c>
      <c r="I266">
        <v>1408942740</v>
      </c>
      <c r="J266">
        <v>1407157756</v>
      </c>
      <c r="K266" t="b">
        <v>0</v>
      </c>
      <c r="L266">
        <v>27</v>
      </c>
      <c r="M266" t="b">
        <v>1</v>
      </c>
      <c r="N266" t="s">
        <v>8269</v>
      </c>
      <c r="O266" s="10">
        <v>104</v>
      </c>
      <c r="P266">
        <v>38.33</v>
      </c>
      <c r="Q266" s="13" t="s">
        <v>8315</v>
      </c>
      <c r="R266" s="13" t="s">
        <v>8316</v>
      </c>
      <c r="S266" s="16">
        <v>41855.548101851848</v>
      </c>
      <c r="T266" s="16">
        <v>41876.207638888889</v>
      </c>
    </row>
    <row r="267" spans="1:20" ht="75" x14ac:dyDescent="0.25">
      <c r="A267">
        <v>3380</v>
      </c>
      <c r="B267" s="3" t="s">
        <v>3379</v>
      </c>
      <c r="C267" s="3" t="s">
        <v>7490</v>
      </c>
      <c r="D267" s="6">
        <v>3000</v>
      </c>
      <c r="E267" s="8">
        <v>3133</v>
      </c>
      <c r="F267" t="s">
        <v>8218</v>
      </c>
      <c r="G267" t="s">
        <v>8223</v>
      </c>
      <c r="H267" t="s">
        <v>8245</v>
      </c>
      <c r="I267">
        <v>1417305178</v>
      </c>
      <c r="J267">
        <v>1414277578</v>
      </c>
      <c r="K267" t="b">
        <v>0</v>
      </c>
      <c r="L267">
        <v>28</v>
      </c>
      <c r="M267" t="b">
        <v>1</v>
      </c>
      <c r="N267" t="s">
        <v>8269</v>
      </c>
      <c r="O267" s="10">
        <v>104</v>
      </c>
      <c r="P267">
        <v>111.89</v>
      </c>
      <c r="Q267" s="13" t="s">
        <v>8315</v>
      </c>
      <c r="R267" s="13" t="s">
        <v>8316</v>
      </c>
      <c r="S267" s="16">
        <v>41937.95344907407</v>
      </c>
      <c r="T267" s="16">
        <v>41972.995115740734</v>
      </c>
    </row>
    <row r="268" spans="1:20" ht="30" x14ac:dyDescent="0.25">
      <c r="A268">
        <v>3396</v>
      </c>
      <c r="B268" s="3" t="s">
        <v>3395</v>
      </c>
      <c r="C268" s="3" t="s">
        <v>7506</v>
      </c>
      <c r="D268" s="6">
        <v>1500</v>
      </c>
      <c r="E268" s="8">
        <v>1565</v>
      </c>
      <c r="F268" t="s">
        <v>8218</v>
      </c>
      <c r="G268" t="s">
        <v>8223</v>
      </c>
      <c r="H268" t="s">
        <v>8245</v>
      </c>
      <c r="I268">
        <v>1401595140</v>
      </c>
      <c r="J268">
        <v>1399286589</v>
      </c>
      <c r="K268" t="b">
        <v>0</v>
      </c>
      <c r="L268">
        <v>28</v>
      </c>
      <c r="M268" t="b">
        <v>1</v>
      </c>
      <c r="N268" t="s">
        <v>8269</v>
      </c>
      <c r="O268" s="10">
        <v>104</v>
      </c>
      <c r="P268">
        <v>55.89</v>
      </c>
      <c r="Q268" s="13" t="s">
        <v>8315</v>
      </c>
      <c r="R268" s="13" t="s">
        <v>8316</v>
      </c>
      <c r="S268" s="16">
        <v>41764.44663194444</v>
      </c>
      <c r="T268" s="16">
        <v>41791.165972222225</v>
      </c>
    </row>
    <row r="269" spans="1:20" ht="105" x14ac:dyDescent="0.25">
      <c r="A269">
        <v>3411</v>
      </c>
      <c r="B269" s="3" t="s">
        <v>3410</v>
      </c>
      <c r="C269" s="3" t="s">
        <v>7521</v>
      </c>
      <c r="D269" s="6">
        <v>15000</v>
      </c>
      <c r="E269" s="8">
        <v>15535</v>
      </c>
      <c r="F269" t="s">
        <v>8218</v>
      </c>
      <c r="G269" t="s">
        <v>8223</v>
      </c>
      <c r="H269" t="s">
        <v>8245</v>
      </c>
      <c r="I269">
        <v>1444264372</v>
      </c>
      <c r="J269">
        <v>1442536372</v>
      </c>
      <c r="K269" t="b">
        <v>0</v>
      </c>
      <c r="L269">
        <v>78</v>
      </c>
      <c r="M269" t="b">
        <v>1</v>
      </c>
      <c r="N269" t="s">
        <v>8269</v>
      </c>
      <c r="O269" s="10">
        <v>104</v>
      </c>
      <c r="P269">
        <v>199.17</v>
      </c>
      <c r="Q269" s="13" t="s">
        <v>8315</v>
      </c>
      <c r="R269" s="13" t="s">
        <v>8316</v>
      </c>
      <c r="S269" s="16">
        <v>42265.022824074069</v>
      </c>
      <c r="T269" s="16">
        <v>42285.022824074069</v>
      </c>
    </row>
    <row r="270" spans="1:20" ht="45" x14ac:dyDescent="0.25">
      <c r="A270">
        <v>3414</v>
      </c>
      <c r="B270" s="3" t="s">
        <v>3413</v>
      </c>
      <c r="C270" s="3" t="s">
        <v>7524</v>
      </c>
      <c r="D270" s="6">
        <v>3000</v>
      </c>
      <c r="E270" s="8">
        <v>3105</v>
      </c>
      <c r="F270" t="s">
        <v>8218</v>
      </c>
      <c r="G270" t="s">
        <v>8223</v>
      </c>
      <c r="H270" t="s">
        <v>8245</v>
      </c>
      <c r="I270">
        <v>1480579140</v>
      </c>
      <c r="J270">
        <v>1478030325</v>
      </c>
      <c r="K270" t="b">
        <v>0</v>
      </c>
      <c r="L270">
        <v>44</v>
      </c>
      <c r="M270" t="b">
        <v>1</v>
      </c>
      <c r="N270" t="s">
        <v>8269</v>
      </c>
      <c r="O270" s="10">
        <v>104</v>
      </c>
      <c r="P270">
        <v>70.569999999999993</v>
      </c>
      <c r="Q270" s="13" t="s">
        <v>8315</v>
      </c>
      <c r="R270" s="13" t="s">
        <v>8316</v>
      </c>
      <c r="S270" s="16">
        <v>42675.832465277781</v>
      </c>
      <c r="T270" s="16">
        <v>42705.332638888889</v>
      </c>
    </row>
    <row r="271" spans="1:20" ht="135" x14ac:dyDescent="0.25">
      <c r="A271">
        <v>3424</v>
      </c>
      <c r="B271" s="3" t="s">
        <v>3423</v>
      </c>
      <c r="C271" s="3" t="s">
        <v>7534</v>
      </c>
      <c r="D271" s="6">
        <v>6000</v>
      </c>
      <c r="E271" s="8">
        <v>6215</v>
      </c>
      <c r="F271" t="s">
        <v>8218</v>
      </c>
      <c r="G271" t="s">
        <v>8223</v>
      </c>
      <c r="H271" t="s">
        <v>8245</v>
      </c>
      <c r="I271">
        <v>1423119540</v>
      </c>
      <c r="J271">
        <v>1421252084</v>
      </c>
      <c r="K271" t="b">
        <v>0</v>
      </c>
      <c r="L271">
        <v>76</v>
      </c>
      <c r="M271" t="b">
        <v>1</v>
      </c>
      <c r="N271" t="s">
        <v>8269</v>
      </c>
      <c r="O271" s="10">
        <v>104</v>
      </c>
      <c r="P271">
        <v>81.78</v>
      </c>
      <c r="Q271" s="13" t="s">
        <v>8315</v>
      </c>
      <c r="R271" s="13" t="s">
        <v>8316</v>
      </c>
      <c r="S271" s="16">
        <v>42018.676898148144</v>
      </c>
      <c r="T271" s="16">
        <v>42040.290972222225</v>
      </c>
    </row>
    <row r="272" spans="1:20" ht="105" x14ac:dyDescent="0.25">
      <c r="A272">
        <v>3476</v>
      </c>
      <c r="B272" s="3" t="s">
        <v>3475</v>
      </c>
      <c r="C272" s="3" t="s">
        <v>7586</v>
      </c>
      <c r="D272" s="6">
        <v>300</v>
      </c>
      <c r="E272" s="8">
        <v>312</v>
      </c>
      <c r="F272" t="s">
        <v>8218</v>
      </c>
      <c r="G272" t="s">
        <v>8223</v>
      </c>
      <c r="H272" t="s">
        <v>8245</v>
      </c>
      <c r="I272">
        <v>1414378800</v>
      </c>
      <c r="J272">
        <v>1412836990</v>
      </c>
      <c r="K272" t="b">
        <v>0</v>
      </c>
      <c r="L272">
        <v>6</v>
      </c>
      <c r="M272" t="b">
        <v>1</v>
      </c>
      <c r="N272" t="s">
        <v>8269</v>
      </c>
      <c r="O272" s="10">
        <v>104</v>
      </c>
      <c r="P272">
        <v>52</v>
      </c>
      <c r="Q272" s="13" t="s">
        <v>8315</v>
      </c>
      <c r="R272" s="13" t="s">
        <v>8316</v>
      </c>
      <c r="S272" s="16">
        <v>41921.279976851853</v>
      </c>
      <c r="T272" s="16">
        <v>41939.125</v>
      </c>
    </row>
    <row r="273" spans="1:20" ht="75" x14ac:dyDescent="0.25">
      <c r="A273">
        <v>3505</v>
      </c>
      <c r="B273" s="3" t="s">
        <v>3504</v>
      </c>
      <c r="C273" s="3" t="s">
        <v>7615</v>
      </c>
      <c r="D273" s="6">
        <v>2500</v>
      </c>
      <c r="E273" s="8">
        <v>2594</v>
      </c>
      <c r="F273" t="s">
        <v>8218</v>
      </c>
      <c r="G273" t="s">
        <v>8223</v>
      </c>
      <c r="H273" t="s">
        <v>8245</v>
      </c>
      <c r="I273">
        <v>1399953600</v>
      </c>
      <c r="J273">
        <v>1398983245</v>
      </c>
      <c r="K273" t="b">
        <v>0</v>
      </c>
      <c r="L273">
        <v>39</v>
      </c>
      <c r="M273" t="b">
        <v>1</v>
      </c>
      <c r="N273" t="s">
        <v>8269</v>
      </c>
      <c r="O273" s="10">
        <v>104</v>
      </c>
      <c r="P273">
        <v>66.510000000000005</v>
      </c>
      <c r="Q273" s="13" t="s">
        <v>8315</v>
      </c>
      <c r="R273" s="13" t="s">
        <v>8316</v>
      </c>
      <c r="S273" s="16">
        <v>41760.935706018521</v>
      </c>
      <c r="T273" s="16">
        <v>41772.166666666664</v>
      </c>
    </row>
    <row r="274" spans="1:20" ht="90" x14ac:dyDescent="0.25">
      <c r="A274">
        <v>3507</v>
      </c>
      <c r="B274" s="3" t="s">
        <v>3506</v>
      </c>
      <c r="C274" s="3" t="s">
        <v>7617</v>
      </c>
      <c r="D274" s="6">
        <v>10000</v>
      </c>
      <c r="E274" s="8">
        <v>10440</v>
      </c>
      <c r="F274" t="s">
        <v>8218</v>
      </c>
      <c r="G274" t="s">
        <v>8223</v>
      </c>
      <c r="H274" t="s">
        <v>8245</v>
      </c>
      <c r="I274">
        <v>1464732537</v>
      </c>
      <c r="J274">
        <v>1462140537</v>
      </c>
      <c r="K274" t="b">
        <v>0</v>
      </c>
      <c r="L274">
        <v>72</v>
      </c>
      <c r="M274" t="b">
        <v>1</v>
      </c>
      <c r="N274" t="s">
        <v>8269</v>
      </c>
      <c r="O274" s="10">
        <v>104</v>
      </c>
      <c r="P274">
        <v>145</v>
      </c>
      <c r="Q274" s="13" t="s">
        <v>8315</v>
      </c>
      <c r="R274" s="13" t="s">
        <v>8316</v>
      </c>
      <c r="S274" s="16">
        <v>42491.92288194444</v>
      </c>
      <c r="T274" s="16">
        <v>42521.92288194444</v>
      </c>
    </row>
    <row r="275" spans="1:20" ht="105" x14ac:dyDescent="0.25">
      <c r="A275">
        <v>3651</v>
      </c>
      <c r="B275" s="3" t="s">
        <v>3649</v>
      </c>
      <c r="C275" s="3" t="s">
        <v>7761</v>
      </c>
      <c r="D275" s="6">
        <v>500</v>
      </c>
      <c r="E275" s="8">
        <v>520</v>
      </c>
      <c r="F275" t="s">
        <v>8218</v>
      </c>
      <c r="G275" t="s">
        <v>8223</v>
      </c>
      <c r="H275" t="s">
        <v>8245</v>
      </c>
      <c r="I275">
        <v>1407686340</v>
      </c>
      <c r="J275">
        <v>1404833442</v>
      </c>
      <c r="K275" t="b">
        <v>0</v>
      </c>
      <c r="L275">
        <v>9</v>
      </c>
      <c r="M275" t="b">
        <v>1</v>
      </c>
      <c r="N275" t="s">
        <v>8269</v>
      </c>
      <c r="O275" s="10">
        <v>104</v>
      </c>
      <c r="P275">
        <v>57.78</v>
      </c>
      <c r="Q275" s="13" t="s">
        <v>8315</v>
      </c>
      <c r="R275" s="13" t="s">
        <v>8316</v>
      </c>
      <c r="S275" s="16">
        <v>41828.646319444444</v>
      </c>
      <c r="T275" s="16">
        <v>41861.665972222225</v>
      </c>
    </row>
    <row r="276" spans="1:20" ht="75" x14ac:dyDescent="0.25">
      <c r="A276">
        <v>3668</v>
      </c>
      <c r="B276" s="3" t="s">
        <v>3665</v>
      </c>
      <c r="C276" s="3" t="s">
        <v>7778</v>
      </c>
      <c r="D276" s="6">
        <v>1000</v>
      </c>
      <c r="E276" s="8">
        <v>1035</v>
      </c>
      <c r="F276" t="s">
        <v>8218</v>
      </c>
      <c r="G276" t="s">
        <v>8223</v>
      </c>
      <c r="H276" t="s">
        <v>8245</v>
      </c>
      <c r="I276">
        <v>1437676380</v>
      </c>
      <c r="J276">
        <v>1435670452</v>
      </c>
      <c r="K276" t="b">
        <v>0</v>
      </c>
      <c r="L276">
        <v>28</v>
      </c>
      <c r="M276" t="b">
        <v>1</v>
      </c>
      <c r="N276" t="s">
        <v>8269</v>
      </c>
      <c r="O276" s="10">
        <v>104</v>
      </c>
      <c r="P276">
        <v>36.96</v>
      </c>
      <c r="Q276" s="13" t="s">
        <v>8315</v>
      </c>
      <c r="R276" s="13" t="s">
        <v>8316</v>
      </c>
      <c r="S276" s="16">
        <v>42185.556157407409</v>
      </c>
      <c r="T276" s="16">
        <v>42208.772916666669</v>
      </c>
    </row>
    <row r="277" spans="1:20" ht="75" x14ac:dyDescent="0.25">
      <c r="A277">
        <v>1301</v>
      </c>
      <c r="B277" s="3" t="s">
        <v>1302</v>
      </c>
      <c r="C277" s="3" t="s">
        <v>5411</v>
      </c>
      <c r="D277" s="6">
        <v>2000</v>
      </c>
      <c r="E277" s="8">
        <v>2055</v>
      </c>
      <c r="F277" t="s">
        <v>8218</v>
      </c>
      <c r="G277" t="s">
        <v>8223</v>
      </c>
      <c r="H277" t="s">
        <v>8245</v>
      </c>
      <c r="I277">
        <v>1437447600</v>
      </c>
      <c r="J277">
        <v>1436551178</v>
      </c>
      <c r="K277" t="b">
        <v>0</v>
      </c>
      <c r="L277">
        <v>29</v>
      </c>
      <c r="M277" t="b">
        <v>1</v>
      </c>
      <c r="N277" t="s">
        <v>8269</v>
      </c>
      <c r="O277" s="10">
        <v>103</v>
      </c>
      <c r="P277">
        <v>70.86</v>
      </c>
      <c r="Q277" s="13" t="s">
        <v>8315</v>
      </c>
      <c r="R277" s="13" t="s">
        <v>8316</v>
      </c>
      <c r="S277" s="16">
        <v>42195.749745370369</v>
      </c>
      <c r="T277" s="16">
        <v>42206.125</v>
      </c>
    </row>
    <row r="278" spans="1:20" ht="75" x14ac:dyDescent="0.25">
      <c r="A278">
        <v>2788</v>
      </c>
      <c r="B278" s="3" t="s">
        <v>2788</v>
      </c>
      <c r="C278" s="3" t="s">
        <v>6898</v>
      </c>
      <c r="D278" s="6">
        <v>2000</v>
      </c>
      <c r="E278" s="8">
        <v>2050</v>
      </c>
      <c r="F278" t="s">
        <v>8218</v>
      </c>
      <c r="G278" t="s">
        <v>8223</v>
      </c>
      <c r="H278" t="s">
        <v>8245</v>
      </c>
      <c r="I278">
        <v>1469811043</v>
      </c>
      <c r="J278">
        <v>1467219043</v>
      </c>
      <c r="K278" t="b">
        <v>0</v>
      </c>
      <c r="L278">
        <v>20</v>
      </c>
      <c r="M278" t="b">
        <v>1</v>
      </c>
      <c r="N278" t="s">
        <v>8269</v>
      </c>
      <c r="O278" s="10">
        <v>103</v>
      </c>
      <c r="P278">
        <v>102.5</v>
      </c>
      <c r="Q278" s="13" t="s">
        <v>8315</v>
      </c>
      <c r="R278" s="13" t="s">
        <v>8316</v>
      </c>
      <c r="S278" s="16">
        <v>42550.701886574068</v>
      </c>
      <c r="T278" s="16">
        <v>42580.701886574068</v>
      </c>
    </row>
    <row r="279" spans="1:20" ht="120" x14ac:dyDescent="0.25">
      <c r="A279">
        <v>2791</v>
      </c>
      <c r="B279" s="3" t="s">
        <v>2791</v>
      </c>
      <c r="C279" s="3" t="s">
        <v>6901</v>
      </c>
      <c r="D279" s="6">
        <v>2000</v>
      </c>
      <c r="E279" s="8">
        <v>2050</v>
      </c>
      <c r="F279" t="s">
        <v>8218</v>
      </c>
      <c r="G279" t="s">
        <v>8223</v>
      </c>
      <c r="H279" t="s">
        <v>8245</v>
      </c>
      <c r="I279">
        <v>1473393600</v>
      </c>
      <c r="J279">
        <v>1470778559</v>
      </c>
      <c r="K279" t="b">
        <v>0</v>
      </c>
      <c r="L279">
        <v>28</v>
      </c>
      <c r="M279" t="b">
        <v>1</v>
      </c>
      <c r="N279" t="s">
        <v>8269</v>
      </c>
      <c r="O279" s="10">
        <v>103</v>
      </c>
      <c r="P279">
        <v>73.209999999999994</v>
      </c>
      <c r="Q279" s="13" t="s">
        <v>8315</v>
      </c>
      <c r="R279" s="13" t="s">
        <v>8316</v>
      </c>
      <c r="S279" s="16">
        <v>42591.899988425925</v>
      </c>
      <c r="T279" s="16">
        <v>42622.166666666672</v>
      </c>
    </row>
    <row r="280" spans="1:20" ht="30" x14ac:dyDescent="0.25">
      <c r="A280">
        <v>3169</v>
      </c>
      <c r="B280" s="3" t="s">
        <v>3169</v>
      </c>
      <c r="C280" s="3" t="s">
        <v>7279</v>
      </c>
      <c r="D280" s="6">
        <v>8000</v>
      </c>
      <c r="E280" s="8">
        <v>8241</v>
      </c>
      <c r="F280" t="s">
        <v>8218</v>
      </c>
      <c r="G280" t="s">
        <v>8223</v>
      </c>
      <c r="H280" t="s">
        <v>8245</v>
      </c>
      <c r="I280">
        <v>1386910740</v>
      </c>
      <c r="J280">
        <v>1384364561</v>
      </c>
      <c r="K280" t="b">
        <v>1</v>
      </c>
      <c r="L280">
        <v>82</v>
      </c>
      <c r="M280" t="b">
        <v>1</v>
      </c>
      <c r="N280" t="s">
        <v>8269</v>
      </c>
      <c r="O280" s="10">
        <v>103</v>
      </c>
      <c r="P280">
        <v>100.5</v>
      </c>
      <c r="Q280" s="13" t="s">
        <v>8315</v>
      </c>
      <c r="R280" s="13" t="s">
        <v>8316</v>
      </c>
      <c r="S280" s="16">
        <v>41591.737974537034</v>
      </c>
      <c r="T280" s="16">
        <v>41621.207638888889</v>
      </c>
    </row>
    <row r="281" spans="1:20" ht="60" x14ac:dyDescent="0.25">
      <c r="A281">
        <v>3173</v>
      </c>
      <c r="B281" s="3" t="s">
        <v>3173</v>
      </c>
      <c r="C281" s="3" t="s">
        <v>7283</v>
      </c>
      <c r="D281" s="6">
        <v>10000</v>
      </c>
      <c r="E281" s="8">
        <v>10300</v>
      </c>
      <c r="F281" t="s">
        <v>8218</v>
      </c>
      <c r="G281" t="s">
        <v>8223</v>
      </c>
      <c r="H281" t="s">
        <v>8245</v>
      </c>
      <c r="I281">
        <v>1411765492</v>
      </c>
      <c r="J281">
        <v>1409173492</v>
      </c>
      <c r="K281" t="b">
        <v>1</v>
      </c>
      <c r="L281">
        <v>74</v>
      </c>
      <c r="M281" t="b">
        <v>1</v>
      </c>
      <c r="N281" t="s">
        <v>8269</v>
      </c>
      <c r="O281" s="10">
        <v>103</v>
      </c>
      <c r="P281">
        <v>139.19</v>
      </c>
      <c r="Q281" s="13" t="s">
        <v>8315</v>
      </c>
      <c r="R281" s="13" t="s">
        <v>8316</v>
      </c>
      <c r="S281" s="16">
        <v>41878.878379629627</v>
      </c>
      <c r="T281" s="16">
        <v>41908.878379629627</v>
      </c>
    </row>
    <row r="282" spans="1:20" ht="105" x14ac:dyDescent="0.25">
      <c r="A282">
        <v>3235</v>
      </c>
      <c r="B282" s="3" t="s">
        <v>3235</v>
      </c>
      <c r="C282" s="3" t="s">
        <v>7345</v>
      </c>
      <c r="D282" s="6">
        <v>15000</v>
      </c>
      <c r="E282" s="8">
        <v>15481</v>
      </c>
      <c r="F282" t="s">
        <v>8218</v>
      </c>
      <c r="G282" t="s">
        <v>8223</v>
      </c>
      <c r="H282" t="s">
        <v>8245</v>
      </c>
      <c r="I282">
        <v>1467361251</v>
      </c>
      <c r="J282">
        <v>1464769251</v>
      </c>
      <c r="K282" t="b">
        <v>1</v>
      </c>
      <c r="L282">
        <v>181</v>
      </c>
      <c r="M282" t="b">
        <v>1</v>
      </c>
      <c r="N282" t="s">
        <v>8269</v>
      </c>
      <c r="O282" s="10">
        <v>103</v>
      </c>
      <c r="P282">
        <v>85.53</v>
      </c>
      <c r="Q282" s="13" t="s">
        <v>8315</v>
      </c>
      <c r="R282" s="13" t="s">
        <v>8316</v>
      </c>
      <c r="S282" s="16">
        <v>42522.347812499997</v>
      </c>
      <c r="T282" s="16">
        <v>42552.347812499997</v>
      </c>
    </row>
    <row r="283" spans="1:20" ht="60" x14ac:dyDescent="0.25">
      <c r="A283">
        <v>3243</v>
      </c>
      <c r="B283" s="3" t="s">
        <v>3243</v>
      </c>
      <c r="C283" s="3" t="s">
        <v>7353</v>
      </c>
      <c r="D283" s="6">
        <v>8000</v>
      </c>
      <c r="E283" s="8">
        <v>8227</v>
      </c>
      <c r="F283" t="s">
        <v>8218</v>
      </c>
      <c r="G283" t="s">
        <v>8223</v>
      </c>
      <c r="H283" t="s">
        <v>8245</v>
      </c>
      <c r="I283">
        <v>1444348800</v>
      </c>
      <c r="J283">
        <v>1442283562</v>
      </c>
      <c r="K283" t="b">
        <v>1</v>
      </c>
      <c r="L283">
        <v>71</v>
      </c>
      <c r="M283" t="b">
        <v>1</v>
      </c>
      <c r="N283" t="s">
        <v>8269</v>
      </c>
      <c r="O283" s="10">
        <v>103</v>
      </c>
      <c r="P283">
        <v>115.87</v>
      </c>
      <c r="Q283" s="13" t="s">
        <v>8315</v>
      </c>
      <c r="R283" s="13" t="s">
        <v>8316</v>
      </c>
      <c r="S283" s="16">
        <v>42262.096782407403</v>
      </c>
      <c r="T283" s="16">
        <v>42286</v>
      </c>
    </row>
    <row r="284" spans="1:20" ht="75" x14ac:dyDescent="0.25">
      <c r="A284">
        <v>3262</v>
      </c>
      <c r="B284" s="3" t="s">
        <v>3262</v>
      </c>
      <c r="C284" s="3" t="s">
        <v>7372</v>
      </c>
      <c r="D284" s="6">
        <v>12200</v>
      </c>
      <c r="E284" s="8">
        <v>12571</v>
      </c>
      <c r="F284" t="s">
        <v>8218</v>
      </c>
      <c r="G284" t="s">
        <v>8223</v>
      </c>
      <c r="H284" t="s">
        <v>8245</v>
      </c>
      <c r="I284">
        <v>1419220800</v>
      </c>
      <c r="J284">
        <v>1416555262</v>
      </c>
      <c r="K284" t="b">
        <v>1</v>
      </c>
      <c r="L284">
        <v>134</v>
      </c>
      <c r="M284" t="b">
        <v>1</v>
      </c>
      <c r="N284" t="s">
        <v>8269</v>
      </c>
      <c r="O284" s="10">
        <v>103</v>
      </c>
      <c r="P284">
        <v>93.81</v>
      </c>
      <c r="Q284" s="13" t="s">
        <v>8315</v>
      </c>
      <c r="R284" s="13" t="s">
        <v>8316</v>
      </c>
      <c r="S284" s="16">
        <v>41964.315532407403</v>
      </c>
      <c r="T284" s="16">
        <v>41995.166666666672</v>
      </c>
    </row>
    <row r="285" spans="1:20" ht="45" x14ac:dyDescent="0.25">
      <c r="A285">
        <v>3264</v>
      </c>
      <c r="B285" s="3" t="s">
        <v>3264</v>
      </c>
      <c r="C285" s="3" t="s">
        <v>7374</v>
      </c>
      <c r="D285" s="6">
        <v>2500</v>
      </c>
      <c r="E285" s="8">
        <v>2575</v>
      </c>
      <c r="F285" t="s">
        <v>8218</v>
      </c>
      <c r="G285" t="s">
        <v>8223</v>
      </c>
      <c r="H285" t="s">
        <v>8245</v>
      </c>
      <c r="I285">
        <v>1422482400</v>
      </c>
      <c r="J285">
        <v>1421089938</v>
      </c>
      <c r="K285" t="b">
        <v>1</v>
      </c>
      <c r="L285">
        <v>49</v>
      </c>
      <c r="M285" t="b">
        <v>1</v>
      </c>
      <c r="N285" t="s">
        <v>8269</v>
      </c>
      <c r="O285" s="10">
        <v>103</v>
      </c>
      <c r="P285">
        <v>52.55</v>
      </c>
      <c r="Q285" s="13" t="s">
        <v>8315</v>
      </c>
      <c r="R285" s="13" t="s">
        <v>8316</v>
      </c>
      <c r="S285" s="16">
        <v>42016.800208333334</v>
      </c>
      <c r="T285" s="16">
        <v>42032.916666666672</v>
      </c>
    </row>
    <row r="286" spans="1:20" ht="135" x14ac:dyDescent="0.25">
      <c r="A286">
        <v>3280</v>
      </c>
      <c r="B286" s="3" t="s">
        <v>3280</v>
      </c>
      <c r="C286" s="3" t="s">
        <v>7390</v>
      </c>
      <c r="D286" s="6">
        <v>2000</v>
      </c>
      <c r="E286" s="8">
        <v>2060</v>
      </c>
      <c r="F286" t="s">
        <v>8218</v>
      </c>
      <c r="G286" t="s">
        <v>8223</v>
      </c>
      <c r="H286" t="s">
        <v>8245</v>
      </c>
      <c r="I286">
        <v>1433134800</v>
      </c>
      <c r="J286">
        <v>1430158198</v>
      </c>
      <c r="K286" t="b">
        <v>0</v>
      </c>
      <c r="L286">
        <v>30</v>
      </c>
      <c r="M286" t="b">
        <v>1</v>
      </c>
      <c r="N286" t="s">
        <v>8269</v>
      </c>
      <c r="O286" s="10">
        <v>103</v>
      </c>
      <c r="P286">
        <v>68.67</v>
      </c>
      <c r="Q286" s="13" t="s">
        <v>8315</v>
      </c>
      <c r="R286" s="13" t="s">
        <v>8316</v>
      </c>
      <c r="S286" s="16">
        <v>42121.756921296299</v>
      </c>
      <c r="T286" s="16">
        <v>42156.208333333328</v>
      </c>
    </row>
    <row r="287" spans="1:20" ht="120" x14ac:dyDescent="0.25">
      <c r="A287">
        <v>3282</v>
      </c>
      <c r="B287" s="3" t="s">
        <v>3282</v>
      </c>
      <c r="C287" s="3" t="s">
        <v>7392</v>
      </c>
      <c r="D287" s="6">
        <v>31000</v>
      </c>
      <c r="E287" s="8">
        <v>31820.5</v>
      </c>
      <c r="F287" t="s">
        <v>8218</v>
      </c>
      <c r="G287" t="s">
        <v>8223</v>
      </c>
      <c r="H287" t="s">
        <v>8245</v>
      </c>
      <c r="I287">
        <v>1461904788</v>
      </c>
      <c r="J287">
        <v>1458103188</v>
      </c>
      <c r="K287" t="b">
        <v>0</v>
      </c>
      <c r="L287">
        <v>237</v>
      </c>
      <c r="M287" t="b">
        <v>1</v>
      </c>
      <c r="N287" t="s">
        <v>8269</v>
      </c>
      <c r="O287" s="10">
        <v>103</v>
      </c>
      <c r="P287">
        <v>134.26</v>
      </c>
      <c r="Q287" s="13" t="s">
        <v>8315</v>
      </c>
      <c r="R287" s="13" t="s">
        <v>8316</v>
      </c>
      <c r="S287" s="16">
        <v>42445.19430555556</v>
      </c>
      <c r="T287" s="16">
        <v>42489.19430555556</v>
      </c>
    </row>
    <row r="288" spans="1:20" ht="120" x14ac:dyDescent="0.25">
      <c r="A288">
        <v>3358</v>
      </c>
      <c r="B288" s="3" t="s">
        <v>3357</v>
      </c>
      <c r="C288" s="3" t="s">
        <v>7468</v>
      </c>
      <c r="D288" s="6">
        <v>10000</v>
      </c>
      <c r="E288" s="8">
        <v>10299</v>
      </c>
      <c r="F288" t="s">
        <v>8218</v>
      </c>
      <c r="G288" t="s">
        <v>8223</v>
      </c>
      <c r="H288" t="s">
        <v>8245</v>
      </c>
      <c r="I288">
        <v>1416385679</v>
      </c>
      <c r="J288">
        <v>1413790079</v>
      </c>
      <c r="K288" t="b">
        <v>0</v>
      </c>
      <c r="L288">
        <v>162</v>
      </c>
      <c r="M288" t="b">
        <v>1</v>
      </c>
      <c r="N288" t="s">
        <v>8269</v>
      </c>
      <c r="O288" s="10">
        <v>103</v>
      </c>
      <c r="P288">
        <v>63.57</v>
      </c>
      <c r="Q288" s="13" t="s">
        <v>8315</v>
      </c>
      <c r="R288" s="13" t="s">
        <v>8316</v>
      </c>
      <c r="S288" s="16">
        <v>41932.311099537037</v>
      </c>
      <c r="T288" s="16">
        <v>41962.352766203709</v>
      </c>
    </row>
    <row r="289" spans="1:20" ht="30" x14ac:dyDescent="0.25">
      <c r="A289">
        <v>3425</v>
      </c>
      <c r="B289" s="3" t="s">
        <v>3424</v>
      </c>
      <c r="C289" s="3" t="s">
        <v>7535</v>
      </c>
      <c r="D289" s="6">
        <v>30000</v>
      </c>
      <c r="E289" s="8">
        <v>30891.1</v>
      </c>
      <c r="F289" t="s">
        <v>8218</v>
      </c>
      <c r="G289" t="s">
        <v>8223</v>
      </c>
      <c r="H289" t="s">
        <v>8245</v>
      </c>
      <c r="I289">
        <v>1412434136</v>
      </c>
      <c r="J289">
        <v>1409669336</v>
      </c>
      <c r="K289" t="b">
        <v>0</v>
      </c>
      <c r="L289">
        <v>104</v>
      </c>
      <c r="M289" t="b">
        <v>1</v>
      </c>
      <c r="N289" t="s">
        <v>8269</v>
      </c>
      <c r="O289" s="10">
        <v>103</v>
      </c>
      <c r="P289">
        <v>297.02999999999997</v>
      </c>
      <c r="Q289" s="13" t="s">
        <v>8315</v>
      </c>
      <c r="R289" s="13" t="s">
        <v>8316</v>
      </c>
      <c r="S289" s="16">
        <v>41884.617314814815</v>
      </c>
      <c r="T289" s="16">
        <v>41916.617314814815</v>
      </c>
    </row>
    <row r="290" spans="1:20" ht="90" x14ac:dyDescent="0.25">
      <c r="A290">
        <v>3441</v>
      </c>
      <c r="B290" s="3" t="s">
        <v>3440</v>
      </c>
      <c r="C290" s="3" t="s">
        <v>7551</v>
      </c>
      <c r="D290" s="6">
        <v>2500</v>
      </c>
      <c r="E290" s="8">
        <v>2565</v>
      </c>
      <c r="F290" t="s">
        <v>8218</v>
      </c>
      <c r="G290" t="s">
        <v>8223</v>
      </c>
      <c r="H290" t="s">
        <v>8245</v>
      </c>
      <c r="I290">
        <v>1447445820</v>
      </c>
      <c r="J290">
        <v>1445077121</v>
      </c>
      <c r="K290" t="b">
        <v>0</v>
      </c>
      <c r="L290">
        <v>43</v>
      </c>
      <c r="M290" t="b">
        <v>1</v>
      </c>
      <c r="N290" t="s">
        <v>8269</v>
      </c>
      <c r="O290" s="10">
        <v>103</v>
      </c>
      <c r="P290">
        <v>59.65</v>
      </c>
      <c r="Q290" s="13" t="s">
        <v>8315</v>
      </c>
      <c r="R290" s="13" t="s">
        <v>8316</v>
      </c>
      <c r="S290" s="16">
        <v>42294.429641203707</v>
      </c>
      <c r="T290" s="16">
        <v>42321.845138888893</v>
      </c>
    </row>
    <row r="291" spans="1:20" ht="75" x14ac:dyDescent="0.25">
      <c r="A291">
        <v>3515</v>
      </c>
      <c r="B291" s="3" t="s">
        <v>3514</v>
      </c>
      <c r="C291" s="3" t="s">
        <v>7625</v>
      </c>
      <c r="D291" s="6">
        <v>3000</v>
      </c>
      <c r="E291" s="8">
        <v>3080</v>
      </c>
      <c r="F291" t="s">
        <v>8218</v>
      </c>
      <c r="G291" t="s">
        <v>8223</v>
      </c>
      <c r="H291" t="s">
        <v>8245</v>
      </c>
      <c r="I291">
        <v>1433097171</v>
      </c>
      <c r="J291">
        <v>1430505171</v>
      </c>
      <c r="K291" t="b">
        <v>0</v>
      </c>
      <c r="L291">
        <v>46</v>
      </c>
      <c r="M291" t="b">
        <v>1</v>
      </c>
      <c r="N291" t="s">
        <v>8269</v>
      </c>
      <c r="O291" s="10">
        <v>103</v>
      </c>
      <c r="P291">
        <v>66.959999999999994</v>
      </c>
      <c r="Q291" s="13" t="s">
        <v>8315</v>
      </c>
      <c r="R291" s="13" t="s">
        <v>8316</v>
      </c>
      <c r="S291" s="16">
        <v>42125.772812499999</v>
      </c>
      <c r="T291" s="16">
        <v>42155.772812499999</v>
      </c>
    </row>
    <row r="292" spans="1:20" ht="105" x14ac:dyDescent="0.25">
      <c r="A292">
        <v>3597</v>
      </c>
      <c r="B292" s="3" t="s">
        <v>3596</v>
      </c>
      <c r="C292" s="3" t="s">
        <v>7707</v>
      </c>
      <c r="D292" s="6">
        <v>2500</v>
      </c>
      <c r="E292" s="8">
        <v>2565</v>
      </c>
      <c r="F292" t="s">
        <v>8218</v>
      </c>
      <c r="G292" t="s">
        <v>8223</v>
      </c>
      <c r="H292" t="s">
        <v>8245</v>
      </c>
      <c r="I292">
        <v>1456984740</v>
      </c>
      <c r="J292">
        <v>1455717790</v>
      </c>
      <c r="K292" t="b">
        <v>0</v>
      </c>
      <c r="L292">
        <v>33</v>
      </c>
      <c r="M292" t="b">
        <v>1</v>
      </c>
      <c r="N292" t="s">
        <v>8269</v>
      </c>
      <c r="O292" s="10">
        <v>103</v>
      </c>
      <c r="P292">
        <v>77.73</v>
      </c>
      <c r="Q292" s="13" t="s">
        <v>8315</v>
      </c>
      <c r="R292" s="13" t="s">
        <v>8316</v>
      </c>
      <c r="S292" s="16">
        <v>42417.585532407407</v>
      </c>
      <c r="T292" s="16">
        <v>42432.249305555553</v>
      </c>
    </row>
    <row r="293" spans="1:20" ht="60" x14ac:dyDescent="0.25">
      <c r="A293">
        <v>3677</v>
      </c>
      <c r="B293" s="3" t="s">
        <v>3674</v>
      </c>
      <c r="C293" s="3" t="s">
        <v>7787</v>
      </c>
      <c r="D293" s="6">
        <v>12000</v>
      </c>
      <c r="E293" s="8">
        <v>12348.5</v>
      </c>
      <c r="F293" t="s">
        <v>8218</v>
      </c>
      <c r="G293" t="s">
        <v>8223</v>
      </c>
      <c r="H293" t="s">
        <v>8245</v>
      </c>
      <c r="I293">
        <v>1404359940</v>
      </c>
      <c r="J293">
        <v>1402580818</v>
      </c>
      <c r="K293" t="b">
        <v>0</v>
      </c>
      <c r="L293">
        <v>199</v>
      </c>
      <c r="M293" t="b">
        <v>1</v>
      </c>
      <c r="N293" t="s">
        <v>8269</v>
      </c>
      <c r="O293" s="10">
        <v>103</v>
      </c>
      <c r="P293">
        <v>62.05</v>
      </c>
      <c r="Q293" s="13" t="s">
        <v>8315</v>
      </c>
      <c r="R293" s="13" t="s">
        <v>8316</v>
      </c>
      <c r="S293" s="16">
        <v>41802.574282407404</v>
      </c>
      <c r="T293" s="16">
        <v>41823.165972222225</v>
      </c>
    </row>
    <row r="294" spans="1:20" ht="75" x14ac:dyDescent="0.25">
      <c r="A294">
        <v>3705</v>
      </c>
      <c r="B294" s="3" t="s">
        <v>3702</v>
      </c>
      <c r="C294" s="3" t="s">
        <v>7815</v>
      </c>
      <c r="D294" s="6">
        <v>2827</v>
      </c>
      <c r="E294" s="8">
        <v>2925</v>
      </c>
      <c r="F294" t="s">
        <v>8218</v>
      </c>
      <c r="G294" t="s">
        <v>8223</v>
      </c>
      <c r="H294" t="s">
        <v>8245</v>
      </c>
      <c r="I294">
        <v>1403546400</v>
      </c>
      <c r="J294">
        <v>1401714114</v>
      </c>
      <c r="K294" t="b">
        <v>0</v>
      </c>
      <c r="L294">
        <v>35</v>
      </c>
      <c r="M294" t="b">
        <v>1</v>
      </c>
      <c r="N294" t="s">
        <v>8269</v>
      </c>
      <c r="O294" s="10">
        <v>103</v>
      </c>
      <c r="P294">
        <v>83.57</v>
      </c>
      <c r="Q294" s="13" t="s">
        <v>8315</v>
      </c>
      <c r="R294" s="13" t="s">
        <v>8316</v>
      </c>
      <c r="S294" s="16">
        <v>41792.542986111112</v>
      </c>
      <c r="T294" s="16">
        <v>41813.75</v>
      </c>
    </row>
    <row r="295" spans="1:20" ht="45" x14ac:dyDescent="0.25">
      <c r="A295">
        <v>1293</v>
      </c>
      <c r="B295" s="3" t="s">
        <v>1294</v>
      </c>
      <c r="C295" s="3" t="s">
        <v>5403</v>
      </c>
      <c r="D295" s="6">
        <v>15000</v>
      </c>
      <c r="E295" s="8">
        <v>15335</v>
      </c>
      <c r="F295" t="s">
        <v>8218</v>
      </c>
      <c r="G295" t="s">
        <v>8223</v>
      </c>
      <c r="H295" t="s">
        <v>8245</v>
      </c>
      <c r="I295">
        <v>1447523371</v>
      </c>
      <c r="J295">
        <v>1444927771</v>
      </c>
      <c r="K295" t="b">
        <v>0</v>
      </c>
      <c r="L295">
        <v>120</v>
      </c>
      <c r="M295" t="b">
        <v>1</v>
      </c>
      <c r="N295" t="s">
        <v>8269</v>
      </c>
      <c r="O295" s="10">
        <v>102</v>
      </c>
      <c r="P295">
        <v>127.79</v>
      </c>
      <c r="Q295" s="13" t="s">
        <v>8315</v>
      </c>
      <c r="R295" s="13" t="s">
        <v>8316</v>
      </c>
      <c r="S295" s="16">
        <v>42292.701053240744</v>
      </c>
      <c r="T295" s="16">
        <v>42322.742719907401</v>
      </c>
    </row>
    <row r="296" spans="1:20" ht="45" x14ac:dyDescent="0.25">
      <c r="A296">
        <v>2809</v>
      </c>
      <c r="B296" s="3" t="s">
        <v>2809</v>
      </c>
      <c r="C296" s="3" t="s">
        <v>6919</v>
      </c>
      <c r="D296" s="6">
        <v>2500</v>
      </c>
      <c r="E296" s="8">
        <v>2560</v>
      </c>
      <c r="F296" t="s">
        <v>8218</v>
      </c>
      <c r="G296" t="s">
        <v>8223</v>
      </c>
      <c r="H296" t="s">
        <v>8245</v>
      </c>
      <c r="I296">
        <v>1459348740</v>
      </c>
      <c r="J296">
        <v>1458647725</v>
      </c>
      <c r="K296" t="b">
        <v>0</v>
      </c>
      <c r="L296">
        <v>21</v>
      </c>
      <c r="M296" t="b">
        <v>1</v>
      </c>
      <c r="N296" t="s">
        <v>8269</v>
      </c>
      <c r="O296" s="10">
        <v>102</v>
      </c>
      <c r="P296">
        <v>121.9</v>
      </c>
      <c r="Q296" s="13" t="s">
        <v>8315</v>
      </c>
      <c r="R296" s="13" t="s">
        <v>8316</v>
      </c>
      <c r="S296" s="16">
        <v>42451.496817129635</v>
      </c>
      <c r="T296" s="16">
        <v>42459.610416666663</v>
      </c>
    </row>
    <row r="297" spans="1:20" ht="120" x14ac:dyDescent="0.25">
      <c r="A297">
        <v>2974</v>
      </c>
      <c r="B297" s="3" t="s">
        <v>2974</v>
      </c>
      <c r="C297" s="3" t="s">
        <v>7084</v>
      </c>
      <c r="D297" s="6">
        <v>5000</v>
      </c>
      <c r="E297" s="8">
        <v>5100</v>
      </c>
      <c r="F297" t="s">
        <v>8218</v>
      </c>
      <c r="G297" t="s">
        <v>8223</v>
      </c>
      <c r="H297" t="s">
        <v>8245</v>
      </c>
      <c r="I297">
        <v>1411695300</v>
      </c>
      <c r="J297">
        <v>1409275671</v>
      </c>
      <c r="K297" t="b">
        <v>0</v>
      </c>
      <c r="L297">
        <v>87</v>
      </c>
      <c r="M297" t="b">
        <v>1</v>
      </c>
      <c r="N297" t="s">
        <v>8269</v>
      </c>
      <c r="O297" s="10">
        <v>102</v>
      </c>
      <c r="P297">
        <v>58.62</v>
      </c>
      <c r="Q297" s="13" t="s">
        <v>8315</v>
      </c>
      <c r="R297" s="13" t="s">
        <v>8316</v>
      </c>
      <c r="S297" s="16">
        <v>41880.061006944445</v>
      </c>
      <c r="T297" s="16">
        <v>41908.065972222219</v>
      </c>
    </row>
    <row r="298" spans="1:20" ht="75" x14ac:dyDescent="0.25">
      <c r="A298">
        <v>3156</v>
      </c>
      <c r="B298" s="3" t="s">
        <v>3156</v>
      </c>
      <c r="C298" s="3" t="s">
        <v>7266</v>
      </c>
      <c r="D298" s="6">
        <v>5500</v>
      </c>
      <c r="E298" s="8">
        <v>5600</v>
      </c>
      <c r="F298" t="s">
        <v>8218</v>
      </c>
      <c r="G298" t="s">
        <v>8223</v>
      </c>
      <c r="H298" t="s">
        <v>8245</v>
      </c>
      <c r="I298">
        <v>1338591144</v>
      </c>
      <c r="J298">
        <v>1335567144</v>
      </c>
      <c r="K298" t="b">
        <v>1</v>
      </c>
      <c r="L298">
        <v>89</v>
      </c>
      <c r="M298" t="b">
        <v>1</v>
      </c>
      <c r="N298" t="s">
        <v>8269</v>
      </c>
      <c r="O298" s="10">
        <v>102</v>
      </c>
      <c r="P298">
        <v>62.92</v>
      </c>
      <c r="Q298" s="13" t="s">
        <v>8315</v>
      </c>
      <c r="R298" s="13" t="s">
        <v>8316</v>
      </c>
      <c r="S298" s="16">
        <v>41026.953055555554</v>
      </c>
      <c r="T298" s="16">
        <v>41061.953055555554</v>
      </c>
    </row>
    <row r="299" spans="1:20" ht="30" x14ac:dyDescent="0.25">
      <c r="A299">
        <v>3160</v>
      </c>
      <c r="B299" s="3" t="s">
        <v>3160</v>
      </c>
      <c r="C299" s="3" t="s">
        <v>7270</v>
      </c>
      <c r="D299" s="6">
        <v>4500</v>
      </c>
      <c r="E299" s="8">
        <v>4569</v>
      </c>
      <c r="F299" t="s">
        <v>8218</v>
      </c>
      <c r="G299" t="s">
        <v>8223</v>
      </c>
      <c r="H299" t="s">
        <v>8245</v>
      </c>
      <c r="I299">
        <v>1407905940</v>
      </c>
      <c r="J299">
        <v>1405923687</v>
      </c>
      <c r="K299" t="b">
        <v>1</v>
      </c>
      <c r="L299">
        <v>57</v>
      </c>
      <c r="M299" t="b">
        <v>1</v>
      </c>
      <c r="N299" t="s">
        <v>8269</v>
      </c>
      <c r="O299" s="10">
        <v>102</v>
      </c>
      <c r="P299">
        <v>80.16</v>
      </c>
      <c r="Q299" s="13" t="s">
        <v>8315</v>
      </c>
      <c r="R299" s="13" t="s">
        <v>8316</v>
      </c>
      <c r="S299" s="16">
        <v>41841.26489583333</v>
      </c>
      <c r="T299" s="16">
        <v>41864.207638888889</v>
      </c>
    </row>
    <row r="300" spans="1:20" ht="60" x14ac:dyDescent="0.25">
      <c r="A300">
        <v>3224</v>
      </c>
      <c r="B300" s="3" t="s">
        <v>3224</v>
      </c>
      <c r="C300" s="3" t="s">
        <v>7334</v>
      </c>
      <c r="D300" s="6">
        <v>30000</v>
      </c>
      <c r="E300" s="8">
        <v>30610</v>
      </c>
      <c r="F300" t="s">
        <v>8218</v>
      </c>
      <c r="G300" t="s">
        <v>8223</v>
      </c>
      <c r="H300" t="s">
        <v>8245</v>
      </c>
      <c r="I300">
        <v>1484024400</v>
      </c>
      <c r="J300">
        <v>1479932713</v>
      </c>
      <c r="K300" t="b">
        <v>1</v>
      </c>
      <c r="L300">
        <v>216</v>
      </c>
      <c r="M300" t="b">
        <v>1</v>
      </c>
      <c r="N300" t="s">
        <v>8269</v>
      </c>
      <c r="O300" s="10">
        <v>102</v>
      </c>
      <c r="P300">
        <v>141.71</v>
      </c>
      <c r="Q300" s="13" t="s">
        <v>8315</v>
      </c>
      <c r="R300" s="13" t="s">
        <v>8316</v>
      </c>
      <c r="S300" s="16">
        <v>42697.850844907407</v>
      </c>
      <c r="T300" s="16">
        <v>42745.208333333328</v>
      </c>
    </row>
    <row r="301" spans="1:20" ht="120" x14ac:dyDescent="0.25">
      <c r="A301">
        <v>3225</v>
      </c>
      <c r="B301" s="3" t="s">
        <v>3225</v>
      </c>
      <c r="C301" s="3" t="s">
        <v>7335</v>
      </c>
      <c r="D301" s="6">
        <v>2000</v>
      </c>
      <c r="E301" s="8">
        <v>2047</v>
      </c>
      <c r="F301" t="s">
        <v>8218</v>
      </c>
      <c r="G301" t="s">
        <v>8223</v>
      </c>
      <c r="H301" t="s">
        <v>8245</v>
      </c>
      <c r="I301">
        <v>1464987600</v>
      </c>
      <c r="J301">
        <v>1463145938</v>
      </c>
      <c r="K301" t="b">
        <v>1</v>
      </c>
      <c r="L301">
        <v>39</v>
      </c>
      <c r="M301" t="b">
        <v>1</v>
      </c>
      <c r="N301" t="s">
        <v>8269</v>
      </c>
      <c r="O301" s="10">
        <v>102</v>
      </c>
      <c r="P301">
        <v>52.49</v>
      </c>
      <c r="Q301" s="13" t="s">
        <v>8315</v>
      </c>
      <c r="R301" s="13" t="s">
        <v>8316</v>
      </c>
      <c r="S301" s="16">
        <v>42503.559467592597</v>
      </c>
      <c r="T301" s="16">
        <v>42524.875</v>
      </c>
    </row>
    <row r="302" spans="1:20" ht="90" x14ac:dyDescent="0.25">
      <c r="A302">
        <v>3228</v>
      </c>
      <c r="B302" s="3" t="s">
        <v>3228</v>
      </c>
      <c r="C302" s="3" t="s">
        <v>7338</v>
      </c>
      <c r="D302" s="6">
        <v>7000</v>
      </c>
      <c r="E302" s="8">
        <v>7164</v>
      </c>
      <c r="F302" t="s">
        <v>8218</v>
      </c>
      <c r="G302" t="s">
        <v>8223</v>
      </c>
      <c r="H302" t="s">
        <v>8245</v>
      </c>
      <c r="I302">
        <v>1450328340</v>
      </c>
      <c r="J302">
        <v>1447606884</v>
      </c>
      <c r="K302" t="b">
        <v>1</v>
      </c>
      <c r="L302">
        <v>37</v>
      </c>
      <c r="M302" t="b">
        <v>1</v>
      </c>
      <c r="N302" t="s">
        <v>8269</v>
      </c>
      <c r="O302" s="10">
        <v>102</v>
      </c>
      <c r="P302">
        <v>193.62</v>
      </c>
      <c r="Q302" s="13" t="s">
        <v>8315</v>
      </c>
      <c r="R302" s="13" t="s">
        <v>8316</v>
      </c>
      <c r="S302" s="16">
        <v>42323.70930555556</v>
      </c>
      <c r="T302" s="16">
        <v>42355.207638888889</v>
      </c>
    </row>
    <row r="303" spans="1:20" ht="90" x14ac:dyDescent="0.25">
      <c r="A303">
        <v>3250</v>
      </c>
      <c r="B303" s="3" t="s">
        <v>3250</v>
      </c>
      <c r="C303" s="3" t="s">
        <v>7360</v>
      </c>
      <c r="D303" s="6">
        <v>25000</v>
      </c>
      <c r="E303" s="8">
        <v>25388</v>
      </c>
      <c r="F303" t="s">
        <v>8218</v>
      </c>
      <c r="G303" t="s">
        <v>8223</v>
      </c>
      <c r="H303" t="s">
        <v>8245</v>
      </c>
      <c r="I303">
        <v>1415213324</v>
      </c>
      <c r="J303">
        <v>1412617724</v>
      </c>
      <c r="K303" t="b">
        <v>1</v>
      </c>
      <c r="L303">
        <v>213</v>
      </c>
      <c r="M303" t="b">
        <v>1</v>
      </c>
      <c r="N303" t="s">
        <v>8269</v>
      </c>
      <c r="O303" s="10">
        <v>102</v>
      </c>
      <c r="P303">
        <v>119.19</v>
      </c>
      <c r="Q303" s="13" t="s">
        <v>8315</v>
      </c>
      <c r="R303" s="13" t="s">
        <v>8316</v>
      </c>
      <c r="S303" s="16">
        <v>41918.742175925923</v>
      </c>
      <c r="T303" s="16">
        <v>41948.783842592595</v>
      </c>
    </row>
    <row r="304" spans="1:20" ht="75" x14ac:dyDescent="0.25">
      <c r="A304">
        <v>3253</v>
      </c>
      <c r="B304" s="3" t="s">
        <v>3253</v>
      </c>
      <c r="C304" s="3" t="s">
        <v>7363</v>
      </c>
      <c r="D304" s="6">
        <v>20000</v>
      </c>
      <c r="E304" s="8">
        <v>20365</v>
      </c>
      <c r="F304" t="s">
        <v>8218</v>
      </c>
      <c r="G304" t="s">
        <v>8223</v>
      </c>
      <c r="H304" t="s">
        <v>8245</v>
      </c>
      <c r="I304">
        <v>1473306300</v>
      </c>
      <c r="J304">
        <v>1471701028</v>
      </c>
      <c r="K304" t="b">
        <v>1</v>
      </c>
      <c r="L304">
        <v>115</v>
      </c>
      <c r="M304" t="b">
        <v>1</v>
      </c>
      <c r="N304" t="s">
        <v>8269</v>
      </c>
      <c r="O304" s="10">
        <v>102</v>
      </c>
      <c r="P304">
        <v>177.09</v>
      </c>
      <c r="Q304" s="13" t="s">
        <v>8315</v>
      </c>
      <c r="R304" s="13" t="s">
        <v>8316</v>
      </c>
      <c r="S304" s="16">
        <v>42602.576712962968</v>
      </c>
      <c r="T304" s="16">
        <v>42621.15625</v>
      </c>
    </row>
    <row r="305" spans="1:20" ht="135" x14ac:dyDescent="0.25">
      <c r="A305">
        <v>3267</v>
      </c>
      <c r="B305" s="3" t="s">
        <v>3267</v>
      </c>
      <c r="C305" s="3" t="s">
        <v>7377</v>
      </c>
      <c r="D305" s="6">
        <v>15000</v>
      </c>
      <c r="E305" s="8">
        <v>15315</v>
      </c>
      <c r="F305" t="s">
        <v>8218</v>
      </c>
      <c r="G305" t="s">
        <v>8223</v>
      </c>
      <c r="H305" t="s">
        <v>8245</v>
      </c>
      <c r="I305">
        <v>1437156660</v>
      </c>
      <c r="J305">
        <v>1434564660</v>
      </c>
      <c r="K305" t="b">
        <v>1</v>
      </c>
      <c r="L305">
        <v>288</v>
      </c>
      <c r="M305" t="b">
        <v>1</v>
      </c>
      <c r="N305" t="s">
        <v>8269</v>
      </c>
      <c r="O305" s="10">
        <v>102</v>
      </c>
      <c r="P305">
        <v>53.18</v>
      </c>
      <c r="Q305" s="13" t="s">
        <v>8315</v>
      </c>
      <c r="R305" s="13" t="s">
        <v>8316</v>
      </c>
      <c r="S305" s="16">
        <v>42172.757638888885</v>
      </c>
      <c r="T305" s="16">
        <v>42202.757638888885</v>
      </c>
    </row>
    <row r="306" spans="1:20" ht="60" x14ac:dyDescent="0.25">
      <c r="A306">
        <v>3284</v>
      </c>
      <c r="B306" s="3" t="s">
        <v>3284</v>
      </c>
      <c r="C306" s="3" t="s">
        <v>7394</v>
      </c>
      <c r="D306" s="6">
        <v>3000</v>
      </c>
      <c r="E306" s="8">
        <v>3048</v>
      </c>
      <c r="F306" t="s">
        <v>8218</v>
      </c>
      <c r="G306" t="s">
        <v>8223</v>
      </c>
      <c r="H306" t="s">
        <v>8245</v>
      </c>
      <c r="I306">
        <v>1454047140</v>
      </c>
      <c r="J306">
        <v>1452546853</v>
      </c>
      <c r="K306" t="b">
        <v>0</v>
      </c>
      <c r="L306">
        <v>15</v>
      </c>
      <c r="M306" t="b">
        <v>1</v>
      </c>
      <c r="N306" t="s">
        <v>8269</v>
      </c>
      <c r="O306" s="10">
        <v>102</v>
      </c>
      <c r="P306">
        <v>203.2</v>
      </c>
      <c r="Q306" s="13" t="s">
        <v>8315</v>
      </c>
      <c r="R306" s="13" t="s">
        <v>8316</v>
      </c>
      <c r="S306" s="16">
        <v>42380.884872685187</v>
      </c>
      <c r="T306" s="16">
        <v>42398.249305555553</v>
      </c>
    </row>
    <row r="307" spans="1:20" ht="75" x14ac:dyDescent="0.25">
      <c r="A307">
        <v>3286</v>
      </c>
      <c r="B307" s="3" t="s">
        <v>3286</v>
      </c>
      <c r="C307" s="3" t="s">
        <v>7396</v>
      </c>
      <c r="D307" s="6">
        <v>15000</v>
      </c>
      <c r="E307" s="8">
        <v>15265</v>
      </c>
      <c r="F307" t="s">
        <v>8218</v>
      </c>
      <c r="G307" t="s">
        <v>8223</v>
      </c>
      <c r="H307" t="s">
        <v>8245</v>
      </c>
      <c r="I307">
        <v>1471291782</v>
      </c>
      <c r="J307">
        <v>1468699782</v>
      </c>
      <c r="K307" t="b">
        <v>0</v>
      </c>
      <c r="L307">
        <v>122</v>
      </c>
      <c r="M307" t="b">
        <v>1</v>
      </c>
      <c r="N307" t="s">
        <v>8269</v>
      </c>
      <c r="O307" s="10">
        <v>102</v>
      </c>
      <c r="P307">
        <v>125.12</v>
      </c>
      <c r="Q307" s="13" t="s">
        <v>8315</v>
      </c>
      <c r="R307" s="13" t="s">
        <v>8316</v>
      </c>
      <c r="S307" s="16">
        <v>42567.840069444443</v>
      </c>
      <c r="T307" s="16">
        <v>42597.840069444443</v>
      </c>
    </row>
    <row r="308" spans="1:20" ht="120" x14ac:dyDescent="0.25">
      <c r="A308">
        <v>3298</v>
      </c>
      <c r="B308" s="3" t="s">
        <v>3298</v>
      </c>
      <c r="C308" s="3" t="s">
        <v>7408</v>
      </c>
      <c r="D308" s="6">
        <v>10000</v>
      </c>
      <c r="E308" s="8">
        <v>10173</v>
      </c>
      <c r="F308" t="s">
        <v>8218</v>
      </c>
      <c r="G308" t="s">
        <v>8223</v>
      </c>
      <c r="H308" t="s">
        <v>8245</v>
      </c>
      <c r="I308">
        <v>1442102400</v>
      </c>
      <c r="J308">
        <v>1440370768</v>
      </c>
      <c r="K308" t="b">
        <v>0</v>
      </c>
      <c r="L308">
        <v>72</v>
      </c>
      <c r="M308" t="b">
        <v>1</v>
      </c>
      <c r="N308" t="s">
        <v>8269</v>
      </c>
      <c r="O308" s="10">
        <v>102</v>
      </c>
      <c r="P308">
        <v>141.29</v>
      </c>
      <c r="Q308" s="13" t="s">
        <v>8315</v>
      </c>
      <c r="R308" s="13" t="s">
        <v>8316</v>
      </c>
      <c r="S308" s="16">
        <v>42239.957962962959</v>
      </c>
      <c r="T308" s="16">
        <v>42260</v>
      </c>
    </row>
    <row r="309" spans="1:20" ht="45" x14ac:dyDescent="0.25">
      <c r="A309">
        <v>3305</v>
      </c>
      <c r="B309" s="3" t="s">
        <v>3305</v>
      </c>
      <c r="C309" s="3" t="s">
        <v>7415</v>
      </c>
      <c r="D309" s="6">
        <v>4000</v>
      </c>
      <c r="E309" s="8">
        <v>4081</v>
      </c>
      <c r="F309" t="s">
        <v>8218</v>
      </c>
      <c r="G309" t="s">
        <v>8223</v>
      </c>
      <c r="H309" t="s">
        <v>8245</v>
      </c>
      <c r="I309">
        <v>1438374748</v>
      </c>
      <c r="J309">
        <v>1435782748</v>
      </c>
      <c r="K309" t="b">
        <v>0</v>
      </c>
      <c r="L309">
        <v>20</v>
      </c>
      <c r="M309" t="b">
        <v>1</v>
      </c>
      <c r="N309" t="s">
        <v>8269</v>
      </c>
      <c r="O309" s="10">
        <v>102</v>
      </c>
      <c r="P309">
        <v>204.05</v>
      </c>
      <c r="Q309" s="13" t="s">
        <v>8315</v>
      </c>
      <c r="R309" s="13" t="s">
        <v>8316</v>
      </c>
      <c r="S309" s="16">
        <v>42186.855879629627</v>
      </c>
      <c r="T309" s="16">
        <v>42216.855879629627</v>
      </c>
    </row>
    <row r="310" spans="1:20" ht="75" x14ac:dyDescent="0.25">
      <c r="A310">
        <v>3322</v>
      </c>
      <c r="B310" s="3" t="s">
        <v>3322</v>
      </c>
      <c r="C310" s="3" t="s">
        <v>7432</v>
      </c>
      <c r="D310" s="6">
        <v>3300</v>
      </c>
      <c r="E310" s="8">
        <v>3350</v>
      </c>
      <c r="F310" t="s">
        <v>8218</v>
      </c>
      <c r="G310" t="s">
        <v>8223</v>
      </c>
      <c r="H310" t="s">
        <v>8245</v>
      </c>
      <c r="I310">
        <v>1466567700</v>
      </c>
      <c r="J310">
        <v>1464653696</v>
      </c>
      <c r="K310" t="b">
        <v>0</v>
      </c>
      <c r="L310">
        <v>23</v>
      </c>
      <c r="M310" t="b">
        <v>1</v>
      </c>
      <c r="N310" t="s">
        <v>8269</v>
      </c>
      <c r="O310" s="10">
        <v>102</v>
      </c>
      <c r="P310">
        <v>145.65</v>
      </c>
      <c r="Q310" s="13" t="s">
        <v>8315</v>
      </c>
      <c r="R310" s="13" t="s">
        <v>8316</v>
      </c>
      <c r="S310" s="16">
        <v>42521.010370370372</v>
      </c>
      <c r="T310" s="16">
        <v>42543.163194444445</v>
      </c>
    </row>
    <row r="311" spans="1:20" ht="60" x14ac:dyDescent="0.25">
      <c r="A311">
        <v>3338</v>
      </c>
      <c r="B311" s="3" t="s">
        <v>3338</v>
      </c>
      <c r="C311" s="3" t="s">
        <v>7448</v>
      </c>
      <c r="D311" s="6">
        <v>15000</v>
      </c>
      <c r="E311" s="8">
        <v>15327</v>
      </c>
      <c r="F311" t="s">
        <v>8218</v>
      </c>
      <c r="G311" t="s">
        <v>8223</v>
      </c>
      <c r="H311" t="s">
        <v>8245</v>
      </c>
      <c r="I311">
        <v>1487944080</v>
      </c>
      <c r="J311">
        <v>1486129680</v>
      </c>
      <c r="K311" t="b">
        <v>0</v>
      </c>
      <c r="L311">
        <v>112</v>
      </c>
      <c r="M311" t="b">
        <v>1</v>
      </c>
      <c r="N311" t="s">
        <v>8269</v>
      </c>
      <c r="O311" s="10">
        <v>102</v>
      </c>
      <c r="P311">
        <v>136.85</v>
      </c>
      <c r="Q311" s="13" t="s">
        <v>8315</v>
      </c>
      <c r="R311" s="13" t="s">
        <v>8316</v>
      </c>
      <c r="S311" s="16">
        <v>42769.574999999997</v>
      </c>
      <c r="T311" s="16">
        <v>42790.574999999997</v>
      </c>
    </row>
    <row r="312" spans="1:20" ht="90" x14ac:dyDescent="0.25">
      <c r="A312">
        <v>3342</v>
      </c>
      <c r="B312" s="3" t="s">
        <v>3342</v>
      </c>
      <c r="C312" s="3" t="s">
        <v>7452</v>
      </c>
      <c r="D312" s="6">
        <v>6000</v>
      </c>
      <c r="E312" s="8">
        <v>6100</v>
      </c>
      <c r="F312" t="s">
        <v>8218</v>
      </c>
      <c r="G312" t="s">
        <v>8223</v>
      </c>
      <c r="H312" t="s">
        <v>8245</v>
      </c>
      <c r="I312">
        <v>1427864340</v>
      </c>
      <c r="J312">
        <v>1425020810</v>
      </c>
      <c r="K312" t="b">
        <v>0</v>
      </c>
      <c r="L312">
        <v>78</v>
      </c>
      <c r="M312" t="b">
        <v>1</v>
      </c>
      <c r="N312" t="s">
        <v>8269</v>
      </c>
      <c r="O312" s="10">
        <v>102</v>
      </c>
      <c r="P312">
        <v>78.209999999999994</v>
      </c>
      <c r="Q312" s="13" t="s">
        <v>8315</v>
      </c>
      <c r="R312" s="13" t="s">
        <v>8316</v>
      </c>
      <c r="S312" s="16">
        <v>42062.296412037031</v>
      </c>
      <c r="T312" s="16">
        <v>42095.207638888889</v>
      </c>
    </row>
    <row r="313" spans="1:20" ht="90" x14ac:dyDescent="0.25">
      <c r="A313">
        <v>3354</v>
      </c>
      <c r="B313" s="3" t="s">
        <v>3353</v>
      </c>
      <c r="C313" s="3" t="s">
        <v>7464</v>
      </c>
      <c r="D313" s="6">
        <v>3000</v>
      </c>
      <c r="E313" s="8">
        <v>3058</v>
      </c>
      <c r="F313" t="s">
        <v>8218</v>
      </c>
      <c r="G313" t="s">
        <v>8223</v>
      </c>
      <c r="H313" t="s">
        <v>8245</v>
      </c>
      <c r="I313">
        <v>1446091260</v>
      </c>
      <c r="J313">
        <v>1443029206</v>
      </c>
      <c r="K313" t="b">
        <v>0</v>
      </c>
      <c r="L313">
        <v>55</v>
      </c>
      <c r="M313" t="b">
        <v>1</v>
      </c>
      <c r="N313" t="s">
        <v>8269</v>
      </c>
      <c r="O313" s="10">
        <v>102</v>
      </c>
      <c r="P313">
        <v>55.6</v>
      </c>
      <c r="Q313" s="13" t="s">
        <v>8315</v>
      </c>
      <c r="R313" s="13" t="s">
        <v>8316</v>
      </c>
      <c r="S313" s="16">
        <v>42270.7269212963</v>
      </c>
      <c r="T313" s="16">
        <v>42306.167361111111</v>
      </c>
    </row>
    <row r="314" spans="1:20" ht="105" x14ac:dyDescent="0.25">
      <c r="A314">
        <v>3381</v>
      </c>
      <c r="B314" s="3" t="s">
        <v>3380</v>
      </c>
      <c r="C314" s="3" t="s">
        <v>7491</v>
      </c>
      <c r="D314" s="6">
        <v>4000</v>
      </c>
      <c r="E314" s="8">
        <v>4090</v>
      </c>
      <c r="F314" t="s">
        <v>8218</v>
      </c>
      <c r="G314" t="s">
        <v>8223</v>
      </c>
      <c r="H314" t="s">
        <v>8245</v>
      </c>
      <c r="I314">
        <v>1426044383</v>
      </c>
      <c r="J314">
        <v>1423455983</v>
      </c>
      <c r="K314" t="b">
        <v>0</v>
      </c>
      <c r="L314">
        <v>48</v>
      </c>
      <c r="M314" t="b">
        <v>1</v>
      </c>
      <c r="N314" t="s">
        <v>8269</v>
      </c>
      <c r="O314" s="10">
        <v>102</v>
      </c>
      <c r="P314">
        <v>85.21</v>
      </c>
      <c r="Q314" s="13" t="s">
        <v>8315</v>
      </c>
      <c r="R314" s="13" t="s">
        <v>8316</v>
      </c>
      <c r="S314" s="16">
        <v>42044.184988425928</v>
      </c>
      <c r="T314" s="16">
        <v>42074.143321759257</v>
      </c>
    </row>
    <row r="315" spans="1:20" ht="90" x14ac:dyDescent="0.25">
      <c r="A315">
        <v>3390</v>
      </c>
      <c r="B315" s="3" t="s">
        <v>3389</v>
      </c>
      <c r="C315" s="3" t="s">
        <v>7500</v>
      </c>
      <c r="D315" s="6">
        <v>1500</v>
      </c>
      <c r="E315" s="8">
        <v>1536</v>
      </c>
      <c r="F315" t="s">
        <v>8218</v>
      </c>
      <c r="G315" t="s">
        <v>8223</v>
      </c>
      <c r="H315" t="s">
        <v>8245</v>
      </c>
      <c r="I315">
        <v>1405017345</v>
      </c>
      <c r="J315">
        <v>1403721345</v>
      </c>
      <c r="K315" t="b">
        <v>0</v>
      </c>
      <c r="L315">
        <v>22</v>
      </c>
      <c r="M315" t="b">
        <v>1</v>
      </c>
      <c r="N315" t="s">
        <v>8269</v>
      </c>
      <c r="O315" s="10">
        <v>102</v>
      </c>
      <c r="P315">
        <v>69.819999999999993</v>
      </c>
      <c r="Q315" s="13" t="s">
        <v>8315</v>
      </c>
      <c r="R315" s="13" t="s">
        <v>8316</v>
      </c>
      <c r="S315" s="16">
        <v>41815.774826388886</v>
      </c>
      <c r="T315" s="16">
        <v>41830.774826388886</v>
      </c>
    </row>
    <row r="316" spans="1:20" ht="30" x14ac:dyDescent="0.25">
      <c r="A316">
        <v>3464</v>
      </c>
      <c r="B316" s="3" t="s">
        <v>3463</v>
      </c>
      <c r="C316" s="3" t="s">
        <v>7574</v>
      </c>
      <c r="D316" s="6">
        <v>5000</v>
      </c>
      <c r="E316" s="8">
        <v>5116.18</v>
      </c>
      <c r="F316" t="s">
        <v>8218</v>
      </c>
      <c r="G316" t="s">
        <v>8223</v>
      </c>
      <c r="H316" t="s">
        <v>8245</v>
      </c>
      <c r="I316">
        <v>1471921637</v>
      </c>
      <c r="J316">
        <v>1469329637</v>
      </c>
      <c r="K316" t="b">
        <v>0</v>
      </c>
      <c r="L316">
        <v>93</v>
      </c>
      <c r="M316" t="b">
        <v>1</v>
      </c>
      <c r="N316" t="s">
        <v>8269</v>
      </c>
      <c r="O316" s="10">
        <v>102</v>
      </c>
      <c r="P316">
        <v>55.01</v>
      </c>
      <c r="Q316" s="13" t="s">
        <v>8315</v>
      </c>
      <c r="R316" s="13" t="s">
        <v>8316</v>
      </c>
      <c r="S316" s="16">
        <v>42575.130057870367</v>
      </c>
      <c r="T316" s="16">
        <v>42605.130057870367</v>
      </c>
    </row>
    <row r="317" spans="1:20" ht="120" x14ac:dyDescent="0.25">
      <c r="A317">
        <v>3472</v>
      </c>
      <c r="B317" s="3" t="s">
        <v>3471</v>
      </c>
      <c r="C317" s="3" t="s">
        <v>7582</v>
      </c>
      <c r="D317" s="6">
        <v>2000</v>
      </c>
      <c r="E317" s="8">
        <v>2041</v>
      </c>
      <c r="F317" t="s">
        <v>8218</v>
      </c>
      <c r="G317" t="s">
        <v>8223</v>
      </c>
      <c r="H317" t="s">
        <v>8245</v>
      </c>
      <c r="I317">
        <v>1415253540</v>
      </c>
      <c r="J317">
        <v>1413432331</v>
      </c>
      <c r="K317" t="b">
        <v>0</v>
      </c>
      <c r="L317">
        <v>23</v>
      </c>
      <c r="M317" t="b">
        <v>1</v>
      </c>
      <c r="N317" t="s">
        <v>8269</v>
      </c>
      <c r="O317" s="10">
        <v>102</v>
      </c>
      <c r="P317">
        <v>88.74</v>
      </c>
      <c r="Q317" s="13" t="s">
        <v>8315</v>
      </c>
      <c r="R317" s="13" t="s">
        <v>8316</v>
      </c>
      <c r="S317" s="16">
        <v>41928.170497685183</v>
      </c>
      <c r="T317" s="16">
        <v>41949.249305555553</v>
      </c>
    </row>
    <row r="318" spans="1:20" ht="120" x14ac:dyDescent="0.25">
      <c r="A318">
        <v>3506</v>
      </c>
      <c r="B318" s="3" t="s">
        <v>3505</v>
      </c>
      <c r="C318" s="3" t="s">
        <v>7616</v>
      </c>
      <c r="D318" s="6">
        <v>3000</v>
      </c>
      <c r="E318" s="8">
        <v>3045</v>
      </c>
      <c r="F318" t="s">
        <v>8218</v>
      </c>
      <c r="G318" t="s">
        <v>8223</v>
      </c>
      <c r="H318" t="s">
        <v>8245</v>
      </c>
      <c r="I318">
        <v>1408815440</v>
      </c>
      <c r="J318">
        <v>1404927440</v>
      </c>
      <c r="K318" t="b">
        <v>0</v>
      </c>
      <c r="L318">
        <v>29</v>
      </c>
      <c r="M318" t="b">
        <v>1</v>
      </c>
      <c r="N318" t="s">
        <v>8269</v>
      </c>
      <c r="O318" s="10">
        <v>102</v>
      </c>
      <c r="P318">
        <v>105</v>
      </c>
      <c r="Q318" s="13" t="s">
        <v>8315</v>
      </c>
      <c r="R318" s="13" t="s">
        <v>8316</v>
      </c>
      <c r="S318" s="16">
        <v>41829.734259259261</v>
      </c>
      <c r="T318" s="16">
        <v>41874.734259259261</v>
      </c>
    </row>
    <row r="319" spans="1:20" ht="45" x14ac:dyDescent="0.25">
      <c r="A319">
        <v>3524</v>
      </c>
      <c r="B319" s="3" t="s">
        <v>3523</v>
      </c>
      <c r="C319" s="3" t="s">
        <v>7634</v>
      </c>
      <c r="D319" s="6">
        <v>10000</v>
      </c>
      <c r="E319" s="8">
        <v>10156</v>
      </c>
      <c r="F319" t="s">
        <v>8218</v>
      </c>
      <c r="G319" t="s">
        <v>8223</v>
      </c>
      <c r="H319" t="s">
        <v>8245</v>
      </c>
      <c r="I319">
        <v>1410580800</v>
      </c>
      <c r="J319">
        <v>1409336373</v>
      </c>
      <c r="K319" t="b">
        <v>0</v>
      </c>
      <c r="L319">
        <v>74</v>
      </c>
      <c r="M319" t="b">
        <v>1</v>
      </c>
      <c r="N319" t="s">
        <v>8269</v>
      </c>
      <c r="O319" s="10">
        <v>102</v>
      </c>
      <c r="P319">
        <v>137.24</v>
      </c>
      <c r="Q319" s="13" t="s">
        <v>8315</v>
      </c>
      <c r="R319" s="13" t="s">
        <v>8316</v>
      </c>
      <c r="S319" s="16">
        <v>41880.76357638889</v>
      </c>
      <c r="T319" s="16">
        <v>41895.166666666664</v>
      </c>
    </row>
    <row r="320" spans="1:20" ht="60" x14ac:dyDescent="0.25">
      <c r="A320">
        <v>3526</v>
      </c>
      <c r="B320" s="3" t="s">
        <v>3525</v>
      </c>
      <c r="C320" s="3" t="s">
        <v>7636</v>
      </c>
      <c r="D320" s="6">
        <v>3300</v>
      </c>
      <c r="E320" s="8">
        <v>3366</v>
      </c>
      <c r="F320" t="s">
        <v>8218</v>
      </c>
      <c r="G320" t="s">
        <v>8223</v>
      </c>
      <c r="H320" t="s">
        <v>8245</v>
      </c>
      <c r="I320">
        <v>1461823140</v>
      </c>
      <c r="J320">
        <v>1459411371</v>
      </c>
      <c r="K320" t="b">
        <v>0</v>
      </c>
      <c r="L320">
        <v>34</v>
      </c>
      <c r="M320" t="b">
        <v>1</v>
      </c>
      <c r="N320" t="s">
        <v>8269</v>
      </c>
      <c r="O320" s="10">
        <v>102</v>
      </c>
      <c r="P320">
        <v>99</v>
      </c>
      <c r="Q320" s="13" t="s">
        <v>8315</v>
      </c>
      <c r="R320" s="13" t="s">
        <v>8316</v>
      </c>
      <c r="S320" s="16">
        <v>42460.335312499999</v>
      </c>
      <c r="T320" s="16">
        <v>42488.249305555553</v>
      </c>
    </row>
    <row r="321" spans="1:20" ht="30" x14ac:dyDescent="0.25">
      <c r="A321">
        <v>3542</v>
      </c>
      <c r="B321" s="3" t="s">
        <v>3541</v>
      </c>
      <c r="C321" s="3" t="s">
        <v>7652</v>
      </c>
      <c r="D321" s="6">
        <v>5500</v>
      </c>
      <c r="E321" s="8">
        <v>5623</v>
      </c>
      <c r="F321" t="s">
        <v>8218</v>
      </c>
      <c r="G321" t="s">
        <v>8223</v>
      </c>
      <c r="H321" t="s">
        <v>8245</v>
      </c>
      <c r="I321">
        <v>1410099822</v>
      </c>
      <c r="J321">
        <v>1404915822</v>
      </c>
      <c r="K321" t="b">
        <v>0</v>
      </c>
      <c r="L321">
        <v>85</v>
      </c>
      <c r="M321" t="b">
        <v>1</v>
      </c>
      <c r="N321" t="s">
        <v>8269</v>
      </c>
      <c r="O321" s="10">
        <v>102</v>
      </c>
      <c r="P321">
        <v>66.150000000000006</v>
      </c>
      <c r="Q321" s="13" t="s">
        <v>8315</v>
      </c>
      <c r="R321" s="13" t="s">
        <v>8316</v>
      </c>
      <c r="S321" s="16">
        <v>41829.599791666667</v>
      </c>
      <c r="T321" s="16">
        <v>41889.599791666667</v>
      </c>
    </row>
    <row r="322" spans="1:20" ht="90" x14ac:dyDescent="0.25">
      <c r="A322">
        <v>3546</v>
      </c>
      <c r="B322" s="3" t="s">
        <v>3545</v>
      </c>
      <c r="C322" s="3" t="s">
        <v>7656</v>
      </c>
      <c r="D322" s="6">
        <v>1100</v>
      </c>
      <c r="E322" s="8">
        <v>1125</v>
      </c>
      <c r="F322" t="s">
        <v>8218</v>
      </c>
      <c r="G322" t="s">
        <v>8223</v>
      </c>
      <c r="H322" t="s">
        <v>8245</v>
      </c>
      <c r="I322">
        <v>1427860740</v>
      </c>
      <c r="J322">
        <v>1426002684</v>
      </c>
      <c r="K322" t="b">
        <v>0</v>
      </c>
      <c r="L322">
        <v>19</v>
      </c>
      <c r="M322" t="b">
        <v>1</v>
      </c>
      <c r="N322" t="s">
        <v>8269</v>
      </c>
      <c r="O322" s="10">
        <v>102</v>
      </c>
      <c r="P322">
        <v>59.21</v>
      </c>
      <c r="Q322" s="13" t="s">
        <v>8315</v>
      </c>
      <c r="R322" s="13" t="s">
        <v>8316</v>
      </c>
      <c r="S322" s="16">
        <v>42073.660694444443</v>
      </c>
      <c r="T322" s="16">
        <v>42095.165972222225</v>
      </c>
    </row>
    <row r="323" spans="1:20" ht="75" x14ac:dyDescent="0.25">
      <c r="A323">
        <v>3548</v>
      </c>
      <c r="B323" s="3" t="s">
        <v>3547</v>
      </c>
      <c r="C323" s="3" t="s">
        <v>7658</v>
      </c>
      <c r="D323" s="6">
        <v>2100</v>
      </c>
      <c r="E323" s="8">
        <v>2140</v>
      </c>
      <c r="F323" t="s">
        <v>8218</v>
      </c>
      <c r="G323" t="s">
        <v>8223</v>
      </c>
      <c r="H323" t="s">
        <v>8245</v>
      </c>
      <c r="I323">
        <v>1457139600</v>
      </c>
      <c r="J323">
        <v>1455230214</v>
      </c>
      <c r="K323" t="b">
        <v>0</v>
      </c>
      <c r="L323">
        <v>13</v>
      </c>
      <c r="M323" t="b">
        <v>1</v>
      </c>
      <c r="N323" t="s">
        <v>8269</v>
      </c>
      <c r="O323" s="10">
        <v>102</v>
      </c>
      <c r="P323">
        <v>164.62</v>
      </c>
      <c r="Q323" s="13" t="s">
        <v>8315</v>
      </c>
      <c r="R323" s="13" t="s">
        <v>8316</v>
      </c>
      <c r="S323" s="16">
        <v>42411.942291666666</v>
      </c>
      <c r="T323" s="16">
        <v>42434.041666666672</v>
      </c>
    </row>
    <row r="324" spans="1:20" ht="75" x14ac:dyDescent="0.25">
      <c r="A324">
        <v>3551</v>
      </c>
      <c r="B324" s="3" t="s">
        <v>3550</v>
      </c>
      <c r="C324" s="3" t="s">
        <v>7661</v>
      </c>
      <c r="D324" s="6">
        <v>1500</v>
      </c>
      <c r="E324" s="8">
        <v>1527.5</v>
      </c>
      <c r="F324" t="s">
        <v>8218</v>
      </c>
      <c r="G324" t="s">
        <v>8223</v>
      </c>
      <c r="H324" t="s">
        <v>8245</v>
      </c>
      <c r="I324">
        <v>1400796420</v>
      </c>
      <c r="J324">
        <v>1398342170</v>
      </c>
      <c r="K324" t="b">
        <v>0</v>
      </c>
      <c r="L324">
        <v>25</v>
      </c>
      <c r="M324" t="b">
        <v>1</v>
      </c>
      <c r="N324" t="s">
        <v>8269</v>
      </c>
      <c r="O324" s="10">
        <v>102</v>
      </c>
      <c r="P324">
        <v>61.1</v>
      </c>
      <c r="Q324" s="13" t="s">
        <v>8315</v>
      </c>
      <c r="R324" s="13" t="s">
        <v>8316</v>
      </c>
      <c r="S324" s="16">
        <v>41753.515856481477</v>
      </c>
      <c r="T324" s="16">
        <v>41781.921527777777</v>
      </c>
    </row>
    <row r="325" spans="1:20" ht="105" x14ac:dyDescent="0.25">
      <c r="A325">
        <v>3561</v>
      </c>
      <c r="B325" s="3" t="s">
        <v>3560</v>
      </c>
      <c r="C325" s="3" t="s">
        <v>7671</v>
      </c>
      <c r="D325" s="6">
        <v>2500</v>
      </c>
      <c r="E325" s="8">
        <v>2560</v>
      </c>
      <c r="F325" t="s">
        <v>8218</v>
      </c>
      <c r="G325" t="s">
        <v>8223</v>
      </c>
      <c r="H325" t="s">
        <v>8245</v>
      </c>
      <c r="I325">
        <v>1438799760</v>
      </c>
      <c r="J325">
        <v>1437236378</v>
      </c>
      <c r="K325" t="b">
        <v>0</v>
      </c>
      <c r="L325">
        <v>54</v>
      </c>
      <c r="M325" t="b">
        <v>1</v>
      </c>
      <c r="N325" t="s">
        <v>8269</v>
      </c>
      <c r="O325" s="10">
        <v>102</v>
      </c>
      <c r="P325">
        <v>47.41</v>
      </c>
      <c r="Q325" s="13" t="s">
        <v>8315</v>
      </c>
      <c r="R325" s="13" t="s">
        <v>8316</v>
      </c>
      <c r="S325" s="16">
        <v>42203.680300925931</v>
      </c>
      <c r="T325" s="16">
        <v>42221.774999999994</v>
      </c>
    </row>
    <row r="326" spans="1:20" ht="75" x14ac:dyDescent="0.25">
      <c r="A326">
        <v>3659</v>
      </c>
      <c r="B326" s="3" t="s">
        <v>3656</v>
      </c>
      <c r="C326" s="3" t="s">
        <v>7769</v>
      </c>
      <c r="D326" s="6">
        <v>3000</v>
      </c>
      <c r="E326" s="8">
        <v>3061</v>
      </c>
      <c r="F326" t="s">
        <v>8218</v>
      </c>
      <c r="G326" t="s">
        <v>8223</v>
      </c>
      <c r="H326" t="s">
        <v>8245</v>
      </c>
      <c r="I326">
        <v>1426775940</v>
      </c>
      <c r="J326">
        <v>1424414350</v>
      </c>
      <c r="K326" t="b">
        <v>0</v>
      </c>
      <c r="L326">
        <v>13</v>
      </c>
      <c r="M326" t="b">
        <v>1</v>
      </c>
      <c r="N326" t="s">
        <v>8269</v>
      </c>
      <c r="O326" s="10">
        <v>102</v>
      </c>
      <c r="P326">
        <v>235.46</v>
      </c>
      <c r="Q326" s="13" t="s">
        <v>8315</v>
      </c>
      <c r="R326" s="13" t="s">
        <v>8316</v>
      </c>
      <c r="S326" s="16">
        <v>42055.277199074073</v>
      </c>
      <c r="T326" s="16">
        <v>42082.610416666663</v>
      </c>
    </row>
    <row r="327" spans="1:20" ht="105" x14ac:dyDescent="0.25">
      <c r="A327">
        <v>3713</v>
      </c>
      <c r="B327" s="3" t="s">
        <v>3710</v>
      </c>
      <c r="C327" s="3" t="s">
        <v>7823</v>
      </c>
      <c r="D327" s="6">
        <v>2000</v>
      </c>
      <c r="E327" s="8">
        <v>2030</v>
      </c>
      <c r="F327" t="s">
        <v>8218</v>
      </c>
      <c r="G327" t="s">
        <v>8223</v>
      </c>
      <c r="H327" t="s">
        <v>8245</v>
      </c>
      <c r="I327">
        <v>1465062166</v>
      </c>
      <c r="J327">
        <v>1463334166</v>
      </c>
      <c r="K327" t="b">
        <v>0</v>
      </c>
      <c r="L327">
        <v>19</v>
      </c>
      <c r="M327" t="b">
        <v>1</v>
      </c>
      <c r="N327" t="s">
        <v>8269</v>
      </c>
      <c r="O327" s="10">
        <v>102</v>
      </c>
      <c r="P327">
        <v>106.84</v>
      </c>
      <c r="Q327" s="13" t="s">
        <v>8315</v>
      </c>
      <c r="R327" s="13" t="s">
        <v>8316</v>
      </c>
      <c r="S327" s="16">
        <v>42505.738032407404</v>
      </c>
      <c r="T327" s="16">
        <v>42525.738032407404</v>
      </c>
    </row>
    <row r="328" spans="1:20" ht="45" x14ac:dyDescent="0.25">
      <c r="A328">
        <v>3714</v>
      </c>
      <c r="B328" s="3" t="s">
        <v>3711</v>
      </c>
      <c r="C328" s="3" t="s">
        <v>7824</v>
      </c>
      <c r="D328" s="6">
        <v>10000</v>
      </c>
      <c r="E328" s="8">
        <v>10235</v>
      </c>
      <c r="F328" t="s">
        <v>8218</v>
      </c>
      <c r="G328" t="s">
        <v>8223</v>
      </c>
      <c r="H328" t="s">
        <v>8245</v>
      </c>
      <c r="I328">
        <v>1432612740</v>
      </c>
      <c r="J328">
        <v>1429881667</v>
      </c>
      <c r="K328" t="b">
        <v>0</v>
      </c>
      <c r="L328">
        <v>97</v>
      </c>
      <c r="M328" t="b">
        <v>1</v>
      </c>
      <c r="N328" t="s">
        <v>8269</v>
      </c>
      <c r="O328" s="10">
        <v>102</v>
      </c>
      <c r="P328">
        <v>105.52</v>
      </c>
      <c r="Q328" s="13" t="s">
        <v>8315</v>
      </c>
      <c r="R328" s="13" t="s">
        <v>8316</v>
      </c>
      <c r="S328" s="16">
        <v>42118.556331018524</v>
      </c>
      <c r="T328" s="16">
        <v>42150.165972222225</v>
      </c>
    </row>
    <row r="329" spans="1:20" ht="45" x14ac:dyDescent="0.25">
      <c r="A329">
        <v>527</v>
      </c>
      <c r="B329" s="3" t="s">
        <v>528</v>
      </c>
      <c r="C329" s="3" t="s">
        <v>4637</v>
      </c>
      <c r="D329" s="6">
        <v>10000</v>
      </c>
      <c r="E329" s="8">
        <v>10085</v>
      </c>
      <c r="F329" t="s">
        <v>8218</v>
      </c>
      <c r="G329" t="s">
        <v>8223</v>
      </c>
      <c r="H329" t="s">
        <v>8245</v>
      </c>
      <c r="I329">
        <v>1487347500</v>
      </c>
      <c r="J329">
        <v>1484715366</v>
      </c>
      <c r="K329" t="b">
        <v>0</v>
      </c>
      <c r="L329">
        <v>158</v>
      </c>
      <c r="M329" t="b">
        <v>1</v>
      </c>
      <c r="N329" t="s">
        <v>8269</v>
      </c>
      <c r="O329" s="10">
        <v>101</v>
      </c>
      <c r="P329">
        <v>63.83</v>
      </c>
      <c r="Q329" s="13" t="s">
        <v>8315</v>
      </c>
      <c r="R329" s="13" t="s">
        <v>8316</v>
      </c>
      <c r="S329" s="16">
        <v>42753.205625000002</v>
      </c>
      <c r="T329" s="16">
        <v>42783.670138888891</v>
      </c>
    </row>
    <row r="330" spans="1:20" ht="90" x14ac:dyDescent="0.25">
      <c r="A330">
        <v>1284</v>
      </c>
      <c r="B330" s="3" t="s">
        <v>1285</v>
      </c>
      <c r="C330" s="3" t="s">
        <v>5394</v>
      </c>
      <c r="D330" s="6">
        <v>2000</v>
      </c>
      <c r="E330" s="8">
        <v>2020</v>
      </c>
      <c r="F330" t="s">
        <v>8218</v>
      </c>
      <c r="G330" t="s">
        <v>8223</v>
      </c>
      <c r="H330" t="s">
        <v>8245</v>
      </c>
      <c r="I330">
        <v>1483203540</v>
      </c>
      <c r="J330">
        <v>1481175482</v>
      </c>
      <c r="K330" t="b">
        <v>0</v>
      </c>
      <c r="L330">
        <v>31</v>
      </c>
      <c r="M330" t="b">
        <v>1</v>
      </c>
      <c r="N330" t="s">
        <v>8269</v>
      </c>
      <c r="O330" s="10">
        <v>101</v>
      </c>
      <c r="P330">
        <v>65.16</v>
      </c>
      <c r="Q330" s="13" t="s">
        <v>8315</v>
      </c>
      <c r="R330" s="13" t="s">
        <v>8316</v>
      </c>
      <c r="S330" s="16">
        <v>42712.23474537037</v>
      </c>
      <c r="T330" s="16">
        <v>42735.707638888889</v>
      </c>
    </row>
    <row r="331" spans="1:20" ht="45" x14ac:dyDescent="0.25">
      <c r="A331">
        <v>2789</v>
      </c>
      <c r="B331" s="3" t="s">
        <v>2789</v>
      </c>
      <c r="C331" s="3" t="s">
        <v>6899</v>
      </c>
      <c r="D331" s="6">
        <v>3000</v>
      </c>
      <c r="E331" s="8">
        <v>3035</v>
      </c>
      <c r="F331" t="s">
        <v>8218</v>
      </c>
      <c r="G331" t="s">
        <v>8223</v>
      </c>
      <c r="H331" t="s">
        <v>8245</v>
      </c>
      <c r="I331">
        <v>1426132800</v>
      </c>
      <c r="J331">
        <v>1424477934</v>
      </c>
      <c r="K331" t="b">
        <v>0</v>
      </c>
      <c r="L331">
        <v>24</v>
      </c>
      <c r="M331" t="b">
        <v>1</v>
      </c>
      <c r="N331" t="s">
        <v>8269</v>
      </c>
      <c r="O331" s="10">
        <v>101</v>
      </c>
      <c r="P331">
        <v>126.46</v>
      </c>
      <c r="Q331" s="13" t="s">
        <v>8315</v>
      </c>
      <c r="R331" s="13" t="s">
        <v>8316</v>
      </c>
      <c r="S331" s="16">
        <v>42056.013124999998</v>
      </c>
      <c r="T331" s="16">
        <v>42075.166666666672</v>
      </c>
    </row>
    <row r="332" spans="1:20" ht="105" x14ac:dyDescent="0.25">
      <c r="A332">
        <v>2964</v>
      </c>
      <c r="B332" s="3" t="s">
        <v>2964</v>
      </c>
      <c r="C332" s="3" t="s">
        <v>7074</v>
      </c>
      <c r="D332" s="6">
        <v>5000</v>
      </c>
      <c r="E332" s="8">
        <v>5035.6899999999996</v>
      </c>
      <c r="F332" t="s">
        <v>8218</v>
      </c>
      <c r="G332" t="s">
        <v>8223</v>
      </c>
      <c r="H332" t="s">
        <v>8245</v>
      </c>
      <c r="I332">
        <v>1407360720</v>
      </c>
      <c r="J332">
        <v>1404769819</v>
      </c>
      <c r="K332" t="b">
        <v>0</v>
      </c>
      <c r="L332">
        <v>196</v>
      </c>
      <c r="M332" t="b">
        <v>1</v>
      </c>
      <c r="N332" t="s">
        <v>8269</v>
      </c>
      <c r="O332" s="10">
        <v>101</v>
      </c>
      <c r="P332">
        <v>25.69</v>
      </c>
      <c r="Q332" s="13" t="s">
        <v>8315</v>
      </c>
      <c r="R332" s="13" t="s">
        <v>8316</v>
      </c>
      <c r="S332" s="16">
        <v>41827.909942129627</v>
      </c>
      <c r="T332" s="16">
        <v>41857.897222222222</v>
      </c>
    </row>
    <row r="333" spans="1:20" ht="30" x14ac:dyDescent="0.25">
      <c r="A333">
        <v>2979</v>
      </c>
      <c r="B333" s="3" t="s">
        <v>2979</v>
      </c>
      <c r="C333" s="3" t="s">
        <v>7089</v>
      </c>
      <c r="D333" s="6">
        <v>5000</v>
      </c>
      <c r="E333" s="8">
        <v>5070</v>
      </c>
      <c r="F333" t="s">
        <v>8218</v>
      </c>
      <c r="G333" t="s">
        <v>8223</v>
      </c>
      <c r="H333" t="s">
        <v>8245</v>
      </c>
      <c r="I333">
        <v>1420524000</v>
      </c>
      <c r="J333">
        <v>1419104823</v>
      </c>
      <c r="K333" t="b">
        <v>0</v>
      </c>
      <c r="L333">
        <v>46</v>
      </c>
      <c r="M333" t="b">
        <v>1</v>
      </c>
      <c r="N333" t="s">
        <v>8269</v>
      </c>
      <c r="O333" s="10">
        <v>101</v>
      </c>
      <c r="P333">
        <v>110.22</v>
      </c>
      <c r="Q333" s="13" t="s">
        <v>8315</v>
      </c>
      <c r="R333" s="13" t="s">
        <v>8316</v>
      </c>
      <c r="S333" s="16">
        <v>41993.824340277773</v>
      </c>
      <c r="T333" s="16">
        <v>42010.25</v>
      </c>
    </row>
    <row r="334" spans="1:20" ht="180" x14ac:dyDescent="0.25">
      <c r="A334">
        <v>3150</v>
      </c>
      <c r="B334" s="3" t="s">
        <v>3150</v>
      </c>
      <c r="C334" s="3" t="s">
        <v>7260</v>
      </c>
      <c r="D334" s="6">
        <v>3500</v>
      </c>
      <c r="E334" s="8">
        <v>3535</v>
      </c>
      <c r="F334" t="s">
        <v>8218</v>
      </c>
      <c r="G334" t="s">
        <v>8223</v>
      </c>
      <c r="H334" t="s">
        <v>8245</v>
      </c>
      <c r="I334">
        <v>1295928000</v>
      </c>
      <c r="J334">
        <v>1288160403</v>
      </c>
      <c r="K334" t="b">
        <v>1</v>
      </c>
      <c r="L334">
        <v>104</v>
      </c>
      <c r="M334" t="b">
        <v>1</v>
      </c>
      <c r="N334" t="s">
        <v>8269</v>
      </c>
      <c r="O334" s="10">
        <v>101</v>
      </c>
      <c r="P334">
        <v>33.99</v>
      </c>
      <c r="Q334" s="13" t="s">
        <v>8315</v>
      </c>
      <c r="R334" s="13" t="s">
        <v>8316</v>
      </c>
      <c r="S334" s="16">
        <v>40478.263923611114</v>
      </c>
      <c r="T334" s="16">
        <v>40568.166666666664</v>
      </c>
    </row>
    <row r="335" spans="1:20" ht="30" x14ac:dyDescent="0.25">
      <c r="A335">
        <v>3157</v>
      </c>
      <c r="B335" s="3" t="s">
        <v>3157</v>
      </c>
      <c r="C335" s="3" t="s">
        <v>7267</v>
      </c>
      <c r="D335" s="6">
        <v>4000</v>
      </c>
      <c r="E335" s="8">
        <v>4040</v>
      </c>
      <c r="F335" t="s">
        <v>8218</v>
      </c>
      <c r="G335" t="s">
        <v>8223</v>
      </c>
      <c r="H335" t="s">
        <v>8245</v>
      </c>
      <c r="I335">
        <v>1405746000</v>
      </c>
      <c r="J335">
        <v>1404932105</v>
      </c>
      <c r="K335" t="b">
        <v>1</v>
      </c>
      <c r="L335">
        <v>41</v>
      </c>
      <c r="M335" t="b">
        <v>1</v>
      </c>
      <c r="N335" t="s">
        <v>8269</v>
      </c>
      <c r="O335" s="10">
        <v>101</v>
      </c>
      <c r="P335">
        <v>98.54</v>
      </c>
      <c r="Q335" s="13" t="s">
        <v>8315</v>
      </c>
      <c r="R335" s="13" t="s">
        <v>8316</v>
      </c>
      <c r="S335" s="16">
        <v>41829.788252314815</v>
      </c>
      <c r="T335" s="16">
        <v>41839.208333333336</v>
      </c>
    </row>
    <row r="336" spans="1:20" ht="30" x14ac:dyDescent="0.25">
      <c r="A336">
        <v>3174</v>
      </c>
      <c r="B336" s="3" t="s">
        <v>3174</v>
      </c>
      <c r="C336" s="3" t="s">
        <v>7284</v>
      </c>
      <c r="D336" s="6">
        <v>3000</v>
      </c>
      <c r="E336" s="8">
        <v>3034</v>
      </c>
      <c r="F336" t="s">
        <v>8218</v>
      </c>
      <c r="G336" t="s">
        <v>8223</v>
      </c>
      <c r="H336" t="s">
        <v>8245</v>
      </c>
      <c r="I336">
        <v>1408999508</v>
      </c>
      <c r="J336">
        <v>1407789908</v>
      </c>
      <c r="K336" t="b">
        <v>1</v>
      </c>
      <c r="L336">
        <v>23</v>
      </c>
      <c r="M336" t="b">
        <v>1</v>
      </c>
      <c r="N336" t="s">
        <v>8269</v>
      </c>
      <c r="O336" s="10">
        <v>101</v>
      </c>
      <c r="P336">
        <v>131.91</v>
      </c>
      <c r="Q336" s="13" t="s">
        <v>8315</v>
      </c>
      <c r="R336" s="13" t="s">
        <v>8316</v>
      </c>
      <c r="S336" s="16">
        <v>41862.864675925928</v>
      </c>
      <c r="T336" s="16">
        <v>41876.864675925928</v>
      </c>
    </row>
    <row r="337" spans="1:20" ht="60" x14ac:dyDescent="0.25">
      <c r="A337">
        <v>3182</v>
      </c>
      <c r="B337" s="3" t="s">
        <v>3182</v>
      </c>
      <c r="C337" s="3" t="s">
        <v>7292</v>
      </c>
      <c r="D337" s="6">
        <v>7000</v>
      </c>
      <c r="E337" s="8">
        <v>7062</v>
      </c>
      <c r="F337" t="s">
        <v>8218</v>
      </c>
      <c r="G337" t="s">
        <v>8223</v>
      </c>
      <c r="H337" t="s">
        <v>8245</v>
      </c>
      <c r="I337">
        <v>1328029200</v>
      </c>
      <c r="J337">
        <v>1323211621</v>
      </c>
      <c r="K337" t="b">
        <v>1</v>
      </c>
      <c r="L337">
        <v>151</v>
      </c>
      <c r="M337" t="b">
        <v>1</v>
      </c>
      <c r="N337" t="s">
        <v>8269</v>
      </c>
      <c r="O337" s="10">
        <v>101</v>
      </c>
      <c r="P337">
        <v>46.77</v>
      </c>
      <c r="Q337" s="13" t="s">
        <v>8315</v>
      </c>
      <c r="R337" s="13" t="s">
        <v>8316</v>
      </c>
      <c r="S337" s="16">
        <v>40883.949317129627</v>
      </c>
      <c r="T337" s="16">
        <v>40939.708333333336</v>
      </c>
    </row>
    <row r="338" spans="1:20" x14ac:dyDescent="0.25">
      <c r="A338">
        <v>3220</v>
      </c>
      <c r="B338" s="3" t="s">
        <v>3220</v>
      </c>
      <c r="C338" s="3" t="s">
        <v>7330</v>
      </c>
      <c r="D338" s="6">
        <v>15000</v>
      </c>
      <c r="E338" s="8">
        <v>15126</v>
      </c>
      <c r="F338" t="s">
        <v>8218</v>
      </c>
      <c r="G338" t="s">
        <v>8223</v>
      </c>
      <c r="H338" t="s">
        <v>8245</v>
      </c>
      <c r="I338">
        <v>1489352400</v>
      </c>
      <c r="J338">
        <v>1486411204</v>
      </c>
      <c r="K338" t="b">
        <v>1</v>
      </c>
      <c r="L338">
        <v>59</v>
      </c>
      <c r="M338" t="b">
        <v>1</v>
      </c>
      <c r="N338" t="s">
        <v>8269</v>
      </c>
      <c r="O338" s="10">
        <v>101</v>
      </c>
      <c r="P338">
        <v>256.37</v>
      </c>
      <c r="Q338" s="13" t="s">
        <v>8315</v>
      </c>
      <c r="R338" s="13" t="s">
        <v>8316</v>
      </c>
      <c r="S338" s="16">
        <v>42772.833379629628</v>
      </c>
      <c r="T338" s="16">
        <v>42806.875</v>
      </c>
    </row>
    <row r="339" spans="1:20" ht="75" x14ac:dyDescent="0.25">
      <c r="A339">
        <v>3236</v>
      </c>
      <c r="B339" s="3" t="s">
        <v>3236</v>
      </c>
      <c r="C339" s="3" t="s">
        <v>7346</v>
      </c>
      <c r="D339" s="6">
        <v>20000</v>
      </c>
      <c r="E339" s="8">
        <v>20120</v>
      </c>
      <c r="F339" t="s">
        <v>8218</v>
      </c>
      <c r="G339" t="s">
        <v>8223</v>
      </c>
      <c r="H339" t="s">
        <v>8245</v>
      </c>
      <c r="I339">
        <v>1482962433</v>
      </c>
      <c r="J339">
        <v>1480370433</v>
      </c>
      <c r="K339" t="b">
        <v>0</v>
      </c>
      <c r="L339">
        <v>110</v>
      </c>
      <c r="M339" t="b">
        <v>1</v>
      </c>
      <c r="N339" t="s">
        <v>8269</v>
      </c>
      <c r="O339" s="10">
        <v>101</v>
      </c>
      <c r="P339">
        <v>182.91</v>
      </c>
      <c r="Q339" s="13" t="s">
        <v>8315</v>
      </c>
      <c r="R339" s="13" t="s">
        <v>8316</v>
      </c>
      <c r="S339" s="16">
        <v>42702.917048611111</v>
      </c>
      <c r="T339" s="16">
        <v>42732.917048611111</v>
      </c>
    </row>
    <row r="340" spans="1:20" ht="135" x14ac:dyDescent="0.25">
      <c r="A340">
        <v>3237</v>
      </c>
      <c r="B340" s="3" t="s">
        <v>3237</v>
      </c>
      <c r="C340" s="3" t="s">
        <v>7347</v>
      </c>
      <c r="D340" s="6">
        <v>35000</v>
      </c>
      <c r="E340" s="8">
        <v>35275.64</v>
      </c>
      <c r="F340" t="s">
        <v>8218</v>
      </c>
      <c r="G340" t="s">
        <v>8223</v>
      </c>
      <c r="H340" t="s">
        <v>8245</v>
      </c>
      <c r="I340">
        <v>1443499140</v>
      </c>
      <c r="J340">
        <v>1441452184</v>
      </c>
      <c r="K340" t="b">
        <v>1</v>
      </c>
      <c r="L340">
        <v>269</v>
      </c>
      <c r="M340" t="b">
        <v>1</v>
      </c>
      <c r="N340" t="s">
        <v>8269</v>
      </c>
      <c r="O340" s="10">
        <v>101</v>
      </c>
      <c r="P340">
        <v>131.13999999999999</v>
      </c>
      <c r="Q340" s="13" t="s">
        <v>8315</v>
      </c>
      <c r="R340" s="13" t="s">
        <v>8316</v>
      </c>
      <c r="S340" s="16">
        <v>42252.474351851852</v>
      </c>
      <c r="T340" s="16">
        <v>42276.165972222225</v>
      </c>
    </row>
    <row r="341" spans="1:20" ht="90" x14ac:dyDescent="0.25">
      <c r="A341">
        <v>3248</v>
      </c>
      <c r="B341" s="3" t="s">
        <v>3248</v>
      </c>
      <c r="C341" s="3" t="s">
        <v>7358</v>
      </c>
      <c r="D341" s="6">
        <v>12000</v>
      </c>
      <c r="E341" s="8">
        <v>12095</v>
      </c>
      <c r="F341" t="s">
        <v>8218</v>
      </c>
      <c r="G341" t="s">
        <v>8223</v>
      </c>
      <c r="H341" t="s">
        <v>8245</v>
      </c>
      <c r="I341">
        <v>1428178757</v>
      </c>
      <c r="J341">
        <v>1425590357</v>
      </c>
      <c r="K341" t="b">
        <v>1</v>
      </c>
      <c r="L341">
        <v>200</v>
      </c>
      <c r="M341" t="b">
        <v>1</v>
      </c>
      <c r="N341" t="s">
        <v>8269</v>
      </c>
      <c r="O341" s="10">
        <v>101</v>
      </c>
      <c r="P341">
        <v>60.48</v>
      </c>
      <c r="Q341" s="13" t="s">
        <v>8315</v>
      </c>
      <c r="R341" s="13" t="s">
        <v>8316</v>
      </c>
      <c r="S341" s="16">
        <v>42068.888391203705</v>
      </c>
      <c r="T341" s="16">
        <v>42098.846724537041</v>
      </c>
    </row>
    <row r="342" spans="1:20" ht="90" x14ac:dyDescent="0.25">
      <c r="A342">
        <v>3274</v>
      </c>
      <c r="B342" s="3" t="s">
        <v>3274</v>
      </c>
      <c r="C342" s="3" t="s">
        <v>7384</v>
      </c>
      <c r="D342" s="6">
        <v>15500</v>
      </c>
      <c r="E342" s="8">
        <v>15705</v>
      </c>
      <c r="F342" t="s">
        <v>8218</v>
      </c>
      <c r="G342" t="s">
        <v>8223</v>
      </c>
      <c r="H342" t="s">
        <v>8245</v>
      </c>
      <c r="I342">
        <v>1458075600</v>
      </c>
      <c r="J342">
        <v>1454259272</v>
      </c>
      <c r="K342" t="b">
        <v>1</v>
      </c>
      <c r="L342">
        <v>286</v>
      </c>
      <c r="M342" t="b">
        <v>1</v>
      </c>
      <c r="N342" t="s">
        <v>8269</v>
      </c>
      <c r="O342" s="10">
        <v>101</v>
      </c>
      <c r="P342">
        <v>54.91</v>
      </c>
      <c r="Q342" s="13" t="s">
        <v>8315</v>
      </c>
      <c r="R342" s="13" t="s">
        <v>8316</v>
      </c>
      <c r="S342" s="16">
        <v>42400.704537037032</v>
      </c>
      <c r="T342" s="16">
        <v>42444.875</v>
      </c>
    </row>
    <row r="343" spans="1:20" ht="90" x14ac:dyDescent="0.25">
      <c r="A343">
        <v>3320</v>
      </c>
      <c r="B343" s="3" t="s">
        <v>3320</v>
      </c>
      <c r="C343" s="3" t="s">
        <v>7430</v>
      </c>
      <c r="D343" s="6">
        <v>2500</v>
      </c>
      <c r="E343" s="8">
        <v>2525</v>
      </c>
      <c r="F343" t="s">
        <v>8218</v>
      </c>
      <c r="G343" t="s">
        <v>8223</v>
      </c>
      <c r="H343" t="s">
        <v>8245</v>
      </c>
      <c r="I343">
        <v>1466557557</v>
      </c>
      <c r="J343">
        <v>1463965557</v>
      </c>
      <c r="K343" t="b">
        <v>0</v>
      </c>
      <c r="L343">
        <v>38</v>
      </c>
      <c r="M343" t="b">
        <v>1</v>
      </c>
      <c r="N343" t="s">
        <v>8269</v>
      </c>
      <c r="O343" s="10">
        <v>101</v>
      </c>
      <c r="P343">
        <v>66.45</v>
      </c>
      <c r="Q343" s="13" t="s">
        <v>8315</v>
      </c>
      <c r="R343" s="13" t="s">
        <v>8316</v>
      </c>
      <c r="S343" s="16">
        <v>42513.045798611114</v>
      </c>
      <c r="T343" s="16">
        <v>42543.045798611114</v>
      </c>
    </row>
    <row r="344" spans="1:20" ht="45" x14ac:dyDescent="0.25">
      <c r="A344">
        <v>3326</v>
      </c>
      <c r="B344" s="3" t="s">
        <v>3326</v>
      </c>
      <c r="C344" s="3" t="s">
        <v>7436</v>
      </c>
      <c r="D344" s="6">
        <v>8000</v>
      </c>
      <c r="E344" s="8">
        <v>8110</v>
      </c>
      <c r="F344" t="s">
        <v>8218</v>
      </c>
      <c r="G344" t="s">
        <v>8223</v>
      </c>
      <c r="H344" t="s">
        <v>8245</v>
      </c>
      <c r="I344">
        <v>1425830905</v>
      </c>
      <c r="J344">
        <v>1423242505</v>
      </c>
      <c r="K344" t="b">
        <v>0</v>
      </c>
      <c r="L344">
        <v>57</v>
      </c>
      <c r="M344" t="b">
        <v>1</v>
      </c>
      <c r="N344" t="s">
        <v>8269</v>
      </c>
      <c r="O344" s="10">
        <v>101</v>
      </c>
      <c r="P344">
        <v>142.28</v>
      </c>
      <c r="Q344" s="13" t="s">
        <v>8315</v>
      </c>
      <c r="R344" s="13" t="s">
        <v>8316</v>
      </c>
      <c r="S344" s="16">
        <v>42041.714178240742</v>
      </c>
      <c r="T344" s="16">
        <v>42071.67251157407</v>
      </c>
    </row>
    <row r="345" spans="1:20" ht="60" x14ac:dyDescent="0.25">
      <c r="A345">
        <v>3344</v>
      </c>
      <c r="B345" s="3" t="s">
        <v>3344</v>
      </c>
      <c r="C345" s="3" t="s">
        <v>7454</v>
      </c>
      <c r="D345" s="6">
        <v>4500</v>
      </c>
      <c r="E345" s="8">
        <v>4565</v>
      </c>
      <c r="F345" t="s">
        <v>8218</v>
      </c>
      <c r="G345" t="s">
        <v>8223</v>
      </c>
      <c r="H345" t="s">
        <v>8245</v>
      </c>
      <c r="I345">
        <v>1409374093</v>
      </c>
      <c r="J345">
        <v>1406782093</v>
      </c>
      <c r="K345" t="b">
        <v>0</v>
      </c>
      <c r="L345">
        <v>40</v>
      </c>
      <c r="M345" t="b">
        <v>1</v>
      </c>
      <c r="N345" t="s">
        <v>8269</v>
      </c>
      <c r="O345" s="10">
        <v>101</v>
      </c>
      <c r="P345">
        <v>114.13</v>
      </c>
      <c r="Q345" s="13" t="s">
        <v>8315</v>
      </c>
      <c r="R345" s="13" t="s">
        <v>8316</v>
      </c>
      <c r="S345" s="16">
        <v>41851.200150462959</v>
      </c>
      <c r="T345" s="16">
        <v>41881.200150462959</v>
      </c>
    </row>
    <row r="346" spans="1:20" ht="90" x14ac:dyDescent="0.25">
      <c r="A346">
        <v>3363</v>
      </c>
      <c r="B346" s="3" t="s">
        <v>3362</v>
      </c>
      <c r="C346" s="3" t="s">
        <v>7473</v>
      </c>
      <c r="D346" s="6">
        <v>7750</v>
      </c>
      <c r="E346" s="8">
        <v>7860</v>
      </c>
      <c r="F346" t="s">
        <v>8218</v>
      </c>
      <c r="G346" t="s">
        <v>8223</v>
      </c>
      <c r="H346" t="s">
        <v>8245</v>
      </c>
      <c r="I346">
        <v>1408464000</v>
      </c>
      <c r="J346">
        <v>1406831445</v>
      </c>
      <c r="K346" t="b">
        <v>0</v>
      </c>
      <c r="L346">
        <v>26</v>
      </c>
      <c r="M346" t="b">
        <v>1</v>
      </c>
      <c r="N346" t="s">
        <v>8269</v>
      </c>
      <c r="O346" s="10">
        <v>101</v>
      </c>
      <c r="P346">
        <v>302.31</v>
      </c>
      <c r="Q346" s="13" t="s">
        <v>8315</v>
      </c>
      <c r="R346" s="13" t="s">
        <v>8316</v>
      </c>
      <c r="S346" s="16">
        <v>41851.771354166667</v>
      </c>
      <c r="T346" s="16">
        <v>41870.666666666664</v>
      </c>
    </row>
    <row r="347" spans="1:20" ht="90" x14ac:dyDescent="0.25">
      <c r="A347">
        <v>3418</v>
      </c>
      <c r="B347" s="3" t="s">
        <v>3417</v>
      </c>
      <c r="C347" s="3" t="s">
        <v>7528</v>
      </c>
      <c r="D347" s="6">
        <v>4000</v>
      </c>
      <c r="E347" s="8">
        <v>4035</v>
      </c>
      <c r="F347" t="s">
        <v>8218</v>
      </c>
      <c r="G347" t="s">
        <v>8223</v>
      </c>
      <c r="H347" t="s">
        <v>8245</v>
      </c>
      <c r="I347">
        <v>1400875307</v>
      </c>
      <c r="J347">
        <v>1398283307</v>
      </c>
      <c r="K347" t="b">
        <v>0</v>
      </c>
      <c r="L347">
        <v>56</v>
      </c>
      <c r="M347" t="b">
        <v>1</v>
      </c>
      <c r="N347" t="s">
        <v>8269</v>
      </c>
      <c r="O347" s="10">
        <v>101</v>
      </c>
      <c r="P347">
        <v>72.05</v>
      </c>
      <c r="Q347" s="13" t="s">
        <v>8315</v>
      </c>
      <c r="R347" s="13" t="s">
        <v>8316</v>
      </c>
      <c r="S347" s="16">
        <v>41752.83457175926</v>
      </c>
      <c r="T347" s="16">
        <v>41782.83457175926</v>
      </c>
    </row>
    <row r="348" spans="1:20" ht="135" x14ac:dyDescent="0.25">
      <c r="A348">
        <v>3421</v>
      </c>
      <c r="B348" s="3" t="s">
        <v>3420</v>
      </c>
      <c r="C348" s="3" t="s">
        <v>7531</v>
      </c>
      <c r="D348" s="6">
        <v>10000</v>
      </c>
      <c r="E348" s="8">
        <v>10115</v>
      </c>
      <c r="F348" t="s">
        <v>8218</v>
      </c>
      <c r="G348" t="s">
        <v>8223</v>
      </c>
      <c r="H348" t="s">
        <v>8245</v>
      </c>
      <c r="I348">
        <v>1425495563</v>
      </c>
      <c r="J348">
        <v>1422903563</v>
      </c>
      <c r="K348" t="b">
        <v>0</v>
      </c>
      <c r="L348">
        <v>98</v>
      </c>
      <c r="M348" t="b">
        <v>1</v>
      </c>
      <c r="N348" t="s">
        <v>8269</v>
      </c>
      <c r="O348" s="10">
        <v>101</v>
      </c>
      <c r="P348">
        <v>103.21</v>
      </c>
      <c r="Q348" s="13" t="s">
        <v>8315</v>
      </c>
      <c r="R348" s="13" t="s">
        <v>8316</v>
      </c>
      <c r="S348" s="16">
        <v>42037.791238425925</v>
      </c>
      <c r="T348" s="16">
        <v>42067.791238425925</v>
      </c>
    </row>
    <row r="349" spans="1:20" ht="135" x14ac:dyDescent="0.25">
      <c r="A349">
        <v>3437</v>
      </c>
      <c r="B349" s="3" t="s">
        <v>3436</v>
      </c>
      <c r="C349" s="3" t="s">
        <v>7547</v>
      </c>
      <c r="D349" s="6">
        <v>3000</v>
      </c>
      <c r="E349" s="8">
        <v>3030</v>
      </c>
      <c r="F349" t="s">
        <v>8218</v>
      </c>
      <c r="G349" t="s">
        <v>8223</v>
      </c>
      <c r="H349" t="s">
        <v>8245</v>
      </c>
      <c r="I349">
        <v>1440003820</v>
      </c>
      <c r="J349">
        <v>1437411820</v>
      </c>
      <c r="K349" t="b">
        <v>0</v>
      </c>
      <c r="L349">
        <v>36</v>
      </c>
      <c r="M349" t="b">
        <v>1</v>
      </c>
      <c r="N349" t="s">
        <v>8269</v>
      </c>
      <c r="O349" s="10">
        <v>101</v>
      </c>
      <c r="P349">
        <v>84.17</v>
      </c>
      <c r="Q349" s="13" t="s">
        <v>8315</v>
      </c>
      <c r="R349" s="13" t="s">
        <v>8316</v>
      </c>
      <c r="S349" s="16">
        <v>42205.710879629631</v>
      </c>
      <c r="T349" s="16">
        <v>42235.710879629631</v>
      </c>
    </row>
    <row r="350" spans="1:20" ht="60" x14ac:dyDescent="0.25">
      <c r="A350">
        <v>3451</v>
      </c>
      <c r="B350" s="3" t="s">
        <v>3450</v>
      </c>
      <c r="C350" s="3" t="s">
        <v>7561</v>
      </c>
      <c r="D350" s="6">
        <v>650</v>
      </c>
      <c r="E350" s="8">
        <v>658</v>
      </c>
      <c r="F350" t="s">
        <v>8218</v>
      </c>
      <c r="G350" t="s">
        <v>8223</v>
      </c>
      <c r="H350" t="s">
        <v>8245</v>
      </c>
      <c r="I350">
        <v>1429636927</v>
      </c>
      <c r="J350">
        <v>1427304127</v>
      </c>
      <c r="K350" t="b">
        <v>0</v>
      </c>
      <c r="L350">
        <v>16</v>
      </c>
      <c r="M350" t="b">
        <v>1</v>
      </c>
      <c r="N350" t="s">
        <v>8269</v>
      </c>
      <c r="O350" s="10">
        <v>101</v>
      </c>
      <c r="P350">
        <v>41.13</v>
      </c>
      <c r="Q350" s="13" t="s">
        <v>8315</v>
      </c>
      <c r="R350" s="13" t="s">
        <v>8316</v>
      </c>
      <c r="S350" s="16">
        <v>42088.723692129628</v>
      </c>
      <c r="T350" s="16">
        <v>42115.723692129628</v>
      </c>
    </row>
    <row r="351" spans="1:20" ht="165" x14ac:dyDescent="0.25">
      <c r="A351">
        <v>3455</v>
      </c>
      <c r="B351" s="3" t="s">
        <v>3454</v>
      </c>
      <c r="C351" s="3" t="s">
        <v>7565</v>
      </c>
      <c r="D351" s="6">
        <v>10000</v>
      </c>
      <c r="E351" s="8">
        <v>10065</v>
      </c>
      <c r="F351" t="s">
        <v>8218</v>
      </c>
      <c r="G351" t="s">
        <v>8223</v>
      </c>
      <c r="H351" t="s">
        <v>8245</v>
      </c>
      <c r="I351">
        <v>1476381627</v>
      </c>
      <c r="J351">
        <v>1473789627</v>
      </c>
      <c r="K351" t="b">
        <v>0</v>
      </c>
      <c r="L351">
        <v>69</v>
      </c>
      <c r="M351" t="b">
        <v>1</v>
      </c>
      <c r="N351" t="s">
        <v>8269</v>
      </c>
      <c r="O351" s="10">
        <v>101</v>
      </c>
      <c r="P351">
        <v>145.87</v>
      </c>
      <c r="Q351" s="13" t="s">
        <v>8315</v>
      </c>
      <c r="R351" s="13" t="s">
        <v>8316</v>
      </c>
      <c r="S351" s="16">
        <v>42626.7503125</v>
      </c>
      <c r="T351" s="16">
        <v>42656.7503125</v>
      </c>
    </row>
    <row r="352" spans="1:20" ht="45" x14ac:dyDescent="0.25">
      <c r="A352">
        <v>3467</v>
      </c>
      <c r="B352" s="3" t="s">
        <v>3466</v>
      </c>
      <c r="C352" s="3" t="s">
        <v>7577</v>
      </c>
      <c r="D352" s="6">
        <v>3000</v>
      </c>
      <c r="E352" s="8">
        <v>3030</v>
      </c>
      <c r="F352" t="s">
        <v>8218</v>
      </c>
      <c r="G352" t="s">
        <v>8223</v>
      </c>
      <c r="H352" t="s">
        <v>8245</v>
      </c>
      <c r="I352">
        <v>1426864032</v>
      </c>
      <c r="J352">
        <v>1424275632</v>
      </c>
      <c r="K352" t="b">
        <v>0</v>
      </c>
      <c r="L352">
        <v>47</v>
      </c>
      <c r="M352" t="b">
        <v>1</v>
      </c>
      <c r="N352" t="s">
        <v>8269</v>
      </c>
      <c r="O352" s="10">
        <v>101</v>
      </c>
      <c r="P352">
        <v>64.47</v>
      </c>
      <c r="Q352" s="13" t="s">
        <v>8315</v>
      </c>
      <c r="R352" s="13" t="s">
        <v>8316</v>
      </c>
      <c r="S352" s="16">
        <v>42053.671666666662</v>
      </c>
      <c r="T352" s="16">
        <v>42083.630000000005</v>
      </c>
    </row>
    <row r="353" spans="1:20" ht="75" x14ac:dyDescent="0.25">
      <c r="A353">
        <v>3485</v>
      </c>
      <c r="B353" s="3" t="s">
        <v>3484</v>
      </c>
      <c r="C353" s="3" t="s">
        <v>7595</v>
      </c>
      <c r="D353" s="6">
        <v>1650</v>
      </c>
      <c r="E353" s="8">
        <v>1660</v>
      </c>
      <c r="F353" t="s">
        <v>8218</v>
      </c>
      <c r="G353" t="s">
        <v>8223</v>
      </c>
      <c r="H353" t="s">
        <v>8245</v>
      </c>
      <c r="I353">
        <v>1454431080</v>
      </c>
      <c r="J353">
        <v>1451839080</v>
      </c>
      <c r="K353" t="b">
        <v>0</v>
      </c>
      <c r="L353">
        <v>30</v>
      </c>
      <c r="M353" t="b">
        <v>1</v>
      </c>
      <c r="N353" t="s">
        <v>8269</v>
      </c>
      <c r="O353" s="10">
        <v>101</v>
      </c>
      <c r="P353">
        <v>55.33</v>
      </c>
      <c r="Q353" s="13" t="s">
        <v>8315</v>
      </c>
      <c r="R353" s="13" t="s">
        <v>8316</v>
      </c>
      <c r="S353" s="16">
        <v>42372.693055555559</v>
      </c>
      <c r="T353" s="16">
        <v>42402.693055555559</v>
      </c>
    </row>
    <row r="354" spans="1:20" ht="105" x14ac:dyDescent="0.25">
      <c r="A354">
        <v>3510</v>
      </c>
      <c r="B354" s="3" t="s">
        <v>3509</v>
      </c>
      <c r="C354" s="3" t="s">
        <v>7620</v>
      </c>
      <c r="D354" s="6">
        <v>900</v>
      </c>
      <c r="E354" s="8">
        <v>905</v>
      </c>
      <c r="F354" t="s">
        <v>8218</v>
      </c>
      <c r="G354" t="s">
        <v>8223</v>
      </c>
      <c r="H354" t="s">
        <v>8245</v>
      </c>
      <c r="I354">
        <v>1404312846</v>
      </c>
      <c r="J354">
        <v>1402584846</v>
      </c>
      <c r="K354" t="b">
        <v>0</v>
      </c>
      <c r="L354">
        <v>15</v>
      </c>
      <c r="M354" t="b">
        <v>1</v>
      </c>
      <c r="N354" t="s">
        <v>8269</v>
      </c>
      <c r="O354" s="10">
        <v>101</v>
      </c>
      <c r="P354">
        <v>60.33</v>
      </c>
      <c r="Q354" s="13" t="s">
        <v>8315</v>
      </c>
      <c r="R354" s="13" t="s">
        <v>8316</v>
      </c>
      <c r="S354" s="16">
        <v>41802.62090277778</v>
      </c>
      <c r="T354" s="16">
        <v>41822.62090277778</v>
      </c>
    </row>
    <row r="355" spans="1:20" ht="45" x14ac:dyDescent="0.25">
      <c r="A355">
        <v>3575</v>
      </c>
      <c r="B355" s="3" t="s">
        <v>3574</v>
      </c>
      <c r="C355" s="3" t="s">
        <v>7685</v>
      </c>
      <c r="D355" s="6">
        <v>10000</v>
      </c>
      <c r="E355" s="8">
        <v>10133</v>
      </c>
      <c r="F355" t="s">
        <v>8218</v>
      </c>
      <c r="G355" t="s">
        <v>8223</v>
      </c>
      <c r="H355" t="s">
        <v>8245</v>
      </c>
      <c r="I355">
        <v>1470887940</v>
      </c>
      <c r="J355">
        <v>1468176527</v>
      </c>
      <c r="K355" t="b">
        <v>0</v>
      </c>
      <c r="L355">
        <v>102</v>
      </c>
      <c r="M355" t="b">
        <v>1</v>
      </c>
      <c r="N355" t="s">
        <v>8269</v>
      </c>
      <c r="O355" s="10">
        <v>101</v>
      </c>
      <c r="P355">
        <v>99.34</v>
      </c>
      <c r="Q355" s="13" t="s">
        <v>8315</v>
      </c>
      <c r="R355" s="13" t="s">
        <v>8316</v>
      </c>
      <c r="S355" s="16">
        <v>42561.783877314811</v>
      </c>
      <c r="T355" s="16">
        <v>42593.165972222225</v>
      </c>
    </row>
    <row r="356" spans="1:20" ht="75" x14ac:dyDescent="0.25">
      <c r="A356">
        <v>3614</v>
      </c>
      <c r="B356" s="3" t="s">
        <v>3439</v>
      </c>
      <c r="C356" s="3" t="s">
        <v>7724</v>
      </c>
      <c r="D356" s="6">
        <v>2500</v>
      </c>
      <c r="E356" s="8">
        <v>2520</v>
      </c>
      <c r="F356" t="s">
        <v>8218</v>
      </c>
      <c r="G356" t="s">
        <v>8223</v>
      </c>
      <c r="H356" t="s">
        <v>8245</v>
      </c>
      <c r="I356">
        <v>1434675616</v>
      </c>
      <c r="J356">
        <v>1432083616</v>
      </c>
      <c r="K356" t="b">
        <v>0</v>
      </c>
      <c r="L356">
        <v>71</v>
      </c>
      <c r="M356" t="b">
        <v>1</v>
      </c>
      <c r="N356" t="s">
        <v>8269</v>
      </c>
      <c r="O356" s="10">
        <v>101</v>
      </c>
      <c r="P356">
        <v>35.49</v>
      </c>
      <c r="Q356" s="13" t="s">
        <v>8315</v>
      </c>
      <c r="R356" s="13" t="s">
        <v>8316</v>
      </c>
      <c r="S356" s="16">
        <v>42144.041851851856</v>
      </c>
      <c r="T356" s="16">
        <v>42174.041851851856</v>
      </c>
    </row>
    <row r="357" spans="1:20" ht="45" x14ac:dyDescent="0.25">
      <c r="A357">
        <v>3658</v>
      </c>
      <c r="B357" s="3" t="s">
        <v>3655</v>
      </c>
      <c r="C357" s="3" t="s">
        <v>7768</v>
      </c>
      <c r="D357" s="6">
        <v>1500</v>
      </c>
      <c r="E357" s="8">
        <v>1510</v>
      </c>
      <c r="F357" t="s">
        <v>8218</v>
      </c>
      <c r="G357" t="s">
        <v>8223</v>
      </c>
      <c r="H357" t="s">
        <v>8245</v>
      </c>
      <c r="I357">
        <v>1404273540</v>
      </c>
      <c r="J357">
        <v>1400272580</v>
      </c>
      <c r="K357" t="b">
        <v>0</v>
      </c>
      <c r="L357">
        <v>20</v>
      </c>
      <c r="M357" t="b">
        <v>1</v>
      </c>
      <c r="N357" t="s">
        <v>8269</v>
      </c>
      <c r="O357" s="10">
        <v>101</v>
      </c>
      <c r="P357">
        <v>75.5</v>
      </c>
      <c r="Q357" s="13" t="s">
        <v>8315</v>
      </c>
      <c r="R357" s="13" t="s">
        <v>8316</v>
      </c>
      <c r="S357" s="16">
        <v>41775.858564814815</v>
      </c>
      <c r="T357" s="16">
        <v>41822.165972222225</v>
      </c>
    </row>
    <row r="358" spans="1:20" ht="45" x14ac:dyDescent="0.25">
      <c r="A358">
        <v>3671</v>
      </c>
      <c r="B358" s="3" t="s">
        <v>3668</v>
      </c>
      <c r="C358" s="3" t="s">
        <v>7781</v>
      </c>
      <c r="D358" s="6">
        <v>3500</v>
      </c>
      <c r="E358" s="8">
        <v>3530</v>
      </c>
      <c r="F358" t="s">
        <v>8218</v>
      </c>
      <c r="G358" t="s">
        <v>8223</v>
      </c>
      <c r="H358" t="s">
        <v>8245</v>
      </c>
      <c r="I358">
        <v>1405915140</v>
      </c>
      <c r="J358">
        <v>1404140667</v>
      </c>
      <c r="K358" t="b">
        <v>0</v>
      </c>
      <c r="L358">
        <v>40</v>
      </c>
      <c r="M358" t="b">
        <v>1</v>
      </c>
      <c r="N358" t="s">
        <v>8269</v>
      </c>
      <c r="O358" s="10">
        <v>101</v>
      </c>
      <c r="P358">
        <v>88.25</v>
      </c>
      <c r="Q358" s="13" t="s">
        <v>8315</v>
      </c>
      <c r="R358" s="13" t="s">
        <v>8316</v>
      </c>
      <c r="S358" s="16">
        <v>41820.62809027778</v>
      </c>
      <c r="T358" s="16">
        <v>41841.165972222225</v>
      </c>
    </row>
    <row r="359" spans="1:20" ht="75" x14ac:dyDescent="0.25">
      <c r="A359">
        <v>3686</v>
      </c>
      <c r="B359" s="3" t="s">
        <v>3683</v>
      </c>
      <c r="C359" s="3" t="s">
        <v>7796</v>
      </c>
      <c r="D359" s="6">
        <v>350</v>
      </c>
      <c r="E359" s="8">
        <v>355</v>
      </c>
      <c r="F359" t="s">
        <v>8218</v>
      </c>
      <c r="G359" t="s">
        <v>8223</v>
      </c>
      <c r="H359" t="s">
        <v>8245</v>
      </c>
      <c r="I359">
        <v>1440820740</v>
      </c>
      <c r="J359">
        <v>1439567660</v>
      </c>
      <c r="K359" t="b">
        <v>0</v>
      </c>
      <c r="L359">
        <v>6</v>
      </c>
      <c r="M359" t="b">
        <v>1</v>
      </c>
      <c r="N359" t="s">
        <v>8269</v>
      </c>
      <c r="O359" s="10">
        <v>101</v>
      </c>
      <c r="P359">
        <v>59.17</v>
      </c>
      <c r="Q359" s="13" t="s">
        <v>8315</v>
      </c>
      <c r="R359" s="13" t="s">
        <v>8316</v>
      </c>
      <c r="S359" s="16">
        <v>42230.662731481483</v>
      </c>
      <c r="T359" s="16">
        <v>42245.165972222225</v>
      </c>
    </row>
    <row r="360" spans="1:20" ht="45" x14ac:dyDescent="0.25">
      <c r="A360">
        <v>3699</v>
      </c>
      <c r="B360" s="3" t="s">
        <v>3696</v>
      </c>
      <c r="C360" s="3" t="s">
        <v>7809</v>
      </c>
      <c r="D360" s="6">
        <v>2500</v>
      </c>
      <c r="E360" s="8">
        <v>2520</v>
      </c>
      <c r="F360" t="s">
        <v>8218</v>
      </c>
      <c r="G360" t="s">
        <v>8223</v>
      </c>
      <c r="H360" t="s">
        <v>8245</v>
      </c>
      <c r="I360">
        <v>1413383216</v>
      </c>
      <c r="J360">
        <v>1410791216</v>
      </c>
      <c r="K360" t="b">
        <v>0</v>
      </c>
      <c r="L360">
        <v>40</v>
      </c>
      <c r="M360" t="b">
        <v>1</v>
      </c>
      <c r="N360" t="s">
        <v>8269</v>
      </c>
      <c r="O360" s="10">
        <v>101</v>
      </c>
      <c r="P360">
        <v>63</v>
      </c>
      <c r="Q360" s="13" t="s">
        <v>8315</v>
      </c>
      <c r="R360" s="13" t="s">
        <v>8316</v>
      </c>
      <c r="S360" s="16">
        <v>41897.602037037039</v>
      </c>
      <c r="T360" s="16">
        <v>41927.602037037039</v>
      </c>
    </row>
    <row r="361" spans="1:20" ht="120" x14ac:dyDescent="0.25">
      <c r="A361">
        <v>3721</v>
      </c>
      <c r="B361" s="3" t="s">
        <v>3718</v>
      </c>
      <c r="C361" s="3" t="s">
        <v>7831</v>
      </c>
      <c r="D361" s="6">
        <v>5000</v>
      </c>
      <c r="E361" s="8">
        <v>5040</v>
      </c>
      <c r="F361" t="s">
        <v>8218</v>
      </c>
      <c r="G361" t="s">
        <v>8223</v>
      </c>
      <c r="H361" t="s">
        <v>8245</v>
      </c>
      <c r="I361">
        <v>1415230084</v>
      </c>
      <c r="J361">
        <v>1413412084</v>
      </c>
      <c r="K361" t="b">
        <v>0</v>
      </c>
      <c r="L361">
        <v>44</v>
      </c>
      <c r="M361" t="b">
        <v>1</v>
      </c>
      <c r="N361" t="s">
        <v>8269</v>
      </c>
      <c r="O361" s="10">
        <v>101</v>
      </c>
      <c r="P361">
        <v>114.55</v>
      </c>
      <c r="Q361" s="13" t="s">
        <v>8315</v>
      </c>
      <c r="R361" s="13" t="s">
        <v>8316</v>
      </c>
      <c r="S361" s="16">
        <v>41927.936157407406</v>
      </c>
      <c r="T361" s="16">
        <v>41948.977824074071</v>
      </c>
    </row>
    <row r="362" spans="1:20" ht="90" x14ac:dyDescent="0.25">
      <c r="A362">
        <v>3727</v>
      </c>
      <c r="B362" s="3" t="s">
        <v>3724</v>
      </c>
      <c r="C362" s="3" t="s">
        <v>7837</v>
      </c>
      <c r="D362" s="6">
        <v>2000</v>
      </c>
      <c r="E362" s="8">
        <v>2015</v>
      </c>
      <c r="F362" t="s">
        <v>8218</v>
      </c>
      <c r="G362" t="s">
        <v>8223</v>
      </c>
      <c r="H362" t="s">
        <v>8245</v>
      </c>
      <c r="I362">
        <v>1476939300</v>
      </c>
      <c r="J362">
        <v>1474273294</v>
      </c>
      <c r="K362" t="b">
        <v>0</v>
      </c>
      <c r="L362">
        <v>33</v>
      </c>
      <c r="M362" t="b">
        <v>1</v>
      </c>
      <c r="N362" t="s">
        <v>8269</v>
      </c>
      <c r="O362" s="10">
        <v>101</v>
      </c>
      <c r="P362">
        <v>61.06</v>
      </c>
      <c r="Q362" s="13" t="s">
        <v>8315</v>
      </c>
      <c r="R362" s="13" t="s">
        <v>8316</v>
      </c>
      <c r="S362" s="16">
        <v>42632.348310185189</v>
      </c>
      <c r="T362" s="16">
        <v>42663.204861111109</v>
      </c>
    </row>
    <row r="363" spans="1:20" ht="30" x14ac:dyDescent="0.25">
      <c r="A363">
        <v>3813</v>
      </c>
      <c r="B363" s="3" t="s">
        <v>3810</v>
      </c>
      <c r="C363" s="3" t="s">
        <v>7923</v>
      </c>
      <c r="D363" s="6">
        <v>2100</v>
      </c>
      <c r="E363" s="8">
        <v>2119.9899999999998</v>
      </c>
      <c r="F363" t="s">
        <v>8218</v>
      </c>
      <c r="G363" t="s">
        <v>8223</v>
      </c>
      <c r="H363" t="s">
        <v>8245</v>
      </c>
      <c r="I363">
        <v>1465940580</v>
      </c>
      <c r="J363">
        <v>1462603021</v>
      </c>
      <c r="K363" t="b">
        <v>0</v>
      </c>
      <c r="L363">
        <v>27</v>
      </c>
      <c r="M363" t="b">
        <v>1</v>
      </c>
      <c r="N363" t="s">
        <v>8269</v>
      </c>
      <c r="O363" s="10">
        <v>101</v>
      </c>
      <c r="P363">
        <v>78.52</v>
      </c>
      <c r="Q363" s="13" t="s">
        <v>8315</v>
      </c>
      <c r="R363" s="13" t="s">
        <v>8316</v>
      </c>
      <c r="S363" s="16">
        <v>42497.275706018518</v>
      </c>
      <c r="T363" s="16">
        <v>42535.904861111107</v>
      </c>
    </row>
    <row r="364" spans="1:20" ht="105" x14ac:dyDescent="0.25">
      <c r="A364">
        <v>3839</v>
      </c>
      <c r="B364" s="3" t="s">
        <v>3836</v>
      </c>
      <c r="C364" s="3" t="s">
        <v>7948</v>
      </c>
      <c r="D364" s="6">
        <v>2000</v>
      </c>
      <c r="E364" s="8">
        <v>2025</v>
      </c>
      <c r="F364" t="s">
        <v>8218</v>
      </c>
      <c r="G364" t="s">
        <v>8223</v>
      </c>
      <c r="H364" t="s">
        <v>8245</v>
      </c>
      <c r="I364">
        <v>1438226724</v>
      </c>
      <c r="J364">
        <v>1433042724</v>
      </c>
      <c r="K364" t="b">
        <v>0</v>
      </c>
      <c r="L364">
        <v>32</v>
      </c>
      <c r="M364" t="b">
        <v>1</v>
      </c>
      <c r="N364" t="s">
        <v>8269</v>
      </c>
      <c r="O364" s="10">
        <v>101</v>
      </c>
      <c r="P364">
        <v>63.28</v>
      </c>
      <c r="Q364" s="13" t="s">
        <v>8315</v>
      </c>
      <c r="R364" s="13" t="s">
        <v>8316</v>
      </c>
      <c r="S364" s="16">
        <v>42155.142638888887</v>
      </c>
      <c r="T364" s="16">
        <v>42215.142638888887</v>
      </c>
    </row>
    <row r="365" spans="1:20" ht="105" x14ac:dyDescent="0.25">
      <c r="A365">
        <v>525</v>
      </c>
      <c r="B365" s="3" t="s">
        <v>526</v>
      </c>
      <c r="C365" s="3" t="s">
        <v>4635</v>
      </c>
      <c r="D365" s="6">
        <v>12000</v>
      </c>
      <c r="E365" s="8">
        <v>12000</v>
      </c>
      <c r="F365" t="s">
        <v>8218</v>
      </c>
      <c r="G365" t="s">
        <v>8223</v>
      </c>
      <c r="H365" t="s">
        <v>8245</v>
      </c>
      <c r="I365">
        <v>1410601041</v>
      </c>
      <c r="J365">
        <v>1406713041</v>
      </c>
      <c r="K365" t="b">
        <v>0</v>
      </c>
      <c r="L365">
        <v>12</v>
      </c>
      <c r="M365" t="b">
        <v>1</v>
      </c>
      <c r="N365" t="s">
        <v>8269</v>
      </c>
      <c r="O365" s="10">
        <v>100</v>
      </c>
      <c r="P365">
        <v>1000</v>
      </c>
      <c r="Q365" s="13" t="s">
        <v>8315</v>
      </c>
      <c r="R365" s="13" t="s">
        <v>8316</v>
      </c>
      <c r="S365" s="16">
        <v>41850.400937500002</v>
      </c>
      <c r="T365" s="16">
        <v>41895.400937500002</v>
      </c>
    </row>
    <row r="366" spans="1:20" ht="105" x14ac:dyDescent="0.25">
      <c r="A366">
        <v>531</v>
      </c>
      <c r="B366" s="3" t="s">
        <v>532</v>
      </c>
      <c r="C366" s="3" t="s">
        <v>4641</v>
      </c>
      <c r="D366" s="6">
        <v>4000</v>
      </c>
      <c r="E366" s="8">
        <v>4000</v>
      </c>
      <c r="F366" t="s">
        <v>8218</v>
      </c>
      <c r="G366" t="s">
        <v>8223</v>
      </c>
      <c r="H366" t="s">
        <v>8245</v>
      </c>
      <c r="I366">
        <v>1481957940</v>
      </c>
      <c r="J366">
        <v>1478050429</v>
      </c>
      <c r="K366" t="b">
        <v>0</v>
      </c>
      <c r="L366">
        <v>31</v>
      </c>
      <c r="M366" t="b">
        <v>1</v>
      </c>
      <c r="N366" t="s">
        <v>8269</v>
      </c>
      <c r="O366" s="10">
        <v>100</v>
      </c>
      <c r="P366">
        <v>129.03</v>
      </c>
      <c r="Q366" s="13" t="s">
        <v>8315</v>
      </c>
      <c r="R366" s="13" t="s">
        <v>8316</v>
      </c>
      <c r="S366" s="16">
        <v>42676.065150462964</v>
      </c>
      <c r="T366" s="16">
        <v>42721.290972222225</v>
      </c>
    </row>
    <row r="367" spans="1:20" ht="105" x14ac:dyDescent="0.25">
      <c r="A367">
        <v>1288</v>
      </c>
      <c r="B367" s="3" t="s">
        <v>1289</v>
      </c>
      <c r="C367" s="3" t="s">
        <v>5398</v>
      </c>
      <c r="D367" s="6">
        <v>4000</v>
      </c>
      <c r="E367" s="8">
        <v>4018</v>
      </c>
      <c r="F367" t="s">
        <v>8218</v>
      </c>
      <c r="G367" t="s">
        <v>8223</v>
      </c>
      <c r="H367" t="s">
        <v>8245</v>
      </c>
      <c r="I367">
        <v>1470801600</v>
      </c>
      <c r="J367">
        <v>1468122163</v>
      </c>
      <c r="K367" t="b">
        <v>0</v>
      </c>
      <c r="L367">
        <v>61</v>
      </c>
      <c r="M367" t="b">
        <v>1</v>
      </c>
      <c r="N367" t="s">
        <v>8269</v>
      </c>
      <c r="O367" s="10">
        <v>100</v>
      </c>
      <c r="P367">
        <v>65.87</v>
      </c>
      <c r="Q367" s="13" t="s">
        <v>8315</v>
      </c>
      <c r="R367" s="13" t="s">
        <v>8316</v>
      </c>
      <c r="S367" s="16">
        <v>42561.154664351852</v>
      </c>
      <c r="T367" s="16">
        <v>42592.166666666672</v>
      </c>
    </row>
    <row r="368" spans="1:20" ht="90" x14ac:dyDescent="0.25">
      <c r="A368">
        <v>1302</v>
      </c>
      <c r="B368" s="3" t="s">
        <v>1303</v>
      </c>
      <c r="C368" s="3" t="s">
        <v>5412</v>
      </c>
      <c r="D368" s="6">
        <v>2500</v>
      </c>
      <c r="E368" s="8">
        <v>2500</v>
      </c>
      <c r="F368" t="s">
        <v>8218</v>
      </c>
      <c r="G368" t="s">
        <v>8223</v>
      </c>
      <c r="H368" t="s">
        <v>8245</v>
      </c>
      <c r="I368">
        <v>1480559011</v>
      </c>
      <c r="J368">
        <v>1477963411</v>
      </c>
      <c r="K368" t="b">
        <v>0</v>
      </c>
      <c r="L368">
        <v>50</v>
      </c>
      <c r="M368" t="b">
        <v>1</v>
      </c>
      <c r="N368" t="s">
        <v>8269</v>
      </c>
      <c r="O368" s="10">
        <v>100</v>
      </c>
      <c r="P368">
        <v>50</v>
      </c>
      <c r="Q368" s="13" t="s">
        <v>8315</v>
      </c>
      <c r="R368" s="13" t="s">
        <v>8316</v>
      </c>
      <c r="S368" s="16">
        <v>42675.057997685188</v>
      </c>
      <c r="T368" s="16">
        <v>42705.099664351852</v>
      </c>
    </row>
    <row r="369" spans="1:20" ht="120" x14ac:dyDescent="0.25">
      <c r="A369">
        <v>2808</v>
      </c>
      <c r="B369" s="3" t="s">
        <v>2808</v>
      </c>
      <c r="C369" s="3" t="s">
        <v>6918</v>
      </c>
      <c r="D369" s="6">
        <v>4500</v>
      </c>
      <c r="E369" s="8">
        <v>4511</v>
      </c>
      <c r="F369" t="s">
        <v>8218</v>
      </c>
      <c r="G369" t="s">
        <v>8223</v>
      </c>
      <c r="H369" t="s">
        <v>8245</v>
      </c>
      <c r="I369">
        <v>1440274735</v>
      </c>
      <c r="J369">
        <v>1437682735</v>
      </c>
      <c r="K369" t="b">
        <v>0</v>
      </c>
      <c r="L369">
        <v>69</v>
      </c>
      <c r="M369" t="b">
        <v>1</v>
      </c>
      <c r="N369" t="s">
        <v>8269</v>
      </c>
      <c r="O369" s="10">
        <v>100</v>
      </c>
      <c r="P369">
        <v>65.38</v>
      </c>
      <c r="Q369" s="13" t="s">
        <v>8315</v>
      </c>
      <c r="R369" s="13" t="s">
        <v>8316</v>
      </c>
      <c r="S369" s="16">
        <v>42208.84646990741</v>
      </c>
      <c r="T369" s="16">
        <v>42238.84646990741</v>
      </c>
    </row>
    <row r="370" spans="1:20" ht="75" x14ac:dyDescent="0.25">
      <c r="A370">
        <v>2822</v>
      </c>
      <c r="B370" s="3" t="s">
        <v>2822</v>
      </c>
      <c r="C370" s="3" t="s">
        <v>6932</v>
      </c>
      <c r="D370" s="6">
        <v>6000</v>
      </c>
      <c r="E370" s="8">
        <v>6000</v>
      </c>
      <c r="F370" t="s">
        <v>8218</v>
      </c>
      <c r="G370" t="s">
        <v>8223</v>
      </c>
      <c r="H370" t="s">
        <v>8245</v>
      </c>
      <c r="I370">
        <v>1427469892</v>
      </c>
      <c r="J370">
        <v>1424881492</v>
      </c>
      <c r="K370" t="b">
        <v>0</v>
      </c>
      <c r="L370">
        <v>94</v>
      </c>
      <c r="M370" t="b">
        <v>1</v>
      </c>
      <c r="N370" t="s">
        <v>8269</v>
      </c>
      <c r="O370" s="10">
        <v>100</v>
      </c>
      <c r="P370">
        <v>63.83</v>
      </c>
      <c r="Q370" s="13" t="s">
        <v>8315</v>
      </c>
      <c r="R370" s="13" t="s">
        <v>8316</v>
      </c>
      <c r="S370" s="16">
        <v>42060.683935185181</v>
      </c>
      <c r="T370" s="16">
        <v>42090.642268518524</v>
      </c>
    </row>
    <row r="371" spans="1:20" ht="45" x14ac:dyDescent="0.25">
      <c r="A371">
        <v>2830</v>
      </c>
      <c r="B371" s="3" t="s">
        <v>2830</v>
      </c>
      <c r="C371" s="3" t="s">
        <v>6940</v>
      </c>
      <c r="D371" s="6">
        <v>3000</v>
      </c>
      <c r="E371" s="8">
        <v>3000</v>
      </c>
      <c r="F371" t="s">
        <v>8218</v>
      </c>
      <c r="G371" t="s">
        <v>8223</v>
      </c>
      <c r="H371" t="s">
        <v>8245</v>
      </c>
      <c r="I371">
        <v>1399867140</v>
      </c>
      <c r="J371">
        <v>1398802148</v>
      </c>
      <c r="K371" t="b">
        <v>0</v>
      </c>
      <c r="L371">
        <v>11</v>
      </c>
      <c r="M371" t="b">
        <v>1</v>
      </c>
      <c r="N371" t="s">
        <v>8269</v>
      </c>
      <c r="O371" s="10">
        <v>100</v>
      </c>
      <c r="P371">
        <v>272.73</v>
      </c>
      <c r="Q371" s="13" t="s">
        <v>8315</v>
      </c>
      <c r="R371" s="13" t="s">
        <v>8316</v>
      </c>
      <c r="S371" s="16">
        <v>41758.839675925927</v>
      </c>
      <c r="T371" s="16">
        <v>41771.165972222225</v>
      </c>
    </row>
    <row r="372" spans="1:20" ht="60" x14ac:dyDescent="0.25">
      <c r="A372">
        <v>2971</v>
      </c>
      <c r="B372" s="3" t="s">
        <v>2971</v>
      </c>
      <c r="C372" s="3" t="s">
        <v>7081</v>
      </c>
      <c r="D372" s="6">
        <v>3200</v>
      </c>
      <c r="E372" s="8">
        <v>3205</v>
      </c>
      <c r="F372" t="s">
        <v>8218</v>
      </c>
      <c r="G372" t="s">
        <v>8223</v>
      </c>
      <c r="H372" t="s">
        <v>8245</v>
      </c>
      <c r="I372">
        <v>1409500078</v>
      </c>
      <c r="J372">
        <v>1406908078</v>
      </c>
      <c r="K372" t="b">
        <v>0</v>
      </c>
      <c r="L372">
        <v>43</v>
      </c>
      <c r="M372" t="b">
        <v>1</v>
      </c>
      <c r="N372" t="s">
        <v>8269</v>
      </c>
      <c r="O372" s="10">
        <v>100</v>
      </c>
      <c r="P372">
        <v>74.53</v>
      </c>
      <c r="Q372" s="13" t="s">
        <v>8315</v>
      </c>
      <c r="R372" s="13" t="s">
        <v>8316</v>
      </c>
      <c r="S372" s="16">
        <v>41852.658310185187</v>
      </c>
      <c r="T372" s="16">
        <v>41882.658310185187</v>
      </c>
    </row>
    <row r="373" spans="1:20" ht="105" x14ac:dyDescent="0.25">
      <c r="A373">
        <v>2975</v>
      </c>
      <c r="B373" s="3" t="s">
        <v>2975</v>
      </c>
      <c r="C373" s="3" t="s">
        <v>7085</v>
      </c>
      <c r="D373" s="6">
        <v>8000</v>
      </c>
      <c r="E373" s="8">
        <v>8010</v>
      </c>
      <c r="F373" t="s">
        <v>8218</v>
      </c>
      <c r="G373" t="s">
        <v>8223</v>
      </c>
      <c r="H373" t="s">
        <v>8245</v>
      </c>
      <c r="I373">
        <v>1417057200</v>
      </c>
      <c r="J373">
        <v>1414599886</v>
      </c>
      <c r="K373" t="b">
        <v>0</v>
      </c>
      <c r="L373">
        <v>113</v>
      </c>
      <c r="M373" t="b">
        <v>1</v>
      </c>
      <c r="N373" t="s">
        <v>8269</v>
      </c>
      <c r="O373" s="10">
        <v>100</v>
      </c>
      <c r="P373">
        <v>70.88</v>
      </c>
      <c r="Q373" s="13" t="s">
        <v>8315</v>
      </c>
      <c r="R373" s="13" t="s">
        <v>8316</v>
      </c>
      <c r="S373" s="16">
        <v>41941.683865740742</v>
      </c>
      <c r="T373" s="16">
        <v>41970.125</v>
      </c>
    </row>
    <row r="374" spans="1:20" ht="90" x14ac:dyDescent="0.25">
      <c r="A374">
        <v>3151</v>
      </c>
      <c r="B374" s="3" t="s">
        <v>3151</v>
      </c>
      <c r="C374" s="3" t="s">
        <v>7261</v>
      </c>
      <c r="D374" s="6">
        <v>3500</v>
      </c>
      <c r="E374" s="8">
        <v>3514</v>
      </c>
      <c r="F374" t="s">
        <v>8218</v>
      </c>
      <c r="G374" t="s">
        <v>8223</v>
      </c>
      <c r="H374" t="s">
        <v>8245</v>
      </c>
      <c r="I374">
        <v>1410379774</v>
      </c>
      <c r="J374">
        <v>1407787774</v>
      </c>
      <c r="K374" t="b">
        <v>1</v>
      </c>
      <c r="L374">
        <v>34</v>
      </c>
      <c r="M374" t="b">
        <v>1</v>
      </c>
      <c r="N374" t="s">
        <v>8269</v>
      </c>
      <c r="O374" s="10">
        <v>100</v>
      </c>
      <c r="P374">
        <v>103.35</v>
      </c>
      <c r="Q374" s="13" t="s">
        <v>8315</v>
      </c>
      <c r="R374" s="13" t="s">
        <v>8316</v>
      </c>
      <c r="S374" s="16">
        <v>41862.83997685185</v>
      </c>
      <c r="T374" s="16">
        <v>41892.83997685185</v>
      </c>
    </row>
    <row r="375" spans="1:20" ht="60" x14ac:dyDescent="0.25">
      <c r="A375">
        <v>3215</v>
      </c>
      <c r="B375" s="3" t="s">
        <v>3215</v>
      </c>
      <c r="C375" s="3" t="s">
        <v>7325</v>
      </c>
      <c r="D375" s="6">
        <v>35000</v>
      </c>
      <c r="E375" s="8">
        <v>35123</v>
      </c>
      <c r="F375" t="s">
        <v>8218</v>
      </c>
      <c r="G375" t="s">
        <v>8223</v>
      </c>
      <c r="H375" t="s">
        <v>8245</v>
      </c>
      <c r="I375">
        <v>1441857540</v>
      </c>
      <c r="J375">
        <v>1438617471</v>
      </c>
      <c r="K375" t="b">
        <v>1</v>
      </c>
      <c r="L375">
        <v>134</v>
      </c>
      <c r="M375" t="b">
        <v>1</v>
      </c>
      <c r="N375" t="s">
        <v>8269</v>
      </c>
      <c r="O375" s="10">
        <v>100</v>
      </c>
      <c r="P375">
        <v>262.11</v>
      </c>
      <c r="Q375" s="13" t="s">
        <v>8315</v>
      </c>
      <c r="R375" s="13" t="s">
        <v>8316</v>
      </c>
      <c r="S375" s="16">
        <v>42219.665173611109</v>
      </c>
      <c r="T375" s="16">
        <v>42257.165972222225</v>
      </c>
    </row>
    <row r="376" spans="1:20" ht="120" x14ac:dyDescent="0.25">
      <c r="A376">
        <v>3219</v>
      </c>
      <c r="B376" s="3" t="s">
        <v>3219</v>
      </c>
      <c r="C376" s="3" t="s">
        <v>7329</v>
      </c>
      <c r="D376" s="6">
        <v>20000</v>
      </c>
      <c r="E376" s="8">
        <v>20022</v>
      </c>
      <c r="F376" t="s">
        <v>8218</v>
      </c>
      <c r="G376" t="s">
        <v>8223</v>
      </c>
      <c r="H376" t="s">
        <v>8245</v>
      </c>
      <c r="I376">
        <v>1427063747</v>
      </c>
      <c r="J376">
        <v>1424043347</v>
      </c>
      <c r="K376" t="b">
        <v>1</v>
      </c>
      <c r="L376">
        <v>119</v>
      </c>
      <c r="M376" t="b">
        <v>1</v>
      </c>
      <c r="N376" t="s">
        <v>8269</v>
      </c>
      <c r="O376" s="10">
        <v>100</v>
      </c>
      <c r="P376">
        <v>168.25</v>
      </c>
      <c r="Q376" s="13" t="s">
        <v>8315</v>
      </c>
      <c r="R376" s="13" t="s">
        <v>8316</v>
      </c>
      <c r="S376" s="16">
        <v>42050.983182870375</v>
      </c>
      <c r="T376" s="16">
        <v>42085.941516203704</v>
      </c>
    </row>
    <row r="377" spans="1:20" ht="105" x14ac:dyDescent="0.25">
      <c r="A377">
        <v>3261</v>
      </c>
      <c r="B377" s="3" t="s">
        <v>3261</v>
      </c>
      <c r="C377" s="3" t="s">
        <v>7371</v>
      </c>
      <c r="D377" s="6">
        <v>3300</v>
      </c>
      <c r="E377" s="8">
        <v>3315</v>
      </c>
      <c r="F377" t="s">
        <v>8218</v>
      </c>
      <c r="G377" t="s">
        <v>8223</v>
      </c>
      <c r="H377" t="s">
        <v>8245</v>
      </c>
      <c r="I377">
        <v>1437067476</v>
      </c>
      <c r="J377">
        <v>1434475476</v>
      </c>
      <c r="K377" t="b">
        <v>1</v>
      </c>
      <c r="L377">
        <v>49</v>
      </c>
      <c r="M377" t="b">
        <v>1</v>
      </c>
      <c r="N377" t="s">
        <v>8269</v>
      </c>
      <c r="O377" s="10">
        <v>100</v>
      </c>
      <c r="P377">
        <v>67.650000000000006</v>
      </c>
      <c r="Q377" s="13" t="s">
        <v>8315</v>
      </c>
      <c r="R377" s="13" t="s">
        <v>8316</v>
      </c>
      <c r="S377" s="16">
        <v>42171.725416666668</v>
      </c>
      <c r="T377" s="16">
        <v>42201.725416666668</v>
      </c>
    </row>
    <row r="378" spans="1:20" ht="120" x14ac:dyDescent="0.25">
      <c r="A378">
        <v>3275</v>
      </c>
      <c r="B378" s="3" t="s">
        <v>3275</v>
      </c>
      <c r="C378" s="3" t="s">
        <v>7385</v>
      </c>
      <c r="D378" s="6">
        <v>1800</v>
      </c>
      <c r="E378" s="8">
        <v>1805</v>
      </c>
      <c r="F378" t="s">
        <v>8218</v>
      </c>
      <c r="G378" t="s">
        <v>8223</v>
      </c>
      <c r="H378" t="s">
        <v>8245</v>
      </c>
      <c r="I378">
        <v>1423456200</v>
      </c>
      <c r="J378">
        <v>1421183271</v>
      </c>
      <c r="K378" t="b">
        <v>1</v>
      </c>
      <c r="L378">
        <v>12</v>
      </c>
      <c r="M378" t="b">
        <v>1</v>
      </c>
      <c r="N378" t="s">
        <v>8269</v>
      </c>
      <c r="O378" s="10">
        <v>100</v>
      </c>
      <c r="P378">
        <v>150.41999999999999</v>
      </c>
      <c r="Q378" s="13" t="s">
        <v>8315</v>
      </c>
      <c r="R378" s="13" t="s">
        <v>8316</v>
      </c>
      <c r="S378" s="16">
        <v>42017.88045138889</v>
      </c>
      <c r="T378" s="16">
        <v>42044.1875</v>
      </c>
    </row>
    <row r="379" spans="1:20" ht="75" x14ac:dyDescent="0.25">
      <c r="A379">
        <v>3310</v>
      </c>
      <c r="B379" s="3" t="s">
        <v>3310</v>
      </c>
      <c r="C379" s="3" t="s">
        <v>7420</v>
      </c>
      <c r="D379" s="6">
        <v>6500</v>
      </c>
      <c r="E379" s="8">
        <v>6505</v>
      </c>
      <c r="F379" t="s">
        <v>8218</v>
      </c>
      <c r="G379" t="s">
        <v>8223</v>
      </c>
      <c r="H379" t="s">
        <v>8245</v>
      </c>
      <c r="I379">
        <v>1444169825</v>
      </c>
      <c r="J379">
        <v>1441577825</v>
      </c>
      <c r="K379" t="b">
        <v>0</v>
      </c>
      <c r="L379">
        <v>31</v>
      </c>
      <c r="M379" t="b">
        <v>1</v>
      </c>
      <c r="N379" t="s">
        <v>8269</v>
      </c>
      <c r="O379" s="10">
        <v>100</v>
      </c>
      <c r="P379">
        <v>209.84</v>
      </c>
      <c r="Q379" s="13" t="s">
        <v>8315</v>
      </c>
      <c r="R379" s="13" t="s">
        <v>8316</v>
      </c>
      <c r="S379" s="16">
        <v>42253.928530092591</v>
      </c>
      <c r="T379" s="16">
        <v>42283.928530092591</v>
      </c>
    </row>
    <row r="380" spans="1:20" ht="30" x14ac:dyDescent="0.25">
      <c r="A380">
        <v>3312</v>
      </c>
      <c r="B380" s="3" t="s">
        <v>3312</v>
      </c>
      <c r="C380" s="3" t="s">
        <v>7422</v>
      </c>
      <c r="D380" s="6">
        <v>2500</v>
      </c>
      <c r="E380" s="8">
        <v>2501</v>
      </c>
      <c r="F380" t="s">
        <v>8218</v>
      </c>
      <c r="G380" t="s">
        <v>8223</v>
      </c>
      <c r="H380" t="s">
        <v>8245</v>
      </c>
      <c r="I380">
        <v>1478901600</v>
      </c>
      <c r="J380">
        <v>1477077946</v>
      </c>
      <c r="K380" t="b">
        <v>0</v>
      </c>
      <c r="L380">
        <v>41</v>
      </c>
      <c r="M380" t="b">
        <v>1</v>
      </c>
      <c r="N380" t="s">
        <v>8269</v>
      </c>
      <c r="O380" s="10">
        <v>100</v>
      </c>
      <c r="P380">
        <v>61</v>
      </c>
      <c r="Q380" s="13" t="s">
        <v>8315</v>
      </c>
      <c r="R380" s="13" t="s">
        <v>8316</v>
      </c>
      <c r="S380" s="16">
        <v>42664.809560185182</v>
      </c>
      <c r="T380" s="16">
        <v>42685.916666666672</v>
      </c>
    </row>
    <row r="381" spans="1:20" ht="75" x14ac:dyDescent="0.25">
      <c r="A381">
        <v>3316</v>
      </c>
      <c r="B381" s="3" t="s">
        <v>3316</v>
      </c>
      <c r="C381" s="3" t="s">
        <v>7426</v>
      </c>
      <c r="D381" s="6">
        <v>11737</v>
      </c>
      <c r="E381" s="8">
        <v>11747.18</v>
      </c>
      <c r="F381" t="s">
        <v>8218</v>
      </c>
      <c r="G381" t="s">
        <v>8223</v>
      </c>
      <c r="H381" t="s">
        <v>8245</v>
      </c>
      <c r="I381">
        <v>1407506040</v>
      </c>
      <c r="J381">
        <v>1404680075</v>
      </c>
      <c r="K381" t="b">
        <v>0</v>
      </c>
      <c r="L381">
        <v>125</v>
      </c>
      <c r="M381" t="b">
        <v>1</v>
      </c>
      <c r="N381" t="s">
        <v>8269</v>
      </c>
      <c r="O381" s="10">
        <v>100</v>
      </c>
      <c r="P381">
        <v>93.98</v>
      </c>
      <c r="Q381" s="13" t="s">
        <v>8315</v>
      </c>
      <c r="R381" s="13" t="s">
        <v>8316</v>
      </c>
      <c r="S381" s="16">
        <v>41826.871238425927</v>
      </c>
      <c r="T381" s="16">
        <v>41859.57916666667</v>
      </c>
    </row>
    <row r="382" spans="1:20" ht="30" x14ac:dyDescent="0.25">
      <c r="A382">
        <v>3332</v>
      </c>
      <c r="B382" s="3" t="s">
        <v>3332</v>
      </c>
      <c r="C382" s="3" t="s">
        <v>7442</v>
      </c>
      <c r="D382" s="6">
        <v>6000</v>
      </c>
      <c r="E382" s="8">
        <v>6000</v>
      </c>
      <c r="F382" t="s">
        <v>8218</v>
      </c>
      <c r="G382" t="s">
        <v>8223</v>
      </c>
      <c r="H382" t="s">
        <v>8245</v>
      </c>
      <c r="I382">
        <v>1405802330</v>
      </c>
      <c r="J382">
        <v>1403210330</v>
      </c>
      <c r="K382" t="b">
        <v>0</v>
      </c>
      <c r="L382">
        <v>83</v>
      </c>
      <c r="M382" t="b">
        <v>1</v>
      </c>
      <c r="N382" t="s">
        <v>8269</v>
      </c>
      <c r="O382" s="10">
        <v>100</v>
      </c>
      <c r="P382">
        <v>72.290000000000006</v>
      </c>
      <c r="Q382" s="13" t="s">
        <v>8315</v>
      </c>
      <c r="R382" s="13" t="s">
        <v>8316</v>
      </c>
      <c r="S382" s="16">
        <v>41809.860300925924</v>
      </c>
      <c r="T382" s="16">
        <v>41839.860300925924</v>
      </c>
    </row>
    <row r="383" spans="1:20" ht="30" x14ac:dyDescent="0.25">
      <c r="A383">
        <v>3348</v>
      </c>
      <c r="B383" s="3" t="s">
        <v>3266</v>
      </c>
      <c r="C383" s="3" t="s">
        <v>7458</v>
      </c>
      <c r="D383" s="6">
        <v>5500</v>
      </c>
      <c r="E383" s="8">
        <v>5516</v>
      </c>
      <c r="F383" t="s">
        <v>8218</v>
      </c>
      <c r="G383" t="s">
        <v>8223</v>
      </c>
      <c r="H383" t="s">
        <v>8245</v>
      </c>
      <c r="I383">
        <v>1461988740</v>
      </c>
      <c r="J383">
        <v>1459949080</v>
      </c>
      <c r="K383" t="b">
        <v>0</v>
      </c>
      <c r="L383">
        <v>79</v>
      </c>
      <c r="M383" t="b">
        <v>1</v>
      </c>
      <c r="N383" t="s">
        <v>8269</v>
      </c>
      <c r="O383" s="10">
        <v>100</v>
      </c>
      <c r="P383">
        <v>69.819999999999993</v>
      </c>
      <c r="Q383" s="13" t="s">
        <v>8315</v>
      </c>
      <c r="R383" s="13" t="s">
        <v>8316</v>
      </c>
      <c r="S383" s="16">
        <v>42466.558796296296</v>
      </c>
      <c r="T383" s="16">
        <v>42490.165972222225</v>
      </c>
    </row>
    <row r="384" spans="1:20" ht="30" x14ac:dyDescent="0.25">
      <c r="A384">
        <v>3376</v>
      </c>
      <c r="B384" s="3" t="s">
        <v>3375</v>
      </c>
      <c r="C384" s="3" t="s">
        <v>7486</v>
      </c>
      <c r="D384" s="6">
        <v>8000</v>
      </c>
      <c r="E384" s="8">
        <v>8001</v>
      </c>
      <c r="F384" t="s">
        <v>8218</v>
      </c>
      <c r="G384" t="s">
        <v>8223</v>
      </c>
      <c r="H384" t="s">
        <v>8245</v>
      </c>
      <c r="I384">
        <v>1429976994</v>
      </c>
      <c r="J384">
        <v>1424796594</v>
      </c>
      <c r="K384" t="b">
        <v>0</v>
      </c>
      <c r="L384">
        <v>19</v>
      </c>
      <c r="M384" t="b">
        <v>1</v>
      </c>
      <c r="N384" t="s">
        <v>8269</v>
      </c>
      <c r="O384" s="10">
        <v>100</v>
      </c>
      <c r="P384">
        <v>421.11</v>
      </c>
      <c r="Q384" s="13" t="s">
        <v>8315</v>
      </c>
      <c r="R384" s="13" t="s">
        <v>8316</v>
      </c>
      <c r="S384" s="16">
        <v>42059.701319444444</v>
      </c>
      <c r="T384" s="16">
        <v>42119.659652777773</v>
      </c>
    </row>
    <row r="385" spans="1:20" ht="30" x14ac:dyDescent="0.25">
      <c r="A385">
        <v>3384</v>
      </c>
      <c r="B385" s="3" t="s">
        <v>3383</v>
      </c>
      <c r="C385" s="3" t="s">
        <v>7494</v>
      </c>
      <c r="D385" s="6">
        <v>6000</v>
      </c>
      <c r="E385" s="8">
        <v>6000.66</v>
      </c>
      <c r="F385" t="s">
        <v>8218</v>
      </c>
      <c r="G385" t="s">
        <v>8223</v>
      </c>
      <c r="H385" t="s">
        <v>8245</v>
      </c>
      <c r="I385">
        <v>1448074800</v>
      </c>
      <c r="J385">
        <v>1444874768</v>
      </c>
      <c r="K385" t="b">
        <v>0</v>
      </c>
      <c r="L385">
        <v>64</v>
      </c>
      <c r="M385" t="b">
        <v>1</v>
      </c>
      <c r="N385" t="s">
        <v>8269</v>
      </c>
      <c r="O385" s="10">
        <v>100</v>
      </c>
      <c r="P385">
        <v>93.76</v>
      </c>
      <c r="Q385" s="13" t="s">
        <v>8315</v>
      </c>
      <c r="R385" s="13" t="s">
        <v>8316</v>
      </c>
      <c r="S385" s="16">
        <v>42292.087592592594</v>
      </c>
      <c r="T385" s="16">
        <v>42329.125</v>
      </c>
    </row>
    <row r="386" spans="1:20" ht="135" x14ac:dyDescent="0.25">
      <c r="A386">
        <v>3385</v>
      </c>
      <c r="B386" s="3" t="s">
        <v>3384</v>
      </c>
      <c r="C386" s="3" t="s">
        <v>7495</v>
      </c>
      <c r="D386" s="6">
        <v>2000</v>
      </c>
      <c r="E386" s="8">
        <v>2000</v>
      </c>
      <c r="F386" t="s">
        <v>8218</v>
      </c>
      <c r="G386" t="s">
        <v>8223</v>
      </c>
      <c r="H386" t="s">
        <v>8245</v>
      </c>
      <c r="I386">
        <v>1418244552</v>
      </c>
      <c r="J386">
        <v>1415652552</v>
      </c>
      <c r="K386" t="b">
        <v>0</v>
      </c>
      <c r="L386">
        <v>15</v>
      </c>
      <c r="M386" t="b">
        <v>1</v>
      </c>
      <c r="N386" t="s">
        <v>8269</v>
      </c>
      <c r="O386" s="10">
        <v>100</v>
      </c>
      <c r="P386">
        <v>133.33000000000001</v>
      </c>
      <c r="Q386" s="13" t="s">
        <v>8315</v>
      </c>
      <c r="R386" s="13" t="s">
        <v>8316</v>
      </c>
      <c r="S386" s="16">
        <v>41953.8675</v>
      </c>
      <c r="T386" s="16">
        <v>41983.8675</v>
      </c>
    </row>
    <row r="387" spans="1:20" ht="45" x14ac:dyDescent="0.25">
      <c r="A387">
        <v>3400</v>
      </c>
      <c r="B387" s="3" t="s">
        <v>3399</v>
      </c>
      <c r="C387" s="3" t="s">
        <v>7510</v>
      </c>
      <c r="D387" s="6">
        <v>10000</v>
      </c>
      <c r="E387" s="8">
        <v>10041</v>
      </c>
      <c r="F387" t="s">
        <v>8218</v>
      </c>
      <c r="G387" t="s">
        <v>8223</v>
      </c>
      <c r="H387" t="s">
        <v>8245</v>
      </c>
      <c r="I387">
        <v>1409266414</v>
      </c>
      <c r="J387">
        <v>1405378414</v>
      </c>
      <c r="K387" t="b">
        <v>0</v>
      </c>
      <c r="L387">
        <v>85</v>
      </c>
      <c r="M387" t="b">
        <v>1</v>
      </c>
      <c r="N387" t="s">
        <v>8269</v>
      </c>
      <c r="O387" s="10">
        <v>100</v>
      </c>
      <c r="P387">
        <v>118.13</v>
      </c>
      <c r="Q387" s="13" t="s">
        <v>8315</v>
      </c>
      <c r="R387" s="13" t="s">
        <v>8316</v>
      </c>
      <c r="S387" s="16">
        <v>41834.953865740739</v>
      </c>
      <c r="T387" s="16">
        <v>41879.953865740739</v>
      </c>
    </row>
    <row r="388" spans="1:20" ht="30" x14ac:dyDescent="0.25">
      <c r="A388">
        <v>3406</v>
      </c>
      <c r="B388" s="3" t="s">
        <v>3405</v>
      </c>
      <c r="C388" s="3" t="s">
        <v>7516</v>
      </c>
      <c r="D388" s="6">
        <v>10000</v>
      </c>
      <c r="E388" s="8">
        <v>10031</v>
      </c>
      <c r="F388" t="s">
        <v>8218</v>
      </c>
      <c r="G388" t="s">
        <v>8223</v>
      </c>
      <c r="H388" t="s">
        <v>8245</v>
      </c>
      <c r="I388">
        <v>1405511376</v>
      </c>
      <c r="J388">
        <v>1401623376</v>
      </c>
      <c r="K388" t="b">
        <v>0</v>
      </c>
      <c r="L388">
        <v>91</v>
      </c>
      <c r="M388" t="b">
        <v>1</v>
      </c>
      <c r="N388" t="s">
        <v>8269</v>
      </c>
      <c r="O388" s="10">
        <v>100</v>
      </c>
      <c r="P388">
        <v>110.23</v>
      </c>
      <c r="Q388" s="13" t="s">
        <v>8315</v>
      </c>
      <c r="R388" s="13" t="s">
        <v>8316</v>
      </c>
      <c r="S388" s="16">
        <v>41791.492777777778</v>
      </c>
      <c r="T388" s="16">
        <v>41836.492777777778</v>
      </c>
    </row>
    <row r="389" spans="1:20" ht="60" x14ac:dyDescent="0.25">
      <c r="A389">
        <v>3415</v>
      </c>
      <c r="B389" s="3" t="s">
        <v>3414</v>
      </c>
      <c r="C389" s="3" t="s">
        <v>7525</v>
      </c>
      <c r="D389" s="6">
        <v>200</v>
      </c>
      <c r="E389" s="8">
        <v>200</v>
      </c>
      <c r="F389" t="s">
        <v>8218</v>
      </c>
      <c r="G389" t="s">
        <v>8223</v>
      </c>
      <c r="H389" t="s">
        <v>8245</v>
      </c>
      <c r="I389">
        <v>1460935800</v>
      </c>
      <c r="J389">
        <v>1459999656</v>
      </c>
      <c r="K389" t="b">
        <v>0</v>
      </c>
      <c r="L389">
        <v>9</v>
      </c>
      <c r="M389" t="b">
        <v>1</v>
      </c>
      <c r="N389" t="s">
        <v>8269</v>
      </c>
      <c r="O389" s="10">
        <v>100</v>
      </c>
      <c r="P389">
        <v>22.22</v>
      </c>
      <c r="Q389" s="13" t="s">
        <v>8315</v>
      </c>
      <c r="R389" s="13" t="s">
        <v>8316</v>
      </c>
      <c r="S389" s="16">
        <v>42467.144166666665</v>
      </c>
      <c r="T389" s="16">
        <v>42477.979166666672</v>
      </c>
    </row>
    <row r="390" spans="1:20" ht="90" x14ac:dyDescent="0.25">
      <c r="A390">
        <v>3417</v>
      </c>
      <c r="B390" s="3" t="s">
        <v>3416</v>
      </c>
      <c r="C390" s="3" t="s">
        <v>7527</v>
      </c>
      <c r="D390" s="6">
        <v>1700</v>
      </c>
      <c r="E390" s="8">
        <v>1700.01</v>
      </c>
      <c r="F390" t="s">
        <v>8218</v>
      </c>
      <c r="G390" t="s">
        <v>8223</v>
      </c>
      <c r="H390" t="s">
        <v>8245</v>
      </c>
      <c r="I390">
        <v>1414284180</v>
      </c>
      <c r="J390">
        <v>1410558948</v>
      </c>
      <c r="K390" t="b">
        <v>0</v>
      </c>
      <c r="L390">
        <v>45</v>
      </c>
      <c r="M390" t="b">
        <v>1</v>
      </c>
      <c r="N390" t="s">
        <v>8269</v>
      </c>
      <c r="O390" s="10">
        <v>100</v>
      </c>
      <c r="P390">
        <v>37.78</v>
      </c>
      <c r="Q390" s="13" t="s">
        <v>8315</v>
      </c>
      <c r="R390" s="13" t="s">
        <v>8316</v>
      </c>
      <c r="S390" s="16">
        <v>41894.91375</v>
      </c>
      <c r="T390" s="16">
        <v>41938.029861111114</v>
      </c>
    </row>
    <row r="391" spans="1:20" ht="120" x14ac:dyDescent="0.25">
      <c r="A391">
        <v>3431</v>
      </c>
      <c r="B391" s="3" t="s">
        <v>3430</v>
      </c>
      <c r="C391" s="3" t="s">
        <v>7541</v>
      </c>
      <c r="D391" s="6">
        <v>2000</v>
      </c>
      <c r="E391" s="8">
        <v>2000</v>
      </c>
      <c r="F391" t="s">
        <v>8218</v>
      </c>
      <c r="G391" t="s">
        <v>8223</v>
      </c>
      <c r="H391" t="s">
        <v>8245</v>
      </c>
      <c r="I391">
        <v>1408383153</v>
      </c>
      <c r="J391">
        <v>1405791153</v>
      </c>
      <c r="K391" t="b">
        <v>0</v>
      </c>
      <c r="L391">
        <v>21</v>
      </c>
      <c r="M391" t="b">
        <v>1</v>
      </c>
      <c r="N391" t="s">
        <v>8269</v>
      </c>
      <c r="O391" s="10">
        <v>100</v>
      </c>
      <c r="P391">
        <v>95.24</v>
      </c>
      <c r="Q391" s="13" t="s">
        <v>8315</v>
      </c>
      <c r="R391" s="13" t="s">
        <v>8316</v>
      </c>
      <c r="S391" s="16">
        <v>41839.730937500004</v>
      </c>
      <c r="T391" s="16">
        <v>41869.730937500004</v>
      </c>
    </row>
    <row r="392" spans="1:20" ht="30" x14ac:dyDescent="0.25">
      <c r="A392">
        <v>3433</v>
      </c>
      <c r="B392" s="3" t="s">
        <v>3432</v>
      </c>
      <c r="C392" s="3" t="s">
        <v>7543</v>
      </c>
      <c r="D392" s="6">
        <v>9500</v>
      </c>
      <c r="E392" s="8">
        <v>9525</v>
      </c>
      <c r="F392" t="s">
        <v>8218</v>
      </c>
      <c r="G392" t="s">
        <v>8223</v>
      </c>
      <c r="H392" t="s">
        <v>8245</v>
      </c>
      <c r="I392">
        <v>1402974000</v>
      </c>
      <c r="J392">
        <v>1400290255</v>
      </c>
      <c r="K392" t="b">
        <v>0</v>
      </c>
      <c r="L392">
        <v>71</v>
      </c>
      <c r="M392" t="b">
        <v>1</v>
      </c>
      <c r="N392" t="s">
        <v>8269</v>
      </c>
      <c r="O392" s="10">
        <v>100</v>
      </c>
      <c r="P392">
        <v>134.15</v>
      </c>
      <c r="Q392" s="13" t="s">
        <v>8315</v>
      </c>
      <c r="R392" s="13" t="s">
        <v>8316</v>
      </c>
      <c r="S392" s="16">
        <v>41776.063136574077</v>
      </c>
      <c r="T392" s="16">
        <v>41807.125</v>
      </c>
    </row>
    <row r="393" spans="1:20" ht="45" x14ac:dyDescent="0.25">
      <c r="A393">
        <v>3442</v>
      </c>
      <c r="B393" s="3" t="s">
        <v>3441</v>
      </c>
      <c r="C393" s="3" t="s">
        <v>7552</v>
      </c>
      <c r="D393" s="6">
        <v>250</v>
      </c>
      <c r="E393" s="8">
        <v>250</v>
      </c>
      <c r="F393" t="s">
        <v>8218</v>
      </c>
      <c r="G393" t="s">
        <v>8223</v>
      </c>
      <c r="H393" t="s">
        <v>8245</v>
      </c>
      <c r="I393">
        <v>1433016672</v>
      </c>
      <c r="J393">
        <v>1430424672</v>
      </c>
      <c r="K393" t="b">
        <v>0</v>
      </c>
      <c r="L393">
        <v>8</v>
      </c>
      <c r="M393" t="b">
        <v>1</v>
      </c>
      <c r="N393" t="s">
        <v>8269</v>
      </c>
      <c r="O393" s="10">
        <v>100</v>
      </c>
      <c r="P393">
        <v>31.25</v>
      </c>
      <c r="Q393" s="13" t="s">
        <v>8315</v>
      </c>
      <c r="R393" s="13" t="s">
        <v>8316</v>
      </c>
      <c r="S393" s="16">
        <v>42124.841111111105</v>
      </c>
      <c r="T393" s="16">
        <v>42154.841111111105</v>
      </c>
    </row>
    <row r="394" spans="1:20" ht="30" x14ac:dyDescent="0.25">
      <c r="A394">
        <v>3473</v>
      </c>
      <c r="B394" s="3" t="s">
        <v>3472</v>
      </c>
      <c r="C394" s="3" t="s">
        <v>7583</v>
      </c>
      <c r="D394" s="6">
        <v>4900</v>
      </c>
      <c r="E394" s="8">
        <v>4900</v>
      </c>
      <c r="F394" t="s">
        <v>8218</v>
      </c>
      <c r="G394" t="s">
        <v>8223</v>
      </c>
      <c r="H394" t="s">
        <v>8245</v>
      </c>
      <c r="I394">
        <v>1426883220</v>
      </c>
      <c r="J394">
        <v>1425067296</v>
      </c>
      <c r="K394" t="b">
        <v>0</v>
      </c>
      <c r="L394">
        <v>33</v>
      </c>
      <c r="M394" t="b">
        <v>1</v>
      </c>
      <c r="N394" t="s">
        <v>8269</v>
      </c>
      <c r="O394" s="10">
        <v>100</v>
      </c>
      <c r="P394">
        <v>148.47999999999999</v>
      </c>
      <c r="Q394" s="13" t="s">
        <v>8315</v>
      </c>
      <c r="R394" s="13" t="s">
        <v>8316</v>
      </c>
      <c r="S394" s="16">
        <v>42062.834444444445</v>
      </c>
      <c r="T394" s="16">
        <v>42083.852083333331</v>
      </c>
    </row>
    <row r="395" spans="1:20" ht="60" x14ac:dyDescent="0.25">
      <c r="A395">
        <v>3493</v>
      </c>
      <c r="B395" s="3" t="s">
        <v>3492</v>
      </c>
      <c r="C395" s="3" t="s">
        <v>7603</v>
      </c>
      <c r="D395" s="6">
        <v>1500</v>
      </c>
      <c r="E395" s="8">
        <v>1500</v>
      </c>
      <c r="F395" t="s">
        <v>8218</v>
      </c>
      <c r="G395" t="s">
        <v>8223</v>
      </c>
      <c r="H395" t="s">
        <v>8245</v>
      </c>
      <c r="I395">
        <v>1408252260</v>
      </c>
      <c r="J395">
        <v>1406580436</v>
      </c>
      <c r="K395" t="b">
        <v>0</v>
      </c>
      <c r="L395">
        <v>29</v>
      </c>
      <c r="M395" t="b">
        <v>1</v>
      </c>
      <c r="N395" t="s">
        <v>8269</v>
      </c>
      <c r="O395" s="10">
        <v>100</v>
      </c>
      <c r="P395">
        <v>51.72</v>
      </c>
      <c r="Q395" s="13" t="s">
        <v>8315</v>
      </c>
      <c r="R395" s="13" t="s">
        <v>8316</v>
      </c>
      <c r="S395" s="16">
        <v>41848.866157407407</v>
      </c>
      <c r="T395" s="16">
        <v>41868.21597222222</v>
      </c>
    </row>
    <row r="396" spans="1:20" ht="45" x14ac:dyDescent="0.25">
      <c r="A396">
        <v>3494</v>
      </c>
      <c r="B396" s="3" t="s">
        <v>3493</v>
      </c>
      <c r="C396" s="3" t="s">
        <v>7604</v>
      </c>
      <c r="D396" s="6">
        <v>400</v>
      </c>
      <c r="E396" s="8">
        <v>400</v>
      </c>
      <c r="F396" t="s">
        <v>8218</v>
      </c>
      <c r="G396" t="s">
        <v>8223</v>
      </c>
      <c r="H396" t="s">
        <v>8245</v>
      </c>
      <c r="I396">
        <v>1480140000</v>
      </c>
      <c r="J396">
        <v>1479186575</v>
      </c>
      <c r="K396" t="b">
        <v>0</v>
      </c>
      <c r="L396">
        <v>13</v>
      </c>
      <c r="M396" t="b">
        <v>1</v>
      </c>
      <c r="N396" t="s">
        <v>8269</v>
      </c>
      <c r="O396" s="10">
        <v>100</v>
      </c>
      <c r="P396">
        <v>30.77</v>
      </c>
      <c r="Q396" s="13" t="s">
        <v>8315</v>
      </c>
      <c r="R396" s="13" t="s">
        <v>8316</v>
      </c>
      <c r="S396" s="16">
        <v>42689.214988425927</v>
      </c>
      <c r="T396" s="16">
        <v>42700.25</v>
      </c>
    </row>
    <row r="397" spans="1:20" ht="75" x14ac:dyDescent="0.25">
      <c r="A397">
        <v>3504</v>
      </c>
      <c r="B397" s="3" t="s">
        <v>3503</v>
      </c>
      <c r="C397" s="3" t="s">
        <v>7614</v>
      </c>
      <c r="D397" s="6">
        <v>1000</v>
      </c>
      <c r="E397" s="8">
        <v>1000</v>
      </c>
      <c r="F397" t="s">
        <v>8218</v>
      </c>
      <c r="G397" t="s">
        <v>8223</v>
      </c>
      <c r="H397" t="s">
        <v>8245</v>
      </c>
      <c r="I397">
        <v>1447959491</v>
      </c>
      <c r="J397">
        <v>1445363891</v>
      </c>
      <c r="K397" t="b">
        <v>0</v>
      </c>
      <c r="L397">
        <v>8</v>
      </c>
      <c r="M397" t="b">
        <v>1</v>
      </c>
      <c r="N397" t="s">
        <v>8269</v>
      </c>
      <c r="O397" s="10">
        <v>100</v>
      </c>
      <c r="P397">
        <v>125</v>
      </c>
      <c r="Q397" s="13" t="s">
        <v>8315</v>
      </c>
      <c r="R397" s="13" t="s">
        <v>8316</v>
      </c>
      <c r="S397" s="16">
        <v>42297.748738425929</v>
      </c>
      <c r="T397" s="16">
        <v>42327.790405092594</v>
      </c>
    </row>
    <row r="398" spans="1:20" ht="75" x14ac:dyDescent="0.25">
      <c r="A398">
        <v>3516</v>
      </c>
      <c r="B398" s="3" t="s">
        <v>3515</v>
      </c>
      <c r="C398" s="3" t="s">
        <v>7626</v>
      </c>
      <c r="D398" s="6">
        <v>2500</v>
      </c>
      <c r="E398" s="8">
        <v>2500</v>
      </c>
      <c r="F398" t="s">
        <v>8218</v>
      </c>
      <c r="G398" t="s">
        <v>8223</v>
      </c>
      <c r="H398" t="s">
        <v>8245</v>
      </c>
      <c r="I398">
        <v>1410145200</v>
      </c>
      <c r="J398">
        <v>1407197670</v>
      </c>
      <c r="K398" t="b">
        <v>0</v>
      </c>
      <c r="L398">
        <v>11</v>
      </c>
      <c r="M398" t="b">
        <v>1</v>
      </c>
      <c r="N398" t="s">
        <v>8269</v>
      </c>
      <c r="O398" s="10">
        <v>100</v>
      </c>
      <c r="P398">
        <v>227.27</v>
      </c>
      <c r="Q398" s="13" t="s">
        <v>8315</v>
      </c>
      <c r="R398" s="13" t="s">
        <v>8316</v>
      </c>
      <c r="S398" s="16">
        <v>41856.010069444441</v>
      </c>
      <c r="T398" s="16">
        <v>41890.125</v>
      </c>
    </row>
    <row r="399" spans="1:20" ht="45" x14ac:dyDescent="0.25">
      <c r="A399">
        <v>3544</v>
      </c>
      <c r="B399" s="3" t="s">
        <v>3543</v>
      </c>
      <c r="C399" s="3" t="s">
        <v>7654</v>
      </c>
      <c r="D399" s="6">
        <v>2500</v>
      </c>
      <c r="E399" s="8">
        <v>2500</v>
      </c>
      <c r="F399" t="s">
        <v>8218</v>
      </c>
      <c r="G399" t="s">
        <v>8223</v>
      </c>
      <c r="H399" t="s">
        <v>8245</v>
      </c>
      <c r="I399">
        <v>1425758257</v>
      </c>
      <c r="J399">
        <v>1423166257</v>
      </c>
      <c r="K399" t="b">
        <v>0</v>
      </c>
      <c r="L399">
        <v>24</v>
      </c>
      <c r="M399" t="b">
        <v>1</v>
      </c>
      <c r="N399" t="s">
        <v>8269</v>
      </c>
      <c r="O399" s="10">
        <v>100</v>
      </c>
      <c r="P399">
        <v>104.17</v>
      </c>
      <c r="Q399" s="13" t="s">
        <v>8315</v>
      </c>
      <c r="R399" s="13" t="s">
        <v>8316</v>
      </c>
      <c r="S399" s="16">
        <v>42040.831678240742</v>
      </c>
      <c r="T399" s="16">
        <v>42070.831678240742</v>
      </c>
    </row>
    <row r="400" spans="1:20" ht="135" x14ac:dyDescent="0.25">
      <c r="A400">
        <v>3545</v>
      </c>
      <c r="B400" s="3" t="s">
        <v>3544</v>
      </c>
      <c r="C400" s="3" t="s">
        <v>7655</v>
      </c>
      <c r="D400" s="6">
        <v>250</v>
      </c>
      <c r="E400" s="8">
        <v>251</v>
      </c>
      <c r="F400" t="s">
        <v>8218</v>
      </c>
      <c r="G400" t="s">
        <v>8223</v>
      </c>
      <c r="H400" t="s">
        <v>8245</v>
      </c>
      <c r="I400">
        <v>1428780159</v>
      </c>
      <c r="J400">
        <v>1426188159</v>
      </c>
      <c r="K400" t="b">
        <v>0</v>
      </c>
      <c r="L400">
        <v>8</v>
      </c>
      <c r="M400" t="b">
        <v>1</v>
      </c>
      <c r="N400" t="s">
        <v>8269</v>
      </c>
      <c r="O400" s="10">
        <v>100</v>
      </c>
      <c r="P400">
        <v>31.38</v>
      </c>
      <c r="Q400" s="13" t="s">
        <v>8315</v>
      </c>
      <c r="R400" s="13" t="s">
        <v>8316</v>
      </c>
      <c r="S400" s="16">
        <v>42075.807395833333</v>
      </c>
      <c r="T400" s="16">
        <v>42105.807395833333</v>
      </c>
    </row>
    <row r="401" spans="1:20" ht="45" x14ac:dyDescent="0.25">
      <c r="A401">
        <v>3557</v>
      </c>
      <c r="B401" s="3" t="s">
        <v>3556</v>
      </c>
      <c r="C401" s="3" t="s">
        <v>7667</v>
      </c>
      <c r="D401" s="6">
        <v>100000</v>
      </c>
      <c r="E401" s="8">
        <v>100036</v>
      </c>
      <c r="F401" t="s">
        <v>8218</v>
      </c>
      <c r="G401" t="s">
        <v>8223</v>
      </c>
      <c r="H401" t="s">
        <v>8245</v>
      </c>
      <c r="I401">
        <v>1399271911</v>
      </c>
      <c r="J401">
        <v>1396334311</v>
      </c>
      <c r="K401" t="b">
        <v>0</v>
      </c>
      <c r="L401">
        <v>558</v>
      </c>
      <c r="M401" t="b">
        <v>1</v>
      </c>
      <c r="N401" t="s">
        <v>8269</v>
      </c>
      <c r="O401" s="10">
        <v>100</v>
      </c>
      <c r="P401">
        <v>179.28</v>
      </c>
      <c r="Q401" s="13" t="s">
        <v>8315</v>
      </c>
      <c r="R401" s="13" t="s">
        <v>8316</v>
      </c>
      <c r="S401" s="16">
        <v>41730.276747685188</v>
      </c>
      <c r="T401" s="16">
        <v>41764.276747685188</v>
      </c>
    </row>
    <row r="402" spans="1:20" ht="135" x14ac:dyDescent="0.25">
      <c r="A402">
        <v>3569</v>
      </c>
      <c r="B402" s="3" t="s">
        <v>3568</v>
      </c>
      <c r="C402" s="3" t="s">
        <v>7679</v>
      </c>
      <c r="D402" s="6">
        <v>5000</v>
      </c>
      <c r="E402" s="8">
        <v>5024</v>
      </c>
      <c r="F402" t="s">
        <v>8218</v>
      </c>
      <c r="G402" t="s">
        <v>8223</v>
      </c>
      <c r="H402" t="s">
        <v>8245</v>
      </c>
      <c r="I402">
        <v>1420734696</v>
      </c>
      <c r="J402">
        <v>1418142696</v>
      </c>
      <c r="K402" t="b">
        <v>0</v>
      </c>
      <c r="L402">
        <v>41</v>
      </c>
      <c r="M402" t="b">
        <v>1</v>
      </c>
      <c r="N402" t="s">
        <v>8269</v>
      </c>
      <c r="O402" s="10">
        <v>100</v>
      </c>
      <c r="P402">
        <v>122.54</v>
      </c>
      <c r="Q402" s="13" t="s">
        <v>8315</v>
      </c>
      <c r="R402" s="13" t="s">
        <v>8316</v>
      </c>
      <c r="S402" s="16">
        <v>41982.688611111109</v>
      </c>
      <c r="T402" s="16">
        <v>42012.688611111109</v>
      </c>
    </row>
    <row r="403" spans="1:20" ht="60" x14ac:dyDescent="0.25">
      <c r="A403">
        <v>3576</v>
      </c>
      <c r="B403" s="3" t="s">
        <v>3575</v>
      </c>
      <c r="C403" s="3" t="s">
        <v>7686</v>
      </c>
      <c r="D403" s="6">
        <v>100</v>
      </c>
      <c r="E403" s="8">
        <v>100</v>
      </c>
      <c r="F403" t="s">
        <v>8218</v>
      </c>
      <c r="G403" t="s">
        <v>8223</v>
      </c>
      <c r="H403" t="s">
        <v>8245</v>
      </c>
      <c r="I403">
        <v>1480947054</v>
      </c>
      <c r="J403">
        <v>1475759454</v>
      </c>
      <c r="K403" t="b">
        <v>0</v>
      </c>
      <c r="L403">
        <v>5</v>
      </c>
      <c r="M403" t="b">
        <v>1</v>
      </c>
      <c r="N403" t="s">
        <v>8269</v>
      </c>
      <c r="O403" s="10">
        <v>100</v>
      </c>
      <c r="P403">
        <v>20</v>
      </c>
      <c r="Q403" s="13" t="s">
        <v>8315</v>
      </c>
      <c r="R403" s="13" t="s">
        <v>8316</v>
      </c>
      <c r="S403" s="16">
        <v>42649.54923611111</v>
      </c>
      <c r="T403" s="16">
        <v>42709.590902777782</v>
      </c>
    </row>
    <row r="404" spans="1:20" ht="90" x14ac:dyDescent="0.25">
      <c r="A404">
        <v>3602</v>
      </c>
      <c r="B404" s="3" t="s">
        <v>3601</v>
      </c>
      <c r="C404" s="3" t="s">
        <v>7712</v>
      </c>
      <c r="D404" s="6">
        <v>4000</v>
      </c>
      <c r="E404" s="8">
        <v>4002</v>
      </c>
      <c r="F404" t="s">
        <v>8218</v>
      </c>
      <c r="G404" t="s">
        <v>8223</v>
      </c>
      <c r="H404" t="s">
        <v>8245</v>
      </c>
      <c r="I404">
        <v>1463520479</v>
      </c>
      <c r="J404">
        <v>1458336479</v>
      </c>
      <c r="K404" t="b">
        <v>0</v>
      </c>
      <c r="L404">
        <v>49</v>
      </c>
      <c r="M404" t="b">
        <v>1</v>
      </c>
      <c r="N404" t="s">
        <v>8269</v>
      </c>
      <c r="O404" s="10">
        <v>100</v>
      </c>
      <c r="P404">
        <v>81.67</v>
      </c>
      <c r="Q404" s="13" t="s">
        <v>8315</v>
      </c>
      <c r="R404" s="13" t="s">
        <v>8316</v>
      </c>
      <c r="S404" s="16">
        <v>42447.894432870366</v>
      </c>
      <c r="T404" s="16">
        <v>42507.894432870366</v>
      </c>
    </row>
    <row r="405" spans="1:20" ht="75" x14ac:dyDescent="0.25">
      <c r="A405">
        <v>3613</v>
      </c>
      <c r="B405" s="3" t="s">
        <v>3612</v>
      </c>
      <c r="C405" s="3" t="s">
        <v>7723</v>
      </c>
      <c r="D405" s="6">
        <v>1250</v>
      </c>
      <c r="E405" s="8">
        <v>1250</v>
      </c>
      <c r="F405" t="s">
        <v>8218</v>
      </c>
      <c r="G405" t="s">
        <v>8223</v>
      </c>
      <c r="H405" t="s">
        <v>8245</v>
      </c>
      <c r="I405">
        <v>1403964574</v>
      </c>
      <c r="J405">
        <v>1401372574</v>
      </c>
      <c r="K405" t="b">
        <v>0</v>
      </c>
      <c r="L405">
        <v>20</v>
      </c>
      <c r="M405" t="b">
        <v>1</v>
      </c>
      <c r="N405" t="s">
        <v>8269</v>
      </c>
      <c r="O405" s="10">
        <v>100</v>
      </c>
      <c r="P405">
        <v>62.5</v>
      </c>
      <c r="Q405" s="13" t="s">
        <v>8315</v>
      </c>
      <c r="R405" s="13" t="s">
        <v>8316</v>
      </c>
      <c r="S405" s="16">
        <v>41788.58997685185</v>
      </c>
      <c r="T405" s="16">
        <v>41818.58997685185</v>
      </c>
    </row>
    <row r="406" spans="1:20" ht="75" x14ac:dyDescent="0.25">
      <c r="A406">
        <v>3622</v>
      </c>
      <c r="B406" s="3" t="s">
        <v>3620</v>
      </c>
      <c r="C406" s="3" t="s">
        <v>7732</v>
      </c>
      <c r="D406" s="6">
        <v>1000</v>
      </c>
      <c r="E406" s="8">
        <v>1000.99</v>
      </c>
      <c r="F406" t="s">
        <v>8218</v>
      </c>
      <c r="G406" t="s">
        <v>8223</v>
      </c>
      <c r="H406" t="s">
        <v>8245</v>
      </c>
      <c r="I406">
        <v>1411874580</v>
      </c>
      <c r="J406">
        <v>1409030371</v>
      </c>
      <c r="K406" t="b">
        <v>0</v>
      </c>
      <c r="L406">
        <v>21</v>
      </c>
      <c r="M406" t="b">
        <v>1</v>
      </c>
      <c r="N406" t="s">
        <v>8269</v>
      </c>
      <c r="O406" s="10">
        <v>100</v>
      </c>
      <c r="P406">
        <v>47.67</v>
      </c>
      <c r="Q406" s="13" t="s">
        <v>8315</v>
      </c>
      <c r="R406" s="13" t="s">
        <v>8316</v>
      </c>
      <c r="S406" s="16">
        <v>41877.221886574072</v>
      </c>
      <c r="T406" s="16">
        <v>41910.140972222223</v>
      </c>
    </row>
    <row r="407" spans="1:20" ht="60" x14ac:dyDescent="0.25">
      <c r="A407">
        <v>3627</v>
      </c>
      <c r="B407" s="3" t="s">
        <v>3625</v>
      </c>
      <c r="C407" s="3" t="s">
        <v>7737</v>
      </c>
      <c r="D407" s="6">
        <v>2000</v>
      </c>
      <c r="E407" s="8">
        <v>2000</v>
      </c>
      <c r="F407" t="s">
        <v>8218</v>
      </c>
      <c r="G407" t="s">
        <v>8223</v>
      </c>
      <c r="H407" t="s">
        <v>8245</v>
      </c>
      <c r="I407">
        <v>1463803140</v>
      </c>
      <c r="J407">
        <v>1459446487</v>
      </c>
      <c r="K407" t="b">
        <v>0</v>
      </c>
      <c r="L407">
        <v>29</v>
      </c>
      <c r="M407" t="b">
        <v>1</v>
      </c>
      <c r="N407" t="s">
        <v>8269</v>
      </c>
      <c r="O407" s="10">
        <v>100</v>
      </c>
      <c r="P407">
        <v>68.97</v>
      </c>
      <c r="Q407" s="13" t="s">
        <v>8315</v>
      </c>
      <c r="R407" s="13" t="s">
        <v>8316</v>
      </c>
      <c r="S407" s="16">
        <v>42460.741747685184</v>
      </c>
      <c r="T407" s="16">
        <v>42511.165972222225</v>
      </c>
    </row>
    <row r="408" spans="1:20" ht="45" x14ac:dyDescent="0.25">
      <c r="A408">
        <v>3648</v>
      </c>
      <c r="B408" s="3" t="s">
        <v>3646</v>
      </c>
      <c r="C408" s="3" t="s">
        <v>7758</v>
      </c>
      <c r="D408" s="6">
        <v>40000</v>
      </c>
      <c r="E408" s="8">
        <v>40153</v>
      </c>
      <c r="F408" t="s">
        <v>8218</v>
      </c>
      <c r="G408" t="s">
        <v>8223</v>
      </c>
      <c r="H408" t="s">
        <v>8245</v>
      </c>
      <c r="I408">
        <v>1412492445</v>
      </c>
      <c r="J408">
        <v>1409900445</v>
      </c>
      <c r="K408" t="b">
        <v>0</v>
      </c>
      <c r="L408">
        <v>73</v>
      </c>
      <c r="M408" t="b">
        <v>1</v>
      </c>
      <c r="N408" t="s">
        <v>8269</v>
      </c>
      <c r="O408" s="10">
        <v>100</v>
      </c>
      <c r="P408">
        <v>550.04</v>
      </c>
      <c r="Q408" s="13" t="s">
        <v>8315</v>
      </c>
      <c r="R408" s="13" t="s">
        <v>8316</v>
      </c>
      <c r="S408" s="16">
        <v>41887.292187500003</v>
      </c>
      <c r="T408" s="16">
        <v>41917.292187500003</v>
      </c>
    </row>
    <row r="409" spans="1:20" ht="105" x14ac:dyDescent="0.25">
      <c r="A409">
        <v>3666</v>
      </c>
      <c r="B409" s="3" t="s">
        <v>3663</v>
      </c>
      <c r="C409" s="3" t="s">
        <v>7776</v>
      </c>
      <c r="D409" s="6">
        <v>1200</v>
      </c>
      <c r="E409" s="8">
        <v>1200</v>
      </c>
      <c r="F409" t="s">
        <v>8218</v>
      </c>
      <c r="G409" t="s">
        <v>8223</v>
      </c>
      <c r="H409" t="s">
        <v>8245</v>
      </c>
      <c r="I409">
        <v>1406185200</v>
      </c>
      <c r="J409">
        <v>1404337382</v>
      </c>
      <c r="K409" t="b">
        <v>0</v>
      </c>
      <c r="L409">
        <v>38</v>
      </c>
      <c r="M409" t="b">
        <v>1</v>
      </c>
      <c r="N409" t="s">
        <v>8269</v>
      </c>
      <c r="O409" s="10">
        <v>100</v>
      </c>
      <c r="P409">
        <v>31.58</v>
      </c>
      <c r="Q409" s="13" t="s">
        <v>8315</v>
      </c>
      <c r="R409" s="13" t="s">
        <v>8316</v>
      </c>
      <c r="S409" s="16">
        <v>41822.90488425926</v>
      </c>
      <c r="T409" s="16">
        <v>41844.291666666664</v>
      </c>
    </row>
    <row r="410" spans="1:20" ht="60" x14ac:dyDescent="0.25">
      <c r="A410">
        <v>3687</v>
      </c>
      <c r="B410" s="3" t="s">
        <v>3684</v>
      </c>
      <c r="C410" s="3" t="s">
        <v>7797</v>
      </c>
      <c r="D410" s="6">
        <v>5000</v>
      </c>
      <c r="E410" s="8">
        <v>5012.25</v>
      </c>
      <c r="F410" t="s">
        <v>8218</v>
      </c>
      <c r="G410" t="s">
        <v>8223</v>
      </c>
      <c r="H410" t="s">
        <v>8245</v>
      </c>
      <c r="I410">
        <v>1403846055</v>
      </c>
      <c r="J410">
        <v>1401254055</v>
      </c>
      <c r="K410" t="b">
        <v>0</v>
      </c>
      <c r="L410">
        <v>25</v>
      </c>
      <c r="M410" t="b">
        <v>1</v>
      </c>
      <c r="N410" t="s">
        <v>8269</v>
      </c>
      <c r="O410" s="10">
        <v>100</v>
      </c>
      <c r="P410">
        <v>200.49</v>
      </c>
      <c r="Q410" s="13" t="s">
        <v>8315</v>
      </c>
      <c r="R410" s="13" t="s">
        <v>8316</v>
      </c>
      <c r="S410" s="16">
        <v>41787.218229166669</v>
      </c>
      <c r="T410" s="16">
        <v>41817.218229166669</v>
      </c>
    </row>
    <row r="411" spans="1:20" ht="60" x14ac:dyDescent="0.25">
      <c r="A411">
        <v>3695</v>
      </c>
      <c r="B411" s="3" t="s">
        <v>3692</v>
      </c>
      <c r="C411" s="3" t="s">
        <v>7805</v>
      </c>
      <c r="D411" s="6">
        <v>4000</v>
      </c>
      <c r="E411" s="8">
        <v>4005</v>
      </c>
      <c r="F411" t="s">
        <v>8218</v>
      </c>
      <c r="G411" t="s">
        <v>8223</v>
      </c>
      <c r="H411" t="s">
        <v>8245</v>
      </c>
      <c r="I411">
        <v>1421009610</v>
      </c>
      <c r="J411">
        <v>1419281610</v>
      </c>
      <c r="K411" t="b">
        <v>0</v>
      </c>
      <c r="L411">
        <v>33</v>
      </c>
      <c r="M411" t="b">
        <v>1</v>
      </c>
      <c r="N411" t="s">
        <v>8269</v>
      </c>
      <c r="O411" s="10">
        <v>100</v>
      </c>
      <c r="P411">
        <v>121.36</v>
      </c>
      <c r="Q411" s="13" t="s">
        <v>8315</v>
      </c>
      <c r="R411" s="13" t="s">
        <v>8316</v>
      </c>
      <c r="S411" s="16">
        <v>41995.870486111111</v>
      </c>
      <c r="T411" s="16">
        <v>42015.870486111111</v>
      </c>
    </row>
    <row r="412" spans="1:20" ht="90" x14ac:dyDescent="0.25">
      <c r="A412">
        <v>3828</v>
      </c>
      <c r="B412" s="3" t="s">
        <v>3825</v>
      </c>
      <c r="C412" s="3" t="s">
        <v>7937</v>
      </c>
      <c r="D412" s="6">
        <v>5000</v>
      </c>
      <c r="E412" s="8">
        <v>5000</v>
      </c>
      <c r="F412" t="s">
        <v>8218</v>
      </c>
      <c r="G412" t="s">
        <v>8223</v>
      </c>
      <c r="H412" t="s">
        <v>8245</v>
      </c>
      <c r="I412">
        <v>1420033187</v>
      </c>
      <c r="J412">
        <v>1414845587</v>
      </c>
      <c r="K412" t="b">
        <v>0</v>
      </c>
      <c r="L412">
        <v>28</v>
      </c>
      <c r="M412" t="b">
        <v>1</v>
      </c>
      <c r="N412" t="s">
        <v>8269</v>
      </c>
      <c r="O412" s="10">
        <v>100</v>
      </c>
      <c r="P412">
        <v>178.57</v>
      </c>
      <c r="Q412" s="13" t="s">
        <v>8315</v>
      </c>
      <c r="R412" s="13" t="s">
        <v>8316</v>
      </c>
      <c r="S412" s="16">
        <v>41944.527627314819</v>
      </c>
      <c r="T412" s="16">
        <v>42004.569293981483</v>
      </c>
    </row>
    <row r="413" spans="1:20" ht="30" x14ac:dyDescent="0.25">
      <c r="A413">
        <v>3829</v>
      </c>
      <c r="B413" s="3" t="s">
        <v>3826</v>
      </c>
      <c r="C413" s="3" t="s">
        <v>7938</v>
      </c>
      <c r="D413" s="6">
        <v>500</v>
      </c>
      <c r="E413" s="8">
        <v>501</v>
      </c>
      <c r="F413" t="s">
        <v>8218</v>
      </c>
      <c r="G413" t="s">
        <v>8223</v>
      </c>
      <c r="H413" t="s">
        <v>8245</v>
      </c>
      <c r="I413">
        <v>1472676371</v>
      </c>
      <c r="J413">
        <v>1470948371</v>
      </c>
      <c r="K413" t="b">
        <v>0</v>
      </c>
      <c r="L413">
        <v>8</v>
      </c>
      <c r="M413" t="b">
        <v>1</v>
      </c>
      <c r="N413" t="s">
        <v>8269</v>
      </c>
      <c r="O413" s="10">
        <v>100</v>
      </c>
      <c r="P413">
        <v>62.63</v>
      </c>
      <c r="Q413" s="13" t="s">
        <v>8315</v>
      </c>
      <c r="R413" s="13" t="s">
        <v>8316</v>
      </c>
      <c r="S413" s="16">
        <v>42593.865405092598</v>
      </c>
      <c r="T413" s="16">
        <v>42613.865405092598</v>
      </c>
    </row>
  </sheetData>
  <conditionalFormatting sqref="F1:F413">
    <cfRule type="cellIs" dxfId="7" priority="2" operator="equal">
      <formula>"failed"</formula>
    </cfRule>
    <cfRule type="iconSet" priority="3">
      <iconSet iconSet="4RedToBlack">
        <cfvo type="percent" val="0"/>
        <cfvo type="percent" val="25"/>
        <cfvo type="percent" val="50"/>
        <cfvo type="percent" val="75"/>
      </iconSet>
    </cfRule>
    <cfRule type="cellIs" dxfId="6" priority="4" operator="equal">
      <formula>"canceled"</formula>
    </cfRule>
    <cfRule type="cellIs" dxfId="5" priority="5" operator="equal">
      <formula>"successful"</formula>
    </cfRule>
    <cfRule type="cellIs" dxfId="4" priority="6" operator="equal">
      <formula>"live"</formula>
    </cfRule>
  </conditionalFormatting>
  <conditionalFormatting sqref="O1:O413">
    <cfRule type="colorScale" priority="1">
      <colorScale>
        <cfvo type="min"/>
        <cfvo type="percentile" val="50"/>
        <cfvo type="percent" val="90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04C5EF-8798-4DCB-8F16-B697FCAC70DB}">
  <dimension ref="A1:T251"/>
  <sheetViews>
    <sheetView workbookViewId="0">
      <selection sqref="A1:T251"/>
    </sheetView>
  </sheetViews>
  <sheetFormatPr defaultRowHeight="15" x14ac:dyDescent="0.25"/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t="s">
        <v>8307</v>
      </c>
      <c r="Q1" s="12" t="s">
        <v>8358</v>
      </c>
      <c r="R1" t="s">
        <v>8359</v>
      </c>
      <c r="S1" s="16" t="s">
        <v>8364</v>
      </c>
      <c r="T1" t="s">
        <v>8365</v>
      </c>
    </row>
    <row r="2" spans="1:20" ht="270" x14ac:dyDescent="0.25">
      <c r="A2">
        <v>3937</v>
      </c>
      <c r="B2" s="3" t="s">
        <v>3934</v>
      </c>
      <c r="C2" s="3" t="s">
        <v>8045</v>
      </c>
      <c r="D2" s="6">
        <v>2885</v>
      </c>
      <c r="E2" s="8">
        <v>2485</v>
      </c>
      <c r="F2" t="s">
        <v>8220</v>
      </c>
      <c r="G2" t="s">
        <v>8223</v>
      </c>
      <c r="H2" t="s">
        <v>8245</v>
      </c>
      <c r="I2">
        <v>1468249760</v>
      </c>
      <c r="J2">
        <v>1465830560</v>
      </c>
      <c r="K2" t="b">
        <v>0</v>
      </c>
      <c r="L2">
        <v>10</v>
      </c>
      <c r="M2" t="b">
        <v>0</v>
      </c>
      <c r="N2" t="s">
        <v>8269</v>
      </c>
      <c r="O2" s="10">
        <v>86</v>
      </c>
      <c r="P2">
        <v>248.5</v>
      </c>
      <c r="Q2" s="13" t="s">
        <v>8315</v>
      </c>
      <c r="R2" s="13" t="s">
        <v>8316</v>
      </c>
      <c r="S2" s="16">
        <v>42534.631481481483</v>
      </c>
      <c r="T2" s="16">
        <v>42562.631481481483</v>
      </c>
    </row>
    <row r="3" spans="1:20" ht="300" x14ac:dyDescent="0.25">
      <c r="A3">
        <v>3973</v>
      </c>
      <c r="B3" s="3" t="s">
        <v>3970</v>
      </c>
      <c r="C3" s="3" t="s">
        <v>8080</v>
      </c>
      <c r="D3" s="6">
        <v>5000</v>
      </c>
      <c r="E3" s="8">
        <v>3905</v>
      </c>
      <c r="F3" t="s">
        <v>8220</v>
      </c>
      <c r="G3" t="s">
        <v>8223</v>
      </c>
      <c r="H3" t="s">
        <v>8245</v>
      </c>
      <c r="I3">
        <v>1462766400</v>
      </c>
      <c r="J3">
        <v>1460219110</v>
      </c>
      <c r="K3" t="b">
        <v>0</v>
      </c>
      <c r="L3">
        <v>37</v>
      </c>
      <c r="M3" t="b">
        <v>0</v>
      </c>
      <c r="N3" t="s">
        <v>8269</v>
      </c>
      <c r="O3" s="10">
        <v>78</v>
      </c>
      <c r="P3">
        <v>105.54</v>
      </c>
      <c r="Q3" s="13" t="s">
        <v>8315</v>
      </c>
      <c r="R3" s="13" t="s">
        <v>8316</v>
      </c>
      <c r="S3" s="16">
        <v>42469.68414351852</v>
      </c>
      <c r="T3" s="16">
        <v>42499.166666666672</v>
      </c>
    </row>
    <row r="4" spans="1:20" ht="255" x14ac:dyDescent="0.25">
      <c r="A4">
        <v>4106</v>
      </c>
      <c r="B4" s="3" t="s">
        <v>4102</v>
      </c>
      <c r="C4" s="3" t="s">
        <v>8209</v>
      </c>
      <c r="D4" s="6">
        <v>5000</v>
      </c>
      <c r="E4" s="8">
        <v>3530</v>
      </c>
      <c r="F4" t="s">
        <v>8220</v>
      </c>
      <c r="G4" t="s">
        <v>8223</v>
      </c>
      <c r="H4" t="s">
        <v>8245</v>
      </c>
      <c r="I4">
        <v>1427936400</v>
      </c>
      <c r="J4">
        <v>1424221866</v>
      </c>
      <c r="K4" t="b">
        <v>0</v>
      </c>
      <c r="L4">
        <v>33</v>
      </c>
      <c r="M4" t="b">
        <v>0</v>
      </c>
      <c r="N4" t="s">
        <v>8269</v>
      </c>
      <c r="O4" s="10">
        <v>71</v>
      </c>
      <c r="P4">
        <v>106.97</v>
      </c>
      <c r="Q4" s="13" t="s">
        <v>8315</v>
      </c>
      <c r="R4" s="13" t="s">
        <v>8316</v>
      </c>
      <c r="S4" s="16">
        <v>42053.049375000002</v>
      </c>
      <c r="T4" s="16">
        <v>42096.041666666672</v>
      </c>
    </row>
    <row r="5" spans="1:20" ht="165" x14ac:dyDescent="0.25">
      <c r="A5">
        <v>4022</v>
      </c>
      <c r="B5" s="3" t="s">
        <v>4018</v>
      </c>
      <c r="C5" s="3" t="s">
        <v>8127</v>
      </c>
      <c r="D5" s="6">
        <v>18000</v>
      </c>
      <c r="E5" s="8">
        <v>12521</v>
      </c>
      <c r="F5" t="s">
        <v>8220</v>
      </c>
      <c r="G5" t="s">
        <v>8223</v>
      </c>
      <c r="H5" t="s">
        <v>8245</v>
      </c>
      <c r="I5">
        <v>1422759240</v>
      </c>
      <c r="J5">
        <v>1418824867</v>
      </c>
      <c r="K5" t="b">
        <v>0</v>
      </c>
      <c r="L5">
        <v>197</v>
      </c>
      <c r="M5" t="b">
        <v>0</v>
      </c>
      <c r="N5" t="s">
        <v>8269</v>
      </c>
      <c r="O5" s="10">
        <v>70</v>
      </c>
      <c r="P5">
        <v>63.56</v>
      </c>
      <c r="Q5" s="13" t="s">
        <v>8315</v>
      </c>
      <c r="R5" s="13" t="s">
        <v>8316</v>
      </c>
      <c r="S5" s="16">
        <v>41990.584108796291</v>
      </c>
      <c r="T5" s="16">
        <v>42036.120833333334</v>
      </c>
    </row>
    <row r="6" spans="1:20" ht="315" x14ac:dyDescent="0.25">
      <c r="A6">
        <v>2900</v>
      </c>
      <c r="B6" s="3" t="s">
        <v>2900</v>
      </c>
      <c r="C6" s="3" t="s">
        <v>7010</v>
      </c>
      <c r="D6" s="6">
        <v>5500</v>
      </c>
      <c r="E6" s="8">
        <v>3405</v>
      </c>
      <c r="F6" t="s">
        <v>8220</v>
      </c>
      <c r="G6" t="s">
        <v>8223</v>
      </c>
      <c r="H6" t="s">
        <v>8245</v>
      </c>
      <c r="I6">
        <v>1407562632</v>
      </c>
      <c r="J6">
        <v>1404970632</v>
      </c>
      <c r="K6" t="b">
        <v>0</v>
      </c>
      <c r="L6">
        <v>7</v>
      </c>
      <c r="M6" t="b">
        <v>0</v>
      </c>
      <c r="N6" t="s">
        <v>8269</v>
      </c>
      <c r="O6" s="10">
        <v>62</v>
      </c>
      <c r="P6">
        <v>486.43</v>
      </c>
      <c r="Q6" s="13" t="s">
        <v>8315</v>
      </c>
      <c r="R6" s="13" t="s">
        <v>8316</v>
      </c>
      <c r="S6" s="16">
        <v>41830.234166666669</v>
      </c>
      <c r="T6" s="16">
        <v>41860.234166666669</v>
      </c>
    </row>
    <row r="7" spans="1:20" ht="285" x14ac:dyDescent="0.25">
      <c r="A7">
        <v>4067</v>
      </c>
      <c r="B7" s="3" t="s">
        <v>4063</v>
      </c>
      <c r="C7" s="3" t="s">
        <v>7998</v>
      </c>
      <c r="D7" s="6">
        <v>5000</v>
      </c>
      <c r="E7" s="8">
        <v>3045</v>
      </c>
      <c r="F7" t="s">
        <v>8220</v>
      </c>
      <c r="G7" t="s">
        <v>8223</v>
      </c>
      <c r="H7" t="s">
        <v>8245</v>
      </c>
      <c r="I7">
        <v>1443408550</v>
      </c>
      <c r="J7">
        <v>1439952550</v>
      </c>
      <c r="K7" t="b">
        <v>0</v>
      </c>
      <c r="L7">
        <v>17</v>
      </c>
      <c r="M7" t="b">
        <v>0</v>
      </c>
      <c r="N7" t="s">
        <v>8269</v>
      </c>
      <c r="O7" s="10">
        <v>61</v>
      </c>
      <c r="P7">
        <v>179.12</v>
      </c>
      <c r="Q7" s="13" t="s">
        <v>8315</v>
      </c>
      <c r="R7" s="13" t="s">
        <v>8316</v>
      </c>
      <c r="S7" s="16">
        <v>42235.117476851854</v>
      </c>
      <c r="T7" s="16">
        <v>42275.117476851854</v>
      </c>
    </row>
    <row r="8" spans="1:20" ht="195" x14ac:dyDescent="0.25">
      <c r="A8">
        <v>4039</v>
      </c>
      <c r="B8" s="3" t="s">
        <v>4035</v>
      </c>
      <c r="C8" s="3" t="s">
        <v>8143</v>
      </c>
      <c r="D8" s="6">
        <v>500</v>
      </c>
      <c r="E8" s="8">
        <v>300</v>
      </c>
      <c r="F8" t="s">
        <v>8220</v>
      </c>
      <c r="G8" t="s">
        <v>8223</v>
      </c>
      <c r="H8" t="s">
        <v>8245</v>
      </c>
      <c r="I8">
        <v>1448949540</v>
      </c>
      <c r="J8">
        <v>1446048367</v>
      </c>
      <c r="K8" t="b">
        <v>0</v>
      </c>
      <c r="L8">
        <v>5</v>
      </c>
      <c r="M8" t="b">
        <v>0</v>
      </c>
      <c r="N8" t="s">
        <v>8269</v>
      </c>
      <c r="O8" s="10">
        <v>60</v>
      </c>
      <c r="P8">
        <v>60</v>
      </c>
      <c r="Q8" s="13" t="s">
        <v>8315</v>
      </c>
      <c r="R8" s="13" t="s">
        <v>8316</v>
      </c>
      <c r="S8" s="16">
        <v>42305.670914351853</v>
      </c>
      <c r="T8" s="16">
        <v>42339.249305555553</v>
      </c>
    </row>
    <row r="9" spans="1:20" ht="195" x14ac:dyDescent="0.25">
      <c r="A9">
        <v>3998</v>
      </c>
      <c r="B9" s="3" t="s">
        <v>3994</v>
      </c>
      <c r="C9" s="3" t="s">
        <v>8104</v>
      </c>
      <c r="D9" s="6">
        <v>1250</v>
      </c>
      <c r="E9" s="8">
        <v>715</v>
      </c>
      <c r="F9" t="s">
        <v>8220</v>
      </c>
      <c r="G9" t="s">
        <v>8223</v>
      </c>
      <c r="H9" t="s">
        <v>8245</v>
      </c>
      <c r="I9">
        <v>1427580426</v>
      </c>
      <c r="J9">
        <v>1424992026</v>
      </c>
      <c r="K9" t="b">
        <v>0</v>
      </c>
      <c r="L9">
        <v>12</v>
      </c>
      <c r="M9" t="b">
        <v>0</v>
      </c>
      <c r="N9" t="s">
        <v>8269</v>
      </c>
      <c r="O9" s="10">
        <v>57</v>
      </c>
      <c r="P9">
        <v>59.58</v>
      </c>
      <c r="Q9" s="13" t="s">
        <v>8315</v>
      </c>
      <c r="R9" s="13" t="s">
        <v>8316</v>
      </c>
      <c r="S9" s="16">
        <v>42061.963263888887</v>
      </c>
      <c r="T9" s="16">
        <v>42091.921597222223</v>
      </c>
    </row>
    <row r="10" spans="1:20" ht="255" x14ac:dyDescent="0.25">
      <c r="A10">
        <v>4056</v>
      </c>
      <c r="B10" s="3" t="s">
        <v>4052</v>
      </c>
      <c r="C10" s="3" t="s">
        <v>8160</v>
      </c>
      <c r="D10" s="6">
        <v>1500</v>
      </c>
      <c r="E10" s="8">
        <v>795</v>
      </c>
      <c r="F10" t="s">
        <v>8220</v>
      </c>
      <c r="G10" t="s">
        <v>8223</v>
      </c>
      <c r="H10" t="s">
        <v>8245</v>
      </c>
      <c r="I10">
        <v>1467575940</v>
      </c>
      <c r="J10">
        <v>1465856639</v>
      </c>
      <c r="K10" t="b">
        <v>0</v>
      </c>
      <c r="L10">
        <v>9</v>
      </c>
      <c r="M10" t="b">
        <v>0</v>
      </c>
      <c r="N10" t="s">
        <v>8269</v>
      </c>
      <c r="O10" s="10">
        <v>53</v>
      </c>
      <c r="P10">
        <v>88.33</v>
      </c>
      <c r="Q10" s="13" t="s">
        <v>8315</v>
      </c>
      <c r="R10" s="13" t="s">
        <v>8316</v>
      </c>
      <c r="S10" s="16">
        <v>42534.933321759265</v>
      </c>
      <c r="T10" s="16">
        <v>42554.832638888889</v>
      </c>
    </row>
    <row r="11" spans="1:20" ht="285" x14ac:dyDescent="0.25">
      <c r="A11">
        <v>2855</v>
      </c>
      <c r="B11" s="3" t="s">
        <v>2855</v>
      </c>
      <c r="C11" s="3" t="s">
        <v>6965</v>
      </c>
      <c r="D11" s="6">
        <v>600</v>
      </c>
      <c r="E11" s="8">
        <v>300</v>
      </c>
      <c r="F11" t="s">
        <v>8220</v>
      </c>
      <c r="G11" t="s">
        <v>8223</v>
      </c>
      <c r="H11" t="s">
        <v>8245</v>
      </c>
      <c r="I11">
        <v>1454110440</v>
      </c>
      <c r="J11">
        <v>1451607071</v>
      </c>
      <c r="K11" t="b">
        <v>0</v>
      </c>
      <c r="L11">
        <v>5</v>
      </c>
      <c r="M11" t="b">
        <v>0</v>
      </c>
      <c r="N11" t="s">
        <v>8269</v>
      </c>
      <c r="O11" s="10">
        <v>50</v>
      </c>
      <c r="P11">
        <v>60</v>
      </c>
      <c r="Q11" s="13" t="s">
        <v>8315</v>
      </c>
      <c r="R11" s="13" t="s">
        <v>8316</v>
      </c>
      <c r="S11" s="16">
        <v>42370.007766203707</v>
      </c>
      <c r="T11" s="16">
        <v>42398.981944444444</v>
      </c>
    </row>
    <row r="12" spans="1:20" ht="285" x14ac:dyDescent="0.25">
      <c r="A12">
        <v>3976</v>
      </c>
      <c r="B12" s="3" t="s">
        <v>3973</v>
      </c>
      <c r="C12" s="3" t="s">
        <v>8083</v>
      </c>
      <c r="D12" s="6">
        <v>1300</v>
      </c>
      <c r="E12" s="8">
        <v>620</v>
      </c>
      <c r="F12" t="s">
        <v>8220</v>
      </c>
      <c r="G12" t="s">
        <v>8223</v>
      </c>
      <c r="H12" t="s">
        <v>8245</v>
      </c>
      <c r="I12">
        <v>1406876400</v>
      </c>
      <c r="J12">
        <v>1405024561</v>
      </c>
      <c r="K12" t="b">
        <v>0</v>
      </c>
      <c r="L12">
        <v>10</v>
      </c>
      <c r="M12" t="b">
        <v>0</v>
      </c>
      <c r="N12" t="s">
        <v>8269</v>
      </c>
      <c r="O12" s="10">
        <v>48</v>
      </c>
      <c r="P12">
        <v>62</v>
      </c>
      <c r="Q12" s="13" t="s">
        <v>8315</v>
      </c>
      <c r="R12" s="13" t="s">
        <v>8316</v>
      </c>
      <c r="S12" s="16">
        <v>41830.858344907407</v>
      </c>
      <c r="T12" s="16">
        <v>41852.291666666664</v>
      </c>
    </row>
    <row r="13" spans="1:20" ht="285" x14ac:dyDescent="0.25">
      <c r="A13">
        <v>4036</v>
      </c>
      <c r="B13" s="3" t="s">
        <v>4032</v>
      </c>
      <c r="C13" s="3" t="s">
        <v>7438</v>
      </c>
      <c r="D13" s="6">
        <v>6000</v>
      </c>
      <c r="E13" s="8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 s="10">
        <v>47</v>
      </c>
      <c r="P13">
        <v>166.06</v>
      </c>
      <c r="Q13" s="13" t="s">
        <v>8315</v>
      </c>
      <c r="R13" s="13" t="s">
        <v>8316</v>
      </c>
      <c r="S13" s="16">
        <v>41804.937083333331</v>
      </c>
      <c r="T13" s="16">
        <v>41821.9375</v>
      </c>
    </row>
    <row r="14" spans="1:20" ht="285" x14ac:dyDescent="0.25">
      <c r="A14">
        <v>2868</v>
      </c>
      <c r="B14" s="3" t="s">
        <v>2868</v>
      </c>
      <c r="C14" s="3" t="s">
        <v>6978</v>
      </c>
      <c r="D14" s="6">
        <v>15000</v>
      </c>
      <c r="E14" s="8">
        <v>6301.76</v>
      </c>
      <c r="F14" t="s">
        <v>8220</v>
      </c>
      <c r="G14" t="s">
        <v>8223</v>
      </c>
      <c r="H14" t="s">
        <v>8245</v>
      </c>
      <c r="I14">
        <v>1475697054</v>
      </c>
      <c r="J14">
        <v>1473105054</v>
      </c>
      <c r="K14" t="b">
        <v>0</v>
      </c>
      <c r="L14">
        <v>60</v>
      </c>
      <c r="M14" t="b">
        <v>0</v>
      </c>
      <c r="N14" t="s">
        <v>8269</v>
      </c>
      <c r="O14" s="10">
        <v>42</v>
      </c>
      <c r="P14">
        <v>105.03</v>
      </c>
      <c r="Q14" s="13" t="s">
        <v>8315</v>
      </c>
      <c r="R14" s="13" t="s">
        <v>8316</v>
      </c>
      <c r="S14" s="16">
        <v>42618.827013888891</v>
      </c>
      <c r="T14" s="16">
        <v>42648.827013888891</v>
      </c>
    </row>
    <row r="15" spans="1:20" ht="300" x14ac:dyDescent="0.25">
      <c r="A15">
        <v>3844</v>
      </c>
      <c r="B15" s="3" t="s">
        <v>3841</v>
      </c>
      <c r="C15" s="3" t="s">
        <v>7953</v>
      </c>
      <c r="D15" s="6">
        <v>9800</v>
      </c>
      <c r="E15" s="8">
        <v>4066</v>
      </c>
      <c r="F15" t="s">
        <v>8220</v>
      </c>
      <c r="G15" t="s">
        <v>8223</v>
      </c>
      <c r="H15" t="s">
        <v>8245</v>
      </c>
      <c r="I15">
        <v>1401778740</v>
      </c>
      <c r="J15">
        <v>1399474134</v>
      </c>
      <c r="K15" t="b">
        <v>1</v>
      </c>
      <c r="L15">
        <v>50</v>
      </c>
      <c r="M15" t="b">
        <v>0</v>
      </c>
      <c r="N15" t="s">
        <v>8269</v>
      </c>
      <c r="O15" s="10">
        <v>41</v>
      </c>
      <c r="P15">
        <v>81.319999999999993</v>
      </c>
      <c r="Q15" s="13" t="s">
        <v>8315</v>
      </c>
      <c r="R15" s="13" t="s">
        <v>8316</v>
      </c>
      <c r="S15" s="16">
        <v>41766.617291666669</v>
      </c>
      <c r="T15" s="16">
        <v>41793.290972222225</v>
      </c>
    </row>
    <row r="16" spans="1:20" ht="300" x14ac:dyDescent="0.25">
      <c r="A16">
        <v>2873</v>
      </c>
      <c r="B16" s="3" t="s">
        <v>2873</v>
      </c>
      <c r="C16" s="3" t="s">
        <v>6983</v>
      </c>
      <c r="D16" s="6">
        <v>2500</v>
      </c>
      <c r="E16" s="8">
        <v>953</v>
      </c>
      <c r="F16" t="s">
        <v>8220</v>
      </c>
      <c r="G16" t="s">
        <v>8223</v>
      </c>
      <c r="H16" t="s">
        <v>8245</v>
      </c>
      <c r="I16">
        <v>1422473831</v>
      </c>
      <c r="J16">
        <v>1419881831</v>
      </c>
      <c r="K16" t="b">
        <v>0</v>
      </c>
      <c r="L16">
        <v>8</v>
      </c>
      <c r="M16" t="b">
        <v>0</v>
      </c>
      <c r="N16" t="s">
        <v>8269</v>
      </c>
      <c r="O16" s="10">
        <v>38</v>
      </c>
      <c r="P16">
        <v>119.13</v>
      </c>
      <c r="Q16" s="13" t="s">
        <v>8315</v>
      </c>
      <c r="R16" s="13" t="s">
        <v>8316</v>
      </c>
      <c r="S16" s="16">
        <v>42002.817488425921</v>
      </c>
      <c r="T16" s="16">
        <v>42032.817488425921</v>
      </c>
    </row>
    <row r="17" spans="1:20" ht="240" x14ac:dyDescent="0.25">
      <c r="A17">
        <v>2889</v>
      </c>
      <c r="B17" s="3" t="s">
        <v>2889</v>
      </c>
      <c r="C17" s="3" t="s">
        <v>6999</v>
      </c>
      <c r="D17" s="6">
        <v>3000</v>
      </c>
      <c r="E17" s="8">
        <v>1142</v>
      </c>
      <c r="F17" t="s">
        <v>8220</v>
      </c>
      <c r="G17" t="s">
        <v>8223</v>
      </c>
      <c r="H17" t="s">
        <v>8245</v>
      </c>
      <c r="I17">
        <v>1409344985</v>
      </c>
      <c r="J17">
        <v>1406752985</v>
      </c>
      <c r="K17" t="b">
        <v>0</v>
      </c>
      <c r="L17">
        <v>14</v>
      </c>
      <c r="M17" t="b">
        <v>0</v>
      </c>
      <c r="N17" t="s">
        <v>8269</v>
      </c>
      <c r="O17" s="10">
        <v>38</v>
      </c>
      <c r="P17">
        <v>81.569999999999993</v>
      </c>
      <c r="Q17" s="13" t="s">
        <v>8315</v>
      </c>
      <c r="R17" s="13" t="s">
        <v>8316</v>
      </c>
      <c r="S17" s="16">
        <v>41850.863252314812</v>
      </c>
      <c r="T17" s="16">
        <v>41880.863252314812</v>
      </c>
    </row>
    <row r="18" spans="1:20" ht="285" x14ac:dyDescent="0.25">
      <c r="A18">
        <v>4044</v>
      </c>
      <c r="B18" s="3" t="s">
        <v>4040</v>
      </c>
      <c r="C18" s="3" t="s">
        <v>8148</v>
      </c>
      <c r="D18" s="6">
        <v>600</v>
      </c>
      <c r="E18" s="8">
        <v>225</v>
      </c>
      <c r="F18" t="s">
        <v>8220</v>
      </c>
      <c r="G18" t="s">
        <v>8223</v>
      </c>
      <c r="H18" t="s">
        <v>8245</v>
      </c>
      <c r="I18">
        <v>1428642000</v>
      </c>
      <c r="J18">
        <v>1426050982</v>
      </c>
      <c r="K18" t="b">
        <v>0</v>
      </c>
      <c r="L18">
        <v>4</v>
      </c>
      <c r="M18" t="b">
        <v>0</v>
      </c>
      <c r="N18" t="s">
        <v>8269</v>
      </c>
      <c r="O18" s="10">
        <v>38</v>
      </c>
      <c r="P18">
        <v>56.25</v>
      </c>
      <c r="Q18" s="13" t="s">
        <v>8315</v>
      </c>
      <c r="R18" s="13" t="s">
        <v>8316</v>
      </c>
      <c r="S18" s="16">
        <v>42074.219699074078</v>
      </c>
      <c r="T18" s="16">
        <v>42104.208333333328</v>
      </c>
    </row>
    <row r="19" spans="1:20" ht="315" x14ac:dyDescent="0.25">
      <c r="A19">
        <v>4052</v>
      </c>
      <c r="B19" s="3" t="s">
        <v>4048</v>
      </c>
      <c r="C19" s="3" t="s">
        <v>8156</v>
      </c>
      <c r="D19" s="6">
        <v>3000</v>
      </c>
      <c r="E19" s="8">
        <v>1126</v>
      </c>
      <c r="F19" t="s">
        <v>8220</v>
      </c>
      <c r="G19" t="s">
        <v>8223</v>
      </c>
      <c r="H19" t="s">
        <v>8245</v>
      </c>
      <c r="I19">
        <v>1413234316</v>
      </c>
      <c r="J19">
        <v>1408050316</v>
      </c>
      <c r="K19" t="b">
        <v>0</v>
      </c>
      <c r="L19">
        <v>13</v>
      </c>
      <c r="M19" t="b">
        <v>0</v>
      </c>
      <c r="N19" t="s">
        <v>8269</v>
      </c>
      <c r="O19" s="10">
        <v>38</v>
      </c>
      <c r="P19">
        <v>86.62</v>
      </c>
      <c r="Q19" s="13" t="s">
        <v>8315</v>
      </c>
      <c r="R19" s="13" t="s">
        <v>8316</v>
      </c>
      <c r="S19" s="16">
        <v>41865.878657407404</v>
      </c>
      <c r="T19" s="16">
        <v>41925.878657407404</v>
      </c>
    </row>
    <row r="20" spans="1:20" ht="285" x14ac:dyDescent="0.25">
      <c r="A20">
        <v>2911</v>
      </c>
      <c r="B20" s="3" t="s">
        <v>2911</v>
      </c>
      <c r="C20" s="3" t="s">
        <v>7021</v>
      </c>
      <c r="D20" s="6">
        <v>1800</v>
      </c>
      <c r="E20" s="8">
        <v>657</v>
      </c>
      <c r="F20" t="s">
        <v>8220</v>
      </c>
      <c r="G20" t="s">
        <v>8223</v>
      </c>
      <c r="H20" t="s">
        <v>8245</v>
      </c>
      <c r="I20">
        <v>1435429626</v>
      </c>
      <c r="J20">
        <v>1431973626</v>
      </c>
      <c r="K20" t="b">
        <v>0</v>
      </c>
      <c r="L20">
        <v>14</v>
      </c>
      <c r="M20" t="b">
        <v>0</v>
      </c>
      <c r="N20" t="s">
        <v>8269</v>
      </c>
      <c r="O20" s="10">
        <v>37</v>
      </c>
      <c r="P20">
        <v>46.93</v>
      </c>
      <c r="Q20" s="13" t="s">
        <v>8315</v>
      </c>
      <c r="R20" s="13" t="s">
        <v>8316</v>
      </c>
      <c r="S20" s="16">
        <v>42142.768819444449</v>
      </c>
      <c r="T20" s="16">
        <v>42182.768819444449</v>
      </c>
    </row>
    <row r="21" spans="1:20" ht="240" x14ac:dyDescent="0.25">
      <c r="A21">
        <v>3911</v>
      </c>
      <c r="B21" s="3" t="s">
        <v>3908</v>
      </c>
      <c r="C21" s="3" t="s">
        <v>8019</v>
      </c>
      <c r="D21" s="6">
        <v>8000</v>
      </c>
      <c r="E21" s="8">
        <v>2993</v>
      </c>
      <c r="F21" t="s">
        <v>8220</v>
      </c>
      <c r="G21" t="s">
        <v>8223</v>
      </c>
      <c r="H21" t="s">
        <v>8245</v>
      </c>
      <c r="I21">
        <v>1417033777</v>
      </c>
      <c r="J21">
        <v>1414438177</v>
      </c>
      <c r="K21" t="b">
        <v>0</v>
      </c>
      <c r="L21">
        <v>36</v>
      </c>
      <c r="M21" t="b">
        <v>0</v>
      </c>
      <c r="N21" t="s">
        <v>8269</v>
      </c>
      <c r="O21" s="10">
        <v>37</v>
      </c>
      <c r="P21">
        <v>83.14</v>
      </c>
      <c r="Q21" s="13" t="s">
        <v>8315</v>
      </c>
      <c r="R21" s="13" t="s">
        <v>8316</v>
      </c>
      <c r="S21" s="16">
        <v>41939.8122337963</v>
      </c>
      <c r="T21" s="16">
        <v>41969.853900462964</v>
      </c>
    </row>
    <row r="22" spans="1:20" ht="165" x14ac:dyDescent="0.25">
      <c r="A22">
        <v>4035</v>
      </c>
      <c r="B22" s="3" t="s">
        <v>4031</v>
      </c>
      <c r="C22" s="3" t="s">
        <v>8140</v>
      </c>
      <c r="D22" s="6">
        <v>10000</v>
      </c>
      <c r="E22" s="8">
        <v>3685</v>
      </c>
      <c r="F22" t="s">
        <v>8220</v>
      </c>
      <c r="G22" t="s">
        <v>8223</v>
      </c>
      <c r="H22" t="s">
        <v>8245</v>
      </c>
      <c r="I22">
        <v>1413925887</v>
      </c>
      <c r="J22">
        <v>1411333887</v>
      </c>
      <c r="K22" t="b">
        <v>0</v>
      </c>
      <c r="L22">
        <v>25</v>
      </c>
      <c r="M22" t="b">
        <v>0</v>
      </c>
      <c r="N22" t="s">
        <v>8269</v>
      </c>
      <c r="O22" s="10">
        <v>37</v>
      </c>
      <c r="P22">
        <v>147.4</v>
      </c>
      <c r="Q22" s="13" t="s">
        <v>8315</v>
      </c>
      <c r="R22" s="13" t="s">
        <v>8316</v>
      </c>
      <c r="S22" s="16">
        <v>41903.882951388885</v>
      </c>
      <c r="T22" s="16">
        <v>41933.882951388885</v>
      </c>
    </row>
    <row r="23" spans="1:20" ht="255" x14ac:dyDescent="0.25">
      <c r="A23">
        <v>4094</v>
      </c>
      <c r="B23" s="3" t="s">
        <v>4090</v>
      </c>
      <c r="C23" s="3" t="s">
        <v>8197</v>
      </c>
      <c r="D23" s="6">
        <v>2000</v>
      </c>
      <c r="E23" s="8">
        <v>730</v>
      </c>
      <c r="F23" t="s">
        <v>8220</v>
      </c>
      <c r="G23" t="s">
        <v>8223</v>
      </c>
      <c r="H23" t="s">
        <v>8245</v>
      </c>
      <c r="I23">
        <v>1413953940</v>
      </c>
      <c r="J23">
        <v>1410141900</v>
      </c>
      <c r="K23" t="b">
        <v>0</v>
      </c>
      <c r="L23">
        <v>8</v>
      </c>
      <c r="M23" t="b">
        <v>0</v>
      </c>
      <c r="N23" t="s">
        <v>8269</v>
      </c>
      <c r="O23" s="10">
        <v>37</v>
      </c>
      <c r="P23">
        <v>91.25</v>
      </c>
      <c r="Q23" s="13" t="s">
        <v>8315</v>
      </c>
      <c r="R23" s="13" t="s">
        <v>8316</v>
      </c>
      <c r="S23" s="16">
        <v>41890.086805555555</v>
      </c>
      <c r="T23" s="16">
        <v>41934.207638888889</v>
      </c>
    </row>
    <row r="24" spans="1:20" ht="225" x14ac:dyDescent="0.25">
      <c r="A24">
        <v>3943</v>
      </c>
      <c r="B24" s="3" t="s">
        <v>3940</v>
      </c>
      <c r="C24" s="3" t="s">
        <v>8051</v>
      </c>
      <c r="D24" s="6">
        <v>5000</v>
      </c>
      <c r="E24" s="8">
        <v>1782</v>
      </c>
      <c r="F24" t="s">
        <v>8220</v>
      </c>
      <c r="G24" t="s">
        <v>8223</v>
      </c>
      <c r="H24" t="s">
        <v>8245</v>
      </c>
      <c r="I24">
        <v>1446483000</v>
      </c>
      <c r="J24">
        <v>1443811268</v>
      </c>
      <c r="K24" t="b">
        <v>0</v>
      </c>
      <c r="L24">
        <v>13</v>
      </c>
      <c r="M24" t="b">
        <v>0</v>
      </c>
      <c r="N24" t="s">
        <v>8269</v>
      </c>
      <c r="O24" s="10">
        <v>36</v>
      </c>
      <c r="P24">
        <v>137.08000000000001</v>
      </c>
      <c r="Q24" s="13" t="s">
        <v>8315</v>
      </c>
      <c r="R24" s="13" t="s">
        <v>8316</v>
      </c>
      <c r="S24" s="16">
        <v>42279.778564814813</v>
      </c>
      <c r="T24" s="16">
        <v>42310.701388888891</v>
      </c>
    </row>
    <row r="25" spans="1:20" ht="285" x14ac:dyDescent="0.25">
      <c r="A25">
        <v>3983</v>
      </c>
      <c r="B25" s="3" t="s">
        <v>3979</v>
      </c>
      <c r="C25" s="3" t="s">
        <v>8089</v>
      </c>
      <c r="D25" s="6">
        <v>11140</v>
      </c>
      <c r="E25" s="8">
        <v>3877</v>
      </c>
      <c r="F25" t="s">
        <v>8220</v>
      </c>
      <c r="G25" t="s">
        <v>8223</v>
      </c>
      <c r="H25" t="s">
        <v>8245</v>
      </c>
      <c r="I25">
        <v>1400569140</v>
      </c>
      <c r="J25">
        <v>1397854356</v>
      </c>
      <c r="K25" t="b">
        <v>0</v>
      </c>
      <c r="L25">
        <v>46</v>
      </c>
      <c r="M25" t="b">
        <v>0</v>
      </c>
      <c r="N25" t="s">
        <v>8269</v>
      </c>
      <c r="O25" s="10">
        <v>35</v>
      </c>
      <c r="P25">
        <v>84.28</v>
      </c>
      <c r="Q25" s="13" t="s">
        <v>8315</v>
      </c>
      <c r="R25" s="13" t="s">
        <v>8316</v>
      </c>
      <c r="S25" s="16">
        <v>41747.86986111111</v>
      </c>
      <c r="T25" s="16">
        <v>41779.290972222225</v>
      </c>
    </row>
    <row r="26" spans="1:20" ht="285" x14ac:dyDescent="0.25">
      <c r="A26">
        <v>2882</v>
      </c>
      <c r="B26" s="3" t="s">
        <v>2882</v>
      </c>
      <c r="C26" s="3" t="s">
        <v>6992</v>
      </c>
      <c r="D26" s="6">
        <v>750</v>
      </c>
      <c r="E26" s="8">
        <v>252</v>
      </c>
      <c r="F26" t="s">
        <v>8220</v>
      </c>
      <c r="G26" t="s">
        <v>8223</v>
      </c>
      <c r="H26" t="s">
        <v>8245</v>
      </c>
      <c r="I26">
        <v>1462112318</v>
      </c>
      <c r="J26">
        <v>1459520318</v>
      </c>
      <c r="K26" t="b">
        <v>0</v>
      </c>
      <c r="L26">
        <v>4</v>
      </c>
      <c r="M26" t="b">
        <v>0</v>
      </c>
      <c r="N26" t="s">
        <v>8269</v>
      </c>
      <c r="O26" s="10">
        <v>34</v>
      </c>
      <c r="P26">
        <v>63</v>
      </c>
      <c r="Q26" s="13" t="s">
        <v>8315</v>
      </c>
      <c r="R26" s="13" t="s">
        <v>8316</v>
      </c>
      <c r="S26" s="16">
        <v>42461.596273148149</v>
      </c>
      <c r="T26" s="16">
        <v>42491.596273148149</v>
      </c>
    </row>
    <row r="27" spans="1:20" ht="195" x14ac:dyDescent="0.25">
      <c r="A27">
        <v>2885</v>
      </c>
      <c r="B27" s="3" t="s">
        <v>2885</v>
      </c>
      <c r="C27" s="3" t="s">
        <v>6995</v>
      </c>
      <c r="D27" s="6">
        <v>400</v>
      </c>
      <c r="E27" s="8">
        <v>130</v>
      </c>
      <c r="F27" t="s">
        <v>8220</v>
      </c>
      <c r="G27" t="s">
        <v>8223</v>
      </c>
      <c r="H27" t="s">
        <v>8245</v>
      </c>
      <c r="I27">
        <v>1426294201</v>
      </c>
      <c r="J27">
        <v>1423705801</v>
      </c>
      <c r="K27" t="b">
        <v>0</v>
      </c>
      <c r="L27">
        <v>5</v>
      </c>
      <c r="M27" t="b">
        <v>0</v>
      </c>
      <c r="N27" t="s">
        <v>8269</v>
      </c>
      <c r="O27" s="10">
        <v>33</v>
      </c>
      <c r="P27">
        <v>26</v>
      </c>
      <c r="Q27" s="13" t="s">
        <v>8315</v>
      </c>
      <c r="R27" s="13" t="s">
        <v>8316</v>
      </c>
      <c r="S27" s="16">
        <v>42047.07640046296</v>
      </c>
      <c r="T27" s="16">
        <v>42077.034733796296</v>
      </c>
    </row>
    <row r="28" spans="1:20" ht="180" x14ac:dyDescent="0.25">
      <c r="A28">
        <v>3891</v>
      </c>
      <c r="B28" s="3" t="s">
        <v>3888</v>
      </c>
      <c r="C28" s="3" t="s">
        <v>7999</v>
      </c>
      <c r="D28" s="6">
        <v>800</v>
      </c>
      <c r="E28" s="8">
        <v>260</v>
      </c>
      <c r="F28" t="s">
        <v>8220</v>
      </c>
      <c r="G28" t="s">
        <v>8223</v>
      </c>
      <c r="H28" t="s">
        <v>8245</v>
      </c>
      <c r="I28">
        <v>1427086740</v>
      </c>
      <c r="J28">
        <v>1424488244</v>
      </c>
      <c r="K28" t="b">
        <v>0</v>
      </c>
      <c r="L28">
        <v>7</v>
      </c>
      <c r="M28" t="b">
        <v>0</v>
      </c>
      <c r="N28" t="s">
        <v>8269</v>
      </c>
      <c r="O28" s="10">
        <v>33</v>
      </c>
      <c r="P28">
        <v>37.14</v>
      </c>
      <c r="Q28" s="13" t="s">
        <v>8315</v>
      </c>
      <c r="R28" s="13" t="s">
        <v>8316</v>
      </c>
      <c r="S28" s="16">
        <v>42056.1324537037</v>
      </c>
      <c r="T28" s="16">
        <v>42086.207638888889</v>
      </c>
    </row>
    <row r="29" spans="1:20" ht="225" x14ac:dyDescent="0.25">
      <c r="A29">
        <v>2845</v>
      </c>
      <c r="B29" s="3" t="s">
        <v>2845</v>
      </c>
      <c r="C29" s="3" t="s">
        <v>6955</v>
      </c>
      <c r="D29" s="6">
        <v>7500</v>
      </c>
      <c r="E29" s="8">
        <v>2366</v>
      </c>
      <c r="F29" t="s">
        <v>8220</v>
      </c>
      <c r="G29" t="s">
        <v>8223</v>
      </c>
      <c r="H29" t="s">
        <v>8245</v>
      </c>
      <c r="I29">
        <v>1433723033</v>
      </c>
      <c r="J29">
        <v>1428539033</v>
      </c>
      <c r="K29" t="b">
        <v>0</v>
      </c>
      <c r="L29">
        <v>39</v>
      </c>
      <c r="M29" t="b">
        <v>0</v>
      </c>
      <c r="N29" t="s">
        <v>8269</v>
      </c>
      <c r="O29" s="10">
        <v>32</v>
      </c>
      <c r="P29">
        <v>60.67</v>
      </c>
      <c r="Q29" s="13" t="s">
        <v>8315</v>
      </c>
      <c r="R29" s="13" t="s">
        <v>8316</v>
      </c>
      <c r="S29" s="16">
        <v>42103.016585648147</v>
      </c>
      <c r="T29" s="16">
        <v>42163.016585648147</v>
      </c>
    </row>
    <row r="30" spans="1:20" ht="285" x14ac:dyDescent="0.25">
      <c r="A30">
        <v>3958</v>
      </c>
      <c r="B30" s="3" t="s">
        <v>3955</v>
      </c>
      <c r="C30" s="3" t="s">
        <v>8065</v>
      </c>
      <c r="D30" s="6">
        <v>2000</v>
      </c>
      <c r="E30" s="8">
        <v>641</v>
      </c>
      <c r="F30" t="s">
        <v>8220</v>
      </c>
      <c r="G30" t="s">
        <v>8223</v>
      </c>
      <c r="H30" t="s">
        <v>8245</v>
      </c>
      <c r="I30">
        <v>1406988000</v>
      </c>
      <c r="J30">
        <v>1403822912</v>
      </c>
      <c r="K30" t="b">
        <v>0</v>
      </c>
      <c r="L30">
        <v>16</v>
      </c>
      <c r="M30" t="b">
        <v>0</v>
      </c>
      <c r="N30" t="s">
        <v>8269</v>
      </c>
      <c r="O30" s="10">
        <v>32</v>
      </c>
      <c r="P30">
        <v>40.06</v>
      </c>
      <c r="Q30" s="13" t="s">
        <v>8315</v>
      </c>
      <c r="R30" s="13" t="s">
        <v>8316</v>
      </c>
      <c r="S30" s="16">
        <v>41816.950370370374</v>
      </c>
      <c r="T30" s="16">
        <v>41853.583333333336</v>
      </c>
    </row>
    <row r="31" spans="1:20" ht="285" x14ac:dyDescent="0.25">
      <c r="A31">
        <v>3985</v>
      </c>
      <c r="B31" s="3" t="s">
        <v>3981</v>
      </c>
      <c r="C31" s="3" t="s">
        <v>8091</v>
      </c>
      <c r="D31" s="6">
        <v>2000</v>
      </c>
      <c r="E31" s="8">
        <v>641</v>
      </c>
      <c r="F31" t="s">
        <v>8220</v>
      </c>
      <c r="G31" t="s">
        <v>8223</v>
      </c>
      <c r="H31" t="s">
        <v>8245</v>
      </c>
      <c r="I31">
        <v>1456002300</v>
      </c>
      <c r="J31">
        <v>1454173120</v>
      </c>
      <c r="K31" t="b">
        <v>0</v>
      </c>
      <c r="L31">
        <v>19</v>
      </c>
      <c r="M31" t="b">
        <v>0</v>
      </c>
      <c r="N31" t="s">
        <v>8269</v>
      </c>
      <c r="O31" s="10">
        <v>32</v>
      </c>
      <c r="P31">
        <v>33.74</v>
      </c>
      <c r="Q31" s="13" t="s">
        <v>8315</v>
      </c>
      <c r="R31" s="13" t="s">
        <v>8316</v>
      </c>
      <c r="S31" s="16">
        <v>42399.707407407404</v>
      </c>
      <c r="T31" s="16">
        <v>42420.878472222219</v>
      </c>
    </row>
    <row r="32" spans="1:20" ht="270" x14ac:dyDescent="0.25">
      <c r="A32">
        <v>4040</v>
      </c>
      <c r="B32" s="3" t="s">
        <v>4036</v>
      </c>
      <c r="C32" s="3" t="s">
        <v>8144</v>
      </c>
      <c r="D32" s="6">
        <v>8000</v>
      </c>
      <c r="E32" s="8">
        <v>2500</v>
      </c>
      <c r="F32" t="s">
        <v>8220</v>
      </c>
      <c r="G32" t="s">
        <v>8223</v>
      </c>
      <c r="H32" t="s">
        <v>8245</v>
      </c>
      <c r="I32">
        <v>1437188400</v>
      </c>
      <c r="J32">
        <v>1432100004</v>
      </c>
      <c r="K32" t="b">
        <v>0</v>
      </c>
      <c r="L32">
        <v>2</v>
      </c>
      <c r="M32" t="b">
        <v>0</v>
      </c>
      <c r="N32" t="s">
        <v>8269</v>
      </c>
      <c r="O32" s="10">
        <v>31</v>
      </c>
      <c r="P32">
        <v>1250</v>
      </c>
      <c r="Q32" s="13" t="s">
        <v>8315</v>
      </c>
      <c r="R32" s="13" t="s">
        <v>8316</v>
      </c>
      <c r="S32" s="16">
        <v>42144.231527777782</v>
      </c>
      <c r="T32" s="16">
        <v>42203.125</v>
      </c>
    </row>
    <row r="33" spans="1:20" ht="285" x14ac:dyDescent="0.25">
      <c r="A33">
        <v>3734</v>
      </c>
      <c r="B33" s="3" t="s">
        <v>3731</v>
      </c>
      <c r="C33" s="3" t="s">
        <v>7844</v>
      </c>
      <c r="D33" s="6">
        <v>1500</v>
      </c>
      <c r="E33" s="8">
        <v>427</v>
      </c>
      <c r="F33" t="s">
        <v>8220</v>
      </c>
      <c r="G33" t="s">
        <v>8223</v>
      </c>
      <c r="H33" t="s">
        <v>8245</v>
      </c>
      <c r="I33">
        <v>1432589896</v>
      </c>
      <c r="J33">
        <v>1427405896</v>
      </c>
      <c r="K33" t="b">
        <v>0</v>
      </c>
      <c r="L33">
        <v>7</v>
      </c>
      <c r="M33" t="b">
        <v>0</v>
      </c>
      <c r="N33" t="s">
        <v>8269</v>
      </c>
      <c r="O33" s="10">
        <v>28</v>
      </c>
      <c r="P33">
        <v>61</v>
      </c>
      <c r="Q33" s="13" t="s">
        <v>8315</v>
      </c>
      <c r="R33" s="13" t="s">
        <v>8316</v>
      </c>
      <c r="S33" s="16">
        <v>42089.901574074072</v>
      </c>
      <c r="T33" s="16">
        <v>42149.901574074072</v>
      </c>
    </row>
    <row r="34" spans="1:20" ht="240" x14ac:dyDescent="0.25">
      <c r="A34">
        <v>4028</v>
      </c>
      <c r="B34" s="3" t="s">
        <v>4024</v>
      </c>
      <c r="C34" s="3" t="s">
        <v>8133</v>
      </c>
      <c r="D34" s="6">
        <v>2000</v>
      </c>
      <c r="E34" s="8">
        <v>561</v>
      </c>
      <c r="F34" t="s">
        <v>8220</v>
      </c>
      <c r="G34" t="s">
        <v>8223</v>
      </c>
      <c r="H34" t="s">
        <v>8245</v>
      </c>
      <c r="I34">
        <v>1402007500</v>
      </c>
      <c r="J34">
        <v>1399415500</v>
      </c>
      <c r="K34" t="b">
        <v>0</v>
      </c>
      <c r="L34">
        <v>11</v>
      </c>
      <c r="M34" t="b">
        <v>0</v>
      </c>
      <c r="N34" t="s">
        <v>8269</v>
      </c>
      <c r="O34" s="10">
        <v>28</v>
      </c>
      <c r="P34">
        <v>51</v>
      </c>
      <c r="Q34" s="13" t="s">
        <v>8315</v>
      </c>
      <c r="R34" s="13" t="s">
        <v>8316</v>
      </c>
      <c r="S34" s="16">
        <v>41765.938657407409</v>
      </c>
      <c r="T34" s="16">
        <v>41795.938657407409</v>
      </c>
    </row>
    <row r="35" spans="1:20" ht="240" x14ac:dyDescent="0.25">
      <c r="A35">
        <v>2918</v>
      </c>
      <c r="B35" s="3" t="s">
        <v>2918</v>
      </c>
      <c r="C35" s="3" t="s">
        <v>7028</v>
      </c>
      <c r="D35" s="6">
        <v>5000</v>
      </c>
      <c r="E35" s="8">
        <v>1362</v>
      </c>
      <c r="F35" t="s">
        <v>8220</v>
      </c>
      <c r="G35" t="s">
        <v>8223</v>
      </c>
      <c r="H35" t="s">
        <v>8245</v>
      </c>
      <c r="I35">
        <v>1446131207</v>
      </c>
      <c r="J35">
        <v>1443712007</v>
      </c>
      <c r="K35" t="b">
        <v>0</v>
      </c>
      <c r="L35">
        <v>20</v>
      </c>
      <c r="M35" t="b">
        <v>0</v>
      </c>
      <c r="N35" t="s">
        <v>8269</v>
      </c>
      <c r="O35" s="10">
        <v>27</v>
      </c>
      <c r="P35">
        <v>68.099999999999994</v>
      </c>
      <c r="Q35" s="13" t="s">
        <v>8315</v>
      </c>
      <c r="R35" s="13" t="s">
        <v>8316</v>
      </c>
      <c r="S35" s="16">
        <v>42278.629710648151</v>
      </c>
      <c r="T35" s="16">
        <v>42306.629710648151</v>
      </c>
    </row>
    <row r="36" spans="1:20" ht="255" x14ac:dyDescent="0.25">
      <c r="A36">
        <v>4102</v>
      </c>
      <c r="B36" s="3" t="s">
        <v>4098</v>
      </c>
      <c r="C36" s="3" t="s">
        <v>8205</v>
      </c>
      <c r="D36" s="6">
        <v>500</v>
      </c>
      <c r="E36" s="8">
        <v>137</v>
      </c>
      <c r="F36" t="s">
        <v>8220</v>
      </c>
      <c r="G36" t="s">
        <v>8223</v>
      </c>
      <c r="H36" t="s">
        <v>8245</v>
      </c>
      <c r="I36">
        <v>1463343673</v>
      </c>
      <c r="J36">
        <v>1460751673</v>
      </c>
      <c r="K36" t="b">
        <v>0</v>
      </c>
      <c r="L36">
        <v>6</v>
      </c>
      <c r="M36" t="b">
        <v>0</v>
      </c>
      <c r="N36" t="s">
        <v>8269</v>
      </c>
      <c r="O36" s="10">
        <v>27</v>
      </c>
      <c r="P36">
        <v>22.83</v>
      </c>
      <c r="Q36" s="13" t="s">
        <v>8315</v>
      </c>
      <c r="R36" s="13" t="s">
        <v>8316</v>
      </c>
      <c r="S36" s="16">
        <v>42475.848067129627</v>
      </c>
      <c r="T36" s="16">
        <v>42505.848067129627</v>
      </c>
    </row>
    <row r="37" spans="1:20" ht="270" x14ac:dyDescent="0.25">
      <c r="A37">
        <v>3955</v>
      </c>
      <c r="B37" s="3" t="s">
        <v>3952</v>
      </c>
      <c r="C37" s="3" t="s">
        <v>8062</v>
      </c>
      <c r="D37" s="6">
        <v>1750</v>
      </c>
      <c r="E37" s="8">
        <v>425</v>
      </c>
      <c r="F37" t="s">
        <v>8220</v>
      </c>
      <c r="G37" t="s">
        <v>8223</v>
      </c>
      <c r="H37" t="s">
        <v>8245</v>
      </c>
      <c r="I37">
        <v>1448745741</v>
      </c>
      <c r="J37">
        <v>1446150141</v>
      </c>
      <c r="K37" t="b">
        <v>0</v>
      </c>
      <c r="L37">
        <v>8</v>
      </c>
      <c r="M37" t="b">
        <v>0</v>
      </c>
      <c r="N37" t="s">
        <v>8269</v>
      </c>
      <c r="O37" s="10">
        <v>24</v>
      </c>
      <c r="P37">
        <v>53.13</v>
      </c>
      <c r="Q37" s="13" t="s">
        <v>8315</v>
      </c>
      <c r="R37" s="13" t="s">
        <v>8316</v>
      </c>
      <c r="S37" s="16">
        <v>42306.848854166667</v>
      </c>
      <c r="T37" s="16">
        <v>42336.890520833331</v>
      </c>
    </row>
    <row r="38" spans="1:20" ht="300" x14ac:dyDescent="0.25">
      <c r="A38">
        <v>3959</v>
      </c>
      <c r="B38" s="3" t="s">
        <v>3956</v>
      </c>
      <c r="C38" s="3" t="s">
        <v>8066</v>
      </c>
      <c r="D38" s="6">
        <v>1200</v>
      </c>
      <c r="E38" s="8">
        <v>292</v>
      </c>
      <c r="F38" t="s">
        <v>8220</v>
      </c>
      <c r="G38" t="s">
        <v>8223</v>
      </c>
      <c r="H38" t="s">
        <v>8245</v>
      </c>
      <c r="I38">
        <v>1411930556</v>
      </c>
      <c r="J38">
        <v>1409338556</v>
      </c>
      <c r="K38" t="b">
        <v>0</v>
      </c>
      <c r="L38">
        <v>12</v>
      </c>
      <c r="M38" t="b">
        <v>0</v>
      </c>
      <c r="N38" t="s">
        <v>8269</v>
      </c>
      <c r="O38" s="10">
        <v>24</v>
      </c>
      <c r="P38">
        <v>24.33</v>
      </c>
      <c r="Q38" s="13" t="s">
        <v>8315</v>
      </c>
      <c r="R38" s="13" t="s">
        <v>8316</v>
      </c>
      <c r="S38" s="16">
        <v>41880.788842592592</v>
      </c>
      <c r="T38" s="16">
        <v>41910.788842592592</v>
      </c>
    </row>
    <row r="39" spans="1:20" ht="255" x14ac:dyDescent="0.25">
      <c r="A39">
        <v>3967</v>
      </c>
      <c r="B39" s="3" t="s">
        <v>3964</v>
      </c>
      <c r="C39" s="3" t="s">
        <v>8074</v>
      </c>
      <c r="D39" s="6">
        <v>1700</v>
      </c>
      <c r="E39" s="8">
        <v>410</v>
      </c>
      <c r="F39" t="s">
        <v>8220</v>
      </c>
      <c r="G39" t="s">
        <v>8223</v>
      </c>
      <c r="H39" t="s">
        <v>8245</v>
      </c>
      <c r="I39">
        <v>1488783507</v>
      </c>
      <c r="J39">
        <v>1486191507</v>
      </c>
      <c r="K39" t="b">
        <v>0</v>
      </c>
      <c r="L39">
        <v>10</v>
      </c>
      <c r="M39" t="b">
        <v>0</v>
      </c>
      <c r="N39" t="s">
        <v>8269</v>
      </c>
      <c r="O39" s="10">
        <v>24</v>
      </c>
      <c r="P39">
        <v>41</v>
      </c>
      <c r="Q39" s="13" t="s">
        <v>8315</v>
      </c>
      <c r="R39" s="13" t="s">
        <v>8316</v>
      </c>
      <c r="S39" s="16">
        <v>42770.290590277778</v>
      </c>
      <c r="T39" s="16">
        <v>42800.290590277778</v>
      </c>
    </row>
    <row r="40" spans="1:20" ht="225" x14ac:dyDescent="0.25">
      <c r="A40">
        <v>4010</v>
      </c>
      <c r="B40" s="3" t="s">
        <v>4006</v>
      </c>
      <c r="C40" s="3" t="s">
        <v>8115</v>
      </c>
      <c r="D40" s="6">
        <v>7200</v>
      </c>
      <c r="E40" s="8">
        <v>1742</v>
      </c>
      <c r="F40" t="s">
        <v>8220</v>
      </c>
      <c r="G40" t="s">
        <v>8223</v>
      </c>
      <c r="H40" t="s">
        <v>8245</v>
      </c>
      <c r="I40">
        <v>1414348166</v>
      </c>
      <c r="J40">
        <v>1412879366</v>
      </c>
      <c r="K40" t="b">
        <v>0</v>
      </c>
      <c r="L40">
        <v>38</v>
      </c>
      <c r="M40" t="b">
        <v>0</v>
      </c>
      <c r="N40" t="s">
        <v>8269</v>
      </c>
      <c r="O40" s="10">
        <v>24</v>
      </c>
      <c r="P40">
        <v>45.84</v>
      </c>
      <c r="Q40" s="13" t="s">
        <v>8315</v>
      </c>
      <c r="R40" s="13" t="s">
        <v>8316</v>
      </c>
      <c r="S40" s="16">
        <v>41921.770439814813</v>
      </c>
      <c r="T40" s="16">
        <v>41938.770439814813</v>
      </c>
    </row>
    <row r="41" spans="1:20" ht="300" x14ac:dyDescent="0.25">
      <c r="A41">
        <v>2880</v>
      </c>
      <c r="B41" s="3" t="s">
        <v>2880</v>
      </c>
      <c r="C41" s="3" t="s">
        <v>6990</v>
      </c>
      <c r="D41" s="6">
        <v>12000</v>
      </c>
      <c r="E41" s="8">
        <v>2800</v>
      </c>
      <c r="F41" t="s">
        <v>8220</v>
      </c>
      <c r="G41" t="s">
        <v>8223</v>
      </c>
      <c r="H41" t="s">
        <v>8245</v>
      </c>
      <c r="I41">
        <v>1440090300</v>
      </c>
      <c r="J41">
        <v>1436305452</v>
      </c>
      <c r="K41" t="b">
        <v>0</v>
      </c>
      <c r="L41">
        <v>29</v>
      </c>
      <c r="M41" t="b">
        <v>0</v>
      </c>
      <c r="N41" t="s">
        <v>8269</v>
      </c>
      <c r="O41" s="10">
        <v>23</v>
      </c>
      <c r="P41">
        <v>96.55</v>
      </c>
      <c r="Q41" s="13" t="s">
        <v>8315</v>
      </c>
      <c r="R41" s="13" t="s">
        <v>8316</v>
      </c>
      <c r="S41" s="16">
        <v>42192.905694444446</v>
      </c>
      <c r="T41" s="16">
        <v>42236.711805555555</v>
      </c>
    </row>
    <row r="42" spans="1:20" ht="255" x14ac:dyDescent="0.25">
      <c r="A42">
        <v>2917</v>
      </c>
      <c r="B42" s="3" t="s">
        <v>2917</v>
      </c>
      <c r="C42" s="3" t="s">
        <v>7027</v>
      </c>
      <c r="D42" s="6">
        <v>2000</v>
      </c>
      <c r="E42" s="8">
        <v>437</v>
      </c>
      <c r="F42" t="s">
        <v>8220</v>
      </c>
      <c r="G42" t="s">
        <v>8223</v>
      </c>
      <c r="H42" t="s">
        <v>8245</v>
      </c>
      <c r="I42">
        <v>1442381847</v>
      </c>
      <c r="J42">
        <v>1440826647</v>
      </c>
      <c r="K42" t="b">
        <v>0</v>
      </c>
      <c r="L42">
        <v>9</v>
      </c>
      <c r="M42" t="b">
        <v>0</v>
      </c>
      <c r="N42" t="s">
        <v>8269</v>
      </c>
      <c r="O42" s="10">
        <v>22</v>
      </c>
      <c r="P42">
        <v>48.56</v>
      </c>
      <c r="Q42" s="13" t="s">
        <v>8315</v>
      </c>
      <c r="R42" s="13" t="s">
        <v>8316</v>
      </c>
      <c r="S42" s="16">
        <v>42245.234340277777</v>
      </c>
      <c r="T42" s="16">
        <v>42263.234340277777</v>
      </c>
    </row>
    <row r="43" spans="1:20" ht="300" x14ac:dyDescent="0.25">
      <c r="A43">
        <v>3893</v>
      </c>
      <c r="B43" s="3" t="s">
        <v>3890</v>
      </c>
      <c r="C43" s="3" t="s">
        <v>8001</v>
      </c>
      <c r="D43" s="6">
        <v>50000</v>
      </c>
      <c r="E43" s="8">
        <v>10775</v>
      </c>
      <c r="F43" t="s">
        <v>8220</v>
      </c>
      <c r="G43" t="s">
        <v>8223</v>
      </c>
      <c r="H43" t="s">
        <v>8245</v>
      </c>
      <c r="I43">
        <v>1404194400</v>
      </c>
      <c r="J43">
        <v>1400600840</v>
      </c>
      <c r="K43" t="b">
        <v>0</v>
      </c>
      <c r="L43">
        <v>84</v>
      </c>
      <c r="M43" t="b">
        <v>0</v>
      </c>
      <c r="N43" t="s">
        <v>8269</v>
      </c>
      <c r="O43" s="10">
        <v>22</v>
      </c>
      <c r="P43">
        <v>128.27000000000001</v>
      </c>
      <c r="Q43" s="13" t="s">
        <v>8315</v>
      </c>
      <c r="R43" s="13" t="s">
        <v>8316</v>
      </c>
      <c r="S43" s="16">
        <v>41779.657870370371</v>
      </c>
      <c r="T43" s="16">
        <v>41821.25</v>
      </c>
    </row>
    <row r="44" spans="1:20" ht="255" x14ac:dyDescent="0.25">
      <c r="A44">
        <v>4083</v>
      </c>
      <c r="B44" s="3" t="s">
        <v>4079</v>
      </c>
      <c r="C44" s="3" t="s">
        <v>8186</v>
      </c>
      <c r="D44" s="6">
        <v>3500</v>
      </c>
      <c r="E44" s="8">
        <v>759</v>
      </c>
      <c r="F44" t="s">
        <v>8220</v>
      </c>
      <c r="G44" t="s">
        <v>8223</v>
      </c>
      <c r="H44" t="s">
        <v>8245</v>
      </c>
      <c r="I44">
        <v>1452795416</v>
      </c>
      <c r="J44">
        <v>1450203416</v>
      </c>
      <c r="K44" t="b">
        <v>0</v>
      </c>
      <c r="L44">
        <v>6</v>
      </c>
      <c r="M44" t="b">
        <v>0</v>
      </c>
      <c r="N44" t="s">
        <v>8269</v>
      </c>
      <c r="O44" s="10">
        <v>22</v>
      </c>
      <c r="P44">
        <v>126.5</v>
      </c>
      <c r="Q44" s="13" t="s">
        <v>8315</v>
      </c>
      <c r="R44" s="13" t="s">
        <v>8316</v>
      </c>
      <c r="S44" s="16">
        <v>42353.761759259258</v>
      </c>
      <c r="T44" s="16">
        <v>42383.761759259258</v>
      </c>
    </row>
    <row r="45" spans="1:20" ht="165" x14ac:dyDescent="0.25">
      <c r="A45">
        <v>2896</v>
      </c>
      <c r="B45" s="3" t="s">
        <v>2896</v>
      </c>
      <c r="C45" s="3" t="s">
        <v>7006</v>
      </c>
      <c r="D45" s="6">
        <v>3000</v>
      </c>
      <c r="E45" s="8">
        <v>625</v>
      </c>
      <c r="F45" t="s">
        <v>8220</v>
      </c>
      <c r="G45" t="s">
        <v>8223</v>
      </c>
      <c r="H45" t="s">
        <v>8245</v>
      </c>
      <c r="I45">
        <v>1481522400</v>
      </c>
      <c r="J45">
        <v>1480283321</v>
      </c>
      <c r="K45" t="b">
        <v>0</v>
      </c>
      <c r="L45">
        <v>12</v>
      </c>
      <c r="M45" t="b">
        <v>0</v>
      </c>
      <c r="N45" t="s">
        <v>8269</v>
      </c>
      <c r="O45" s="10">
        <v>21</v>
      </c>
      <c r="P45">
        <v>52.08</v>
      </c>
      <c r="Q45" s="13" t="s">
        <v>8315</v>
      </c>
      <c r="R45" s="13" t="s">
        <v>8316</v>
      </c>
      <c r="S45" s="16">
        <v>42701.908807870372</v>
      </c>
      <c r="T45" s="16">
        <v>42716.25</v>
      </c>
    </row>
    <row r="46" spans="1:20" ht="210" x14ac:dyDescent="0.25">
      <c r="A46">
        <v>3737</v>
      </c>
      <c r="B46" s="3" t="s">
        <v>3734</v>
      </c>
      <c r="C46" s="3" t="s">
        <v>7847</v>
      </c>
      <c r="D46" s="6">
        <v>700</v>
      </c>
      <c r="E46" s="8">
        <v>150</v>
      </c>
      <c r="F46" t="s">
        <v>8220</v>
      </c>
      <c r="G46" t="s">
        <v>8223</v>
      </c>
      <c r="H46" t="s">
        <v>8245</v>
      </c>
      <c r="I46">
        <v>1447311540</v>
      </c>
      <c r="J46">
        <v>1445358903</v>
      </c>
      <c r="K46" t="b">
        <v>0</v>
      </c>
      <c r="L46">
        <v>4</v>
      </c>
      <c r="M46" t="b">
        <v>0</v>
      </c>
      <c r="N46" t="s">
        <v>8269</v>
      </c>
      <c r="O46" s="10">
        <v>21</v>
      </c>
      <c r="P46">
        <v>37.5</v>
      </c>
      <c r="Q46" s="13" t="s">
        <v>8315</v>
      </c>
      <c r="R46" s="13" t="s">
        <v>8316</v>
      </c>
      <c r="S46" s="16">
        <v>42297.691006944442</v>
      </c>
      <c r="T46" s="16">
        <v>42320.290972222225</v>
      </c>
    </row>
    <row r="47" spans="1:20" ht="300" x14ac:dyDescent="0.25">
      <c r="A47">
        <v>3843</v>
      </c>
      <c r="B47" s="3" t="s">
        <v>3840</v>
      </c>
      <c r="C47" s="3" t="s">
        <v>7952</v>
      </c>
      <c r="D47" s="6">
        <v>5000</v>
      </c>
      <c r="E47" s="8">
        <v>1065</v>
      </c>
      <c r="F47" t="s">
        <v>8220</v>
      </c>
      <c r="G47" t="s">
        <v>8223</v>
      </c>
      <c r="H47" t="s">
        <v>8245</v>
      </c>
      <c r="I47">
        <v>1401587064</v>
      </c>
      <c r="J47">
        <v>1399427064</v>
      </c>
      <c r="K47" t="b">
        <v>1</v>
      </c>
      <c r="L47">
        <v>19</v>
      </c>
      <c r="M47" t="b">
        <v>0</v>
      </c>
      <c r="N47" t="s">
        <v>8269</v>
      </c>
      <c r="O47" s="10">
        <v>21</v>
      </c>
      <c r="P47">
        <v>56.05</v>
      </c>
      <c r="Q47" s="13" t="s">
        <v>8315</v>
      </c>
      <c r="R47" s="13" t="s">
        <v>8316</v>
      </c>
      <c r="S47" s="16">
        <v>41766.072500000002</v>
      </c>
      <c r="T47" s="16">
        <v>41791.072500000002</v>
      </c>
    </row>
    <row r="48" spans="1:20" ht="210" x14ac:dyDescent="0.25">
      <c r="A48">
        <v>3972</v>
      </c>
      <c r="B48" s="3" t="s">
        <v>3969</v>
      </c>
      <c r="C48" s="3" t="s">
        <v>8079</v>
      </c>
      <c r="D48" s="6">
        <v>1000</v>
      </c>
      <c r="E48" s="8">
        <v>211</v>
      </c>
      <c r="F48" t="s">
        <v>8220</v>
      </c>
      <c r="G48" t="s">
        <v>8223</v>
      </c>
      <c r="H48" t="s">
        <v>8245</v>
      </c>
      <c r="I48">
        <v>1423186634</v>
      </c>
      <c r="J48">
        <v>1418002634</v>
      </c>
      <c r="K48" t="b">
        <v>0</v>
      </c>
      <c r="L48">
        <v>8</v>
      </c>
      <c r="M48" t="b">
        <v>0</v>
      </c>
      <c r="N48" t="s">
        <v>8269</v>
      </c>
      <c r="O48" s="10">
        <v>21</v>
      </c>
      <c r="P48">
        <v>26.38</v>
      </c>
      <c r="Q48" s="13" t="s">
        <v>8315</v>
      </c>
      <c r="R48" s="13" t="s">
        <v>8316</v>
      </c>
      <c r="S48" s="16">
        <v>41981.067523148144</v>
      </c>
      <c r="T48" s="16">
        <v>42041.067523148144</v>
      </c>
    </row>
    <row r="49" spans="1:20" ht="315" x14ac:dyDescent="0.25">
      <c r="A49">
        <v>2867</v>
      </c>
      <c r="B49" s="3" t="s">
        <v>2867</v>
      </c>
      <c r="C49" s="3" t="s">
        <v>6977</v>
      </c>
      <c r="D49" s="6">
        <v>2500</v>
      </c>
      <c r="E49" s="8">
        <v>504</v>
      </c>
      <c r="F49" t="s">
        <v>8220</v>
      </c>
      <c r="G49" t="s">
        <v>8223</v>
      </c>
      <c r="H49" t="s">
        <v>8245</v>
      </c>
      <c r="I49">
        <v>1467604800</v>
      </c>
      <c r="J49">
        <v>1465533672</v>
      </c>
      <c r="K49" t="b">
        <v>0</v>
      </c>
      <c r="L49">
        <v>10</v>
      </c>
      <c r="M49" t="b">
        <v>0</v>
      </c>
      <c r="N49" t="s">
        <v>8269</v>
      </c>
      <c r="O49" s="10">
        <v>20</v>
      </c>
      <c r="P49">
        <v>50.4</v>
      </c>
      <c r="Q49" s="13" t="s">
        <v>8315</v>
      </c>
      <c r="R49" s="13" t="s">
        <v>8316</v>
      </c>
      <c r="S49" s="16">
        <v>42531.195277777777</v>
      </c>
      <c r="T49" s="16">
        <v>42555.166666666672</v>
      </c>
    </row>
    <row r="50" spans="1:20" ht="150" x14ac:dyDescent="0.25">
      <c r="A50">
        <v>3991</v>
      </c>
      <c r="B50" s="3" t="s">
        <v>3987</v>
      </c>
      <c r="C50" s="3" t="s">
        <v>8097</v>
      </c>
      <c r="D50" s="6">
        <v>500</v>
      </c>
      <c r="E50" s="8">
        <v>100</v>
      </c>
      <c r="F50" t="s">
        <v>8220</v>
      </c>
      <c r="G50" t="s">
        <v>8223</v>
      </c>
      <c r="H50" t="s">
        <v>8245</v>
      </c>
      <c r="I50">
        <v>1433086082</v>
      </c>
      <c r="J50">
        <v>1430494082</v>
      </c>
      <c r="K50" t="b">
        <v>0</v>
      </c>
      <c r="L50">
        <v>1</v>
      </c>
      <c r="M50" t="b">
        <v>0</v>
      </c>
      <c r="N50" t="s">
        <v>8269</v>
      </c>
      <c r="O50" s="10">
        <v>20</v>
      </c>
      <c r="P50">
        <v>100</v>
      </c>
      <c r="Q50" s="13" t="s">
        <v>8315</v>
      </c>
      <c r="R50" s="13" t="s">
        <v>8316</v>
      </c>
      <c r="S50" s="16">
        <v>42125.644467592589</v>
      </c>
      <c r="T50" s="16">
        <v>42155.644467592589</v>
      </c>
    </row>
    <row r="51" spans="1:20" ht="285" x14ac:dyDescent="0.25">
      <c r="A51">
        <v>2883</v>
      </c>
      <c r="B51" s="3" t="s">
        <v>2883</v>
      </c>
      <c r="C51" s="3" t="s">
        <v>6993</v>
      </c>
      <c r="D51" s="6">
        <v>10000</v>
      </c>
      <c r="E51" s="8">
        <v>1908</v>
      </c>
      <c r="F51" t="s">
        <v>8220</v>
      </c>
      <c r="G51" t="s">
        <v>8223</v>
      </c>
      <c r="H51" t="s">
        <v>8245</v>
      </c>
      <c r="I51">
        <v>1454734740</v>
      </c>
      <c r="J51">
        <v>1451684437</v>
      </c>
      <c r="K51" t="b">
        <v>0</v>
      </c>
      <c r="L51">
        <v>5</v>
      </c>
      <c r="M51" t="b">
        <v>0</v>
      </c>
      <c r="N51" t="s">
        <v>8269</v>
      </c>
      <c r="O51" s="10">
        <v>19</v>
      </c>
      <c r="P51">
        <v>381.6</v>
      </c>
      <c r="Q51" s="13" t="s">
        <v>8315</v>
      </c>
      <c r="R51" s="13" t="s">
        <v>8316</v>
      </c>
      <c r="S51" s="16">
        <v>42370.90320601852</v>
      </c>
      <c r="T51" s="16">
        <v>42406.207638888889</v>
      </c>
    </row>
    <row r="52" spans="1:20" ht="225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0">
        <v>18</v>
      </c>
      <c r="P52">
        <v>36.590000000000003</v>
      </c>
      <c r="Q52" s="13" t="s">
        <v>8315</v>
      </c>
      <c r="R52" s="13" t="s">
        <v>8316</v>
      </c>
      <c r="S52" s="16">
        <v>42606.056863425925</v>
      </c>
      <c r="T52" s="16">
        <v>42620.056863425925</v>
      </c>
    </row>
    <row r="53" spans="1:20" ht="285" x14ac:dyDescent="0.25">
      <c r="A53">
        <v>3740</v>
      </c>
      <c r="B53" s="3" t="s">
        <v>3737</v>
      </c>
      <c r="C53" s="3" t="s">
        <v>7850</v>
      </c>
      <c r="D53" s="6">
        <v>2000</v>
      </c>
      <c r="E53" s="8">
        <v>358</v>
      </c>
      <c r="F53" t="s">
        <v>8220</v>
      </c>
      <c r="G53" t="s">
        <v>8223</v>
      </c>
      <c r="H53" t="s">
        <v>8245</v>
      </c>
      <c r="I53">
        <v>1407808438</v>
      </c>
      <c r="J53">
        <v>1405217355</v>
      </c>
      <c r="K53" t="b">
        <v>0</v>
      </c>
      <c r="L53">
        <v>14</v>
      </c>
      <c r="M53" t="b">
        <v>0</v>
      </c>
      <c r="N53" t="s">
        <v>8269</v>
      </c>
      <c r="O53" s="10">
        <v>18</v>
      </c>
      <c r="P53">
        <v>25.57</v>
      </c>
      <c r="Q53" s="13" t="s">
        <v>8315</v>
      </c>
      <c r="R53" s="13" t="s">
        <v>8316</v>
      </c>
      <c r="S53" s="16">
        <v>41833.089756944442</v>
      </c>
      <c r="T53" s="16">
        <v>41863.079143518517</v>
      </c>
    </row>
    <row r="54" spans="1:20" ht="285" x14ac:dyDescent="0.25">
      <c r="A54">
        <v>3860</v>
      </c>
      <c r="B54" s="3" t="s">
        <v>3857</v>
      </c>
      <c r="C54" s="3" t="s">
        <v>7969</v>
      </c>
      <c r="D54" s="6">
        <v>6000</v>
      </c>
      <c r="E54" s="8">
        <v>1060</v>
      </c>
      <c r="F54" t="s">
        <v>8220</v>
      </c>
      <c r="G54" t="s">
        <v>8223</v>
      </c>
      <c r="H54" t="s">
        <v>8245</v>
      </c>
      <c r="I54">
        <v>1407858710</v>
      </c>
      <c r="J54">
        <v>1405266710</v>
      </c>
      <c r="K54" t="b">
        <v>0</v>
      </c>
      <c r="L54">
        <v>13</v>
      </c>
      <c r="M54" t="b">
        <v>0</v>
      </c>
      <c r="N54" t="s">
        <v>8269</v>
      </c>
      <c r="O54" s="10">
        <v>18</v>
      </c>
      <c r="P54">
        <v>81.540000000000006</v>
      </c>
      <c r="Q54" s="13" t="s">
        <v>8315</v>
      </c>
      <c r="R54" s="13" t="s">
        <v>8316</v>
      </c>
      <c r="S54" s="16">
        <v>41833.660995370366</v>
      </c>
      <c r="T54" s="16">
        <v>41863.660995370366</v>
      </c>
    </row>
    <row r="55" spans="1:20" ht="300" x14ac:dyDescent="0.25">
      <c r="A55">
        <v>3980</v>
      </c>
      <c r="B55" s="3" t="s">
        <v>3977</v>
      </c>
      <c r="C55" s="3" t="s">
        <v>8087</v>
      </c>
      <c r="D55" s="6">
        <v>2500</v>
      </c>
      <c r="E55" s="8">
        <v>450</v>
      </c>
      <c r="F55" t="s">
        <v>8220</v>
      </c>
      <c r="G55" t="s">
        <v>8223</v>
      </c>
      <c r="H55" t="s">
        <v>8245</v>
      </c>
      <c r="I55">
        <v>1404570147</v>
      </c>
      <c r="J55">
        <v>1401978147</v>
      </c>
      <c r="K55" t="b">
        <v>0</v>
      </c>
      <c r="L55">
        <v>7</v>
      </c>
      <c r="M55" t="b">
        <v>0</v>
      </c>
      <c r="N55" t="s">
        <v>8269</v>
      </c>
      <c r="O55" s="10">
        <v>18</v>
      </c>
      <c r="P55">
        <v>64.290000000000006</v>
      </c>
      <c r="Q55" s="13" t="s">
        <v>8315</v>
      </c>
      <c r="R55" s="13" t="s">
        <v>8316</v>
      </c>
      <c r="S55" s="16">
        <v>41795.598923611113</v>
      </c>
      <c r="T55" s="16">
        <v>41825.598923611113</v>
      </c>
    </row>
    <row r="56" spans="1:20" ht="285" x14ac:dyDescent="0.25">
      <c r="A56">
        <v>3890</v>
      </c>
      <c r="B56" s="3" t="s">
        <v>3887</v>
      </c>
      <c r="C56" s="3" t="s">
        <v>7998</v>
      </c>
      <c r="D56" s="6">
        <v>15000</v>
      </c>
      <c r="E56" s="8">
        <v>2524</v>
      </c>
      <c r="F56" t="s">
        <v>8220</v>
      </c>
      <c r="G56" t="s">
        <v>8223</v>
      </c>
      <c r="H56" t="s">
        <v>8245</v>
      </c>
      <c r="I56">
        <v>1439662344</v>
      </c>
      <c r="J56">
        <v>1434478344</v>
      </c>
      <c r="K56" t="b">
        <v>0</v>
      </c>
      <c r="L56">
        <v>8</v>
      </c>
      <c r="M56" t="b">
        <v>0</v>
      </c>
      <c r="N56" t="s">
        <v>8269</v>
      </c>
      <c r="O56" s="10">
        <v>17</v>
      </c>
      <c r="P56">
        <v>315.5</v>
      </c>
      <c r="Q56" s="13" t="s">
        <v>8315</v>
      </c>
      <c r="R56" s="13" t="s">
        <v>8316</v>
      </c>
      <c r="S56" s="16">
        <v>42171.758611111116</v>
      </c>
      <c r="T56" s="16">
        <v>42231.758611111116</v>
      </c>
    </row>
    <row r="57" spans="1:20" ht="270" x14ac:dyDescent="0.25">
      <c r="A57">
        <v>3996</v>
      </c>
      <c r="B57" s="3" t="s">
        <v>3992</v>
      </c>
      <c r="C57" s="3" t="s">
        <v>8102</v>
      </c>
      <c r="D57" s="6">
        <v>3000</v>
      </c>
      <c r="E57" s="8">
        <v>497</v>
      </c>
      <c r="F57" t="s">
        <v>8220</v>
      </c>
      <c r="G57" t="s">
        <v>8223</v>
      </c>
      <c r="H57" t="s">
        <v>8245</v>
      </c>
      <c r="I57">
        <v>1416499440</v>
      </c>
      <c r="J57">
        <v>1415341464</v>
      </c>
      <c r="K57" t="b">
        <v>0</v>
      </c>
      <c r="L57">
        <v>17</v>
      </c>
      <c r="M57" t="b">
        <v>0</v>
      </c>
      <c r="N57" t="s">
        <v>8269</v>
      </c>
      <c r="O57" s="10">
        <v>17</v>
      </c>
      <c r="P57">
        <v>29.24</v>
      </c>
      <c r="Q57" s="13" t="s">
        <v>8315</v>
      </c>
      <c r="R57" s="13" t="s">
        <v>8316</v>
      </c>
      <c r="S57" s="16">
        <v>41950.26694444444</v>
      </c>
      <c r="T57" s="16">
        <v>41963.669444444444</v>
      </c>
    </row>
    <row r="58" spans="1:20" ht="240" x14ac:dyDescent="0.25">
      <c r="A58">
        <v>3999</v>
      </c>
      <c r="B58" s="3" t="s">
        <v>3995</v>
      </c>
      <c r="C58" s="3" t="s">
        <v>8105</v>
      </c>
      <c r="D58" s="6">
        <v>7000</v>
      </c>
      <c r="E58" s="8">
        <v>1156</v>
      </c>
      <c r="F58" t="s">
        <v>8220</v>
      </c>
      <c r="G58" t="s">
        <v>8223</v>
      </c>
      <c r="H58" t="s">
        <v>8245</v>
      </c>
      <c r="I58">
        <v>1409514709</v>
      </c>
      <c r="J58">
        <v>1406058798</v>
      </c>
      <c r="K58" t="b">
        <v>0</v>
      </c>
      <c r="L58">
        <v>14</v>
      </c>
      <c r="M58" t="b">
        <v>0</v>
      </c>
      <c r="N58" t="s">
        <v>8269</v>
      </c>
      <c r="O58" s="10">
        <v>17</v>
      </c>
      <c r="P58">
        <v>82.57</v>
      </c>
      <c r="Q58" s="13" t="s">
        <v>8315</v>
      </c>
      <c r="R58" s="13" t="s">
        <v>8316</v>
      </c>
      <c r="S58" s="16">
        <v>41842.828680555554</v>
      </c>
      <c r="T58" s="16">
        <v>41882.827650462961</v>
      </c>
    </row>
    <row r="59" spans="1:20" ht="255" x14ac:dyDescent="0.25">
      <c r="A59">
        <v>4020</v>
      </c>
      <c r="B59" s="3" t="s">
        <v>4016</v>
      </c>
      <c r="C59" s="3" t="s">
        <v>8125</v>
      </c>
      <c r="D59" s="6">
        <v>600</v>
      </c>
      <c r="E59" s="8">
        <v>100</v>
      </c>
      <c r="F59" t="s">
        <v>8220</v>
      </c>
      <c r="G59" t="s">
        <v>8223</v>
      </c>
      <c r="H59" t="s">
        <v>8245</v>
      </c>
      <c r="I59">
        <v>1427168099</v>
      </c>
      <c r="J59">
        <v>1424579699</v>
      </c>
      <c r="K59" t="b">
        <v>0</v>
      </c>
      <c r="L59">
        <v>3</v>
      </c>
      <c r="M59" t="b">
        <v>0</v>
      </c>
      <c r="N59" t="s">
        <v>8269</v>
      </c>
      <c r="O59" s="10">
        <v>17</v>
      </c>
      <c r="P59">
        <v>33.33</v>
      </c>
      <c r="Q59" s="13" t="s">
        <v>8315</v>
      </c>
      <c r="R59" s="13" t="s">
        <v>8316</v>
      </c>
      <c r="S59" s="16">
        <v>42057.190960648149</v>
      </c>
      <c r="T59" s="16">
        <v>42087.149293981478</v>
      </c>
    </row>
    <row r="60" spans="1:20" ht="210" x14ac:dyDescent="0.25">
      <c r="A60">
        <v>4070</v>
      </c>
      <c r="B60" s="3" t="s">
        <v>4066</v>
      </c>
      <c r="C60" s="3" t="s">
        <v>8173</v>
      </c>
      <c r="D60" s="6">
        <v>1000</v>
      </c>
      <c r="E60" s="8">
        <v>165</v>
      </c>
      <c r="F60" t="s">
        <v>8220</v>
      </c>
      <c r="G60" t="s">
        <v>8223</v>
      </c>
      <c r="H60" t="s">
        <v>8245</v>
      </c>
      <c r="I60">
        <v>1425178800</v>
      </c>
      <c r="J60">
        <v>1422374420</v>
      </c>
      <c r="K60" t="b">
        <v>0</v>
      </c>
      <c r="L60">
        <v>6</v>
      </c>
      <c r="M60" t="b">
        <v>0</v>
      </c>
      <c r="N60" t="s">
        <v>8269</v>
      </c>
      <c r="O60" s="10">
        <v>17</v>
      </c>
      <c r="P60">
        <v>27.5</v>
      </c>
      <c r="Q60" s="13" t="s">
        <v>8315</v>
      </c>
      <c r="R60" s="13" t="s">
        <v>8316</v>
      </c>
      <c r="S60" s="16">
        <v>42031.666898148149</v>
      </c>
      <c r="T60" s="16">
        <v>42064.125</v>
      </c>
    </row>
    <row r="61" spans="1:20" ht="225" x14ac:dyDescent="0.25">
      <c r="A61">
        <v>3847</v>
      </c>
      <c r="B61" s="3" t="s">
        <v>3844</v>
      </c>
      <c r="C61" s="3" t="s">
        <v>7956</v>
      </c>
      <c r="D61" s="6">
        <v>10500</v>
      </c>
      <c r="E61" s="8">
        <v>1697</v>
      </c>
      <c r="F61" t="s">
        <v>8220</v>
      </c>
      <c r="G61" t="s">
        <v>8223</v>
      </c>
      <c r="H61" t="s">
        <v>8245</v>
      </c>
      <c r="I61">
        <v>1437283391</v>
      </c>
      <c r="J61">
        <v>1433395391</v>
      </c>
      <c r="K61" t="b">
        <v>1</v>
      </c>
      <c r="L61">
        <v>9</v>
      </c>
      <c r="M61" t="b">
        <v>0</v>
      </c>
      <c r="N61" t="s">
        <v>8269</v>
      </c>
      <c r="O61" s="10">
        <v>16</v>
      </c>
      <c r="P61">
        <v>188.56</v>
      </c>
      <c r="Q61" s="13" t="s">
        <v>8315</v>
      </c>
      <c r="R61" s="13" t="s">
        <v>8316</v>
      </c>
      <c r="S61" s="16">
        <v>42159.224432870367</v>
      </c>
      <c r="T61" s="16">
        <v>42204.224432870367</v>
      </c>
    </row>
    <row r="62" spans="1:20" ht="300" x14ac:dyDescent="0.25">
      <c r="A62">
        <v>3848</v>
      </c>
      <c r="B62" s="3" t="s">
        <v>3845</v>
      </c>
      <c r="C62" s="3" t="s">
        <v>7957</v>
      </c>
      <c r="D62" s="6">
        <v>13000</v>
      </c>
      <c r="E62" s="8">
        <v>2129</v>
      </c>
      <c r="F62" t="s">
        <v>8220</v>
      </c>
      <c r="G62" t="s">
        <v>8223</v>
      </c>
      <c r="H62" t="s">
        <v>8245</v>
      </c>
      <c r="I62">
        <v>1445196989</v>
      </c>
      <c r="J62">
        <v>1442604989</v>
      </c>
      <c r="K62" t="b">
        <v>1</v>
      </c>
      <c r="L62">
        <v>43</v>
      </c>
      <c r="M62" t="b">
        <v>0</v>
      </c>
      <c r="N62" t="s">
        <v>8269</v>
      </c>
      <c r="O62" s="10">
        <v>16</v>
      </c>
      <c r="P62">
        <v>49.51</v>
      </c>
      <c r="Q62" s="13" t="s">
        <v>8315</v>
      </c>
      <c r="R62" s="13" t="s">
        <v>8316</v>
      </c>
      <c r="S62" s="16">
        <v>42265.817002314812</v>
      </c>
      <c r="T62" s="16">
        <v>42295.817002314812</v>
      </c>
    </row>
    <row r="63" spans="1:20" ht="165" x14ac:dyDescent="0.25">
      <c r="A63">
        <v>3854</v>
      </c>
      <c r="B63" s="3" t="s">
        <v>3851</v>
      </c>
      <c r="C63" s="3" t="s">
        <v>7963</v>
      </c>
      <c r="D63" s="6">
        <v>11000</v>
      </c>
      <c r="E63" s="8">
        <v>1788</v>
      </c>
      <c r="F63" t="s">
        <v>8220</v>
      </c>
      <c r="G63" t="s">
        <v>8223</v>
      </c>
      <c r="H63" t="s">
        <v>8245</v>
      </c>
      <c r="I63">
        <v>1431206058</v>
      </c>
      <c r="J63">
        <v>1428614058</v>
      </c>
      <c r="K63" t="b">
        <v>0</v>
      </c>
      <c r="L63">
        <v>20</v>
      </c>
      <c r="M63" t="b">
        <v>0</v>
      </c>
      <c r="N63" t="s">
        <v>8269</v>
      </c>
      <c r="O63" s="10">
        <v>16</v>
      </c>
      <c r="P63">
        <v>89.4</v>
      </c>
      <c r="Q63" s="13" t="s">
        <v>8315</v>
      </c>
      <c r="R63" s="13" t="s">
        <v>8316</v>
      </c>
      <c r="S63" s="16">
        <v>42103.884930555556</v>
      </c>
      <c r="T63" s="16">
        <v>42133.884930555556</v>
      </c>
    </row>
    <row r="64" spans="1:20" ht="255" x14ac:dyDescent="0.25">
      <c r="A64">
        <v>3933</v>
      </c>
      <c r="B64" s="3" t="s">
        <v>3930</v>
      </c>
      <c r="C64" s="3" t="s">
        <v>8041</v>
      </c>
      <c r="D64" s="6">
        <v>7000</v>
      </c>
      <c r="E64" s="8">
        <v>1102</v>
      </c>
      <c r="F64" t="s">
        <v>8220</v>
      </c>
      <c r="G64" t="s">
        <v>8223</v>
      </c>
      <c r="H64" t="s">
        <v>8245</v>
      </c>
      <c r="I64">
        <v>1468716180</v>
      </c>
      <c r="J64">
        <v>1466205262</v>
      </c>
      <c r="K64" t="b">
        <v>0</v>
      </c>
      <c r="L64">
        <v>12</v>
      </c>
      <c r="M64" t="b">
        <v>0</v>
      </c>
      <c r="N64" t="s">
        <v>8269</v>
      </c>
      <c r="O64" s="10">
        <v>16</v>
      </c>
      <c r="P64">
        <v>91.83</v>
      </c>
      <c r="Q64" s="13" t="s">
        <v>8315</v>
      </c>
      <c r="R64" s="13" t="s">
        <v>8316</v>
      </c>
      <c r="S64" s="16">
        <v>42538.968310185184</v>
      </c>
      <c r="T64" s="16">
        <v>42568.029861111107</v>
      </c>
    </row>
    <row r="65" spans="1:20" ht="225" x14ac:dyDescent="0.25">
      <c r="A65">
        <v>4030</v>
      </c>
      <c r="B65" s="3" t="s">
        <v>4026</v>
      </c>
      <c r="C65" s="3" t="s">
        <v>8135</v>
      </c>
      <c r="D65" s="6">
        <v>2500</v>
      </c>
      <c r="E65" s="8">
        <v>400</v>
      </c>
      <c r="F65" t="s">
        <v>8220</v>
      </c>
      <c r="G65" t="s">
        <v>8223</v>
      </c>
      <c r="H65" t="s">
        <v>8245</v>
      </c>
      <c r="I65">
        <v>1454525340</v>
      </c>
      <c r="J65">
        <v>1452008599</v>
      </c>
      <c r="K65" t="b">
        <v>0</v>
      </c>
      <c r="L65">
        <v>6</v>
      </c>
      <c r="M65" t="b">
        <v>0</v>
      </c>
      <c r="N65" t="s">
        <v>8269</v>
      </c>
      <c r="O65" s="10">
        <v>16</v>
      </c>
      <c r="P65">
        <v>66.67</v>
      </c>
      <c r="Q65" s="13" t="s">
        <v>8315</v>
      </c>
      <c r="R65" s="13" t="s">
        <v>8316</v>
      </c>
      <c r="S65" s="16">
        <v>42374.655081018514</v>
      </c>
      <c r="T65" s="16">
        <v>42403.784027777772</v>
      </c>
    </row>
    <row r="66" spans="1:20" ht="255" x14ac:dyDescent="0.25">
      <c r="A66">
        <v>4081</v>
      </c>
      <c r="B66" s="3" t="s">
        <v>4077</v>
      </c>
      <c r="C66" s="3" t="s">
        <v>8184</v>
      </c>
      <c r="D66" s="6">
        <v>2224</v>
      </c>
      <c r="E66" s="8">
        <v>350</v>
      </c>
      <c r="F66" t="s">
        <v>8220</v>
      </c>
      <c r="G66" t="s">
        <v>8223</v>
      </c>
      <c r="H66" t="s">
        <v>8245</v>
      </c>
      <c r="I66">
        <v>1425819425</v>
      </c>
      <c r="J66">
        <v>1423231025</v>
      </c>
      <c r="K66" t="b">
        <v>0</v>
      </c>
      <c r="L66">
        <v>12</v>
      </c>
      <c r="M66" t="b">
        <v>0</v>
      </c>
      <c r="N66" t="s">
        <v>8269</v>
      </c>
      <c r="O66" s="10">
        <v>16</v>
      </c>
      <c r="P66">
        <v>29.17</v>
      </c>
      <c r="Q66" s="13" t="s">
        <v>8315</v>
      </c>
      <c r="R66" s="13" t="s">
        <v>8316</v>
      </c>
      <c r="S66" s="16">
        <v>42041.581307870365</v>
      </c>
      <c r="T66" s="16">
        <v>42071.539641203708</v>
      </c>
    </row>
    <row r="67" spans="1:20" ht="285" x14ac:dyDescent="0.25">
      <c r="A67">
        <v>2870</v>
      </c>
      <c r="B67" s="3" t="s">
        <v>2870</v>
      </c>
      <c r="C67" s="3" t="s">
        <v>6980</v>
      </c>
      <c r="D67" s="6">
        <v>5000</v>
      </c>
      <c r="E67" s="8">
        <v>750</v>
      </c>
      <c r="F67" t="s">
        <v>8220</v>
      </c>
      <c r="G67" t="s">
        <v>8223</v>
      </c>
      <c r="H67" t="s">
        <v>8245</v>
      </c>
      <c r="I67">
        <v>1400301165</v>
      </c>
      <c r="J67">
        <v>1397709165</v>
      </c>
      <c r="K67" t="b">
        <v>0</v>
      </c>
      <c r="L67">
        <v>9</v>
      </c>
      <c r="M67" t="b">
        <v>0</v>
      </c>
      <c r="N67" t="s">
        <v>8269</v>
      </c>
      <c r="O67" s="10">
        <v>15</v>
      </c>
      <c r="P67">
        <v>83.33</v>
      </c>
      <c r="Q67" s="13" t="s">
        <v>8315</v>
      </c>
      <c r="R67" s="13" t="s">
        <v>8316</v>
      </c>
      <c r="S67" s="16">
        <v>41746.189409722225</v>
      </c>
      <c r="T67" s="16">
        <v>41776.189409722225</v>
      </c>
    </row>
    <row r="68" spans="1:20" ht="210" x14ac:dyDescent="0.25">
      <c r="A68">
        <v>3907</v>
      </c>
      <c r="B68" s="3" t="s">
        <v>3904</v>
      </c>
      <c r="C68" s="3" t="s">
        <v>8015</v>
      </c>
      <c r="D68" s="6">
        <v>1000</v>
      </c>
      <c r="E68" s="8">
        <v>153</v>
      </c>
      <c r="F68" t="s">
        <v>8220</v>
      </c>
      <c r="G68" t="s">
        <v>8223</v>
      </c>
      <c r="H68" t="s">
        <v>8245</v>
      </c>
      <c r="I68">
        <v>1414354080</v>
      </c>
      <c r="J68">
        <v>1411587606</v>
      </c>
      <c r="K68" t="b">
        <v>0</v>
      </c>
      <c r="L68">
        <v>4</v>
      </c>
      <c r="M68" t="b">
        <v>0</v>
      </c>
      <c r="N68" t="s">
        <v>8269</v>
      </c>
      <c r="O68" s="10">
        <v>15</v>
      </c>
      <c r="P68">
        <v>38.25</v>
      </c>
      <c r="Q68" s="13" t="s">
        <v>8315</v>
      </c>
      <c r="R68" s="13" t="s">
        <v>8316</v>
      </c>
      <c r="S68" s="16">
        <v>41906.819513888891</v>
      </c>
      <c r="T68" s="16">
        <v>41938.838888888888</v>
      </c>
    </row>
    <row r="69" spans="1:20" ht="270" x14ac:dyDescent="0.25">
      <c r="A69">
        <v>3924</v>
      </c>
      <c r="B69" s="3" t="s">
        <v>3921</v>
      </c>
      <c r="C69" s="3" t="s">
        <v>8032</v>
      </c>
      <c r="D69" s="6">
        <v>15000</v>
      </c>
      <c r="E69" s="8">
        <v>2290</v>
      </c>
      <c r="F69" t="s">
        <v>8220</v>
      </c>
      <c r="G69" t="s">
        <v>8223</v>
      </c>
      <c r="H69" t="s">
        <v>8245</v>
      </c>
      <c r="I69">
        <v>1403823722</v>
      </c>
      <c r="J69">
        <v>1401231722</v>
      </c>
      <c r="K69" t="b">
        <v>0</v>
      </c>
      <c r="L69">
        <v>40</v>
      </c>
      <c r="M69" t="b">
        <v>0</v>
      </c>
      <c r="N69" t="s">
        <v>8269</v>
      </c>
      <c r="O69" s="10">
        <v>15</v>
      </c>
      <c r="P69">
        <v>57.25</v>
      </c>
      <c r="Q69" s="13" t="s">
        <v>8315</v>
      </c>
      <c r="R69" s="13" t="s">
        <v>8316</v>
      </c>
      <c r="S69" s="16">
        <v>41786.959745370368</v>
      </c>
      <c r="T69" s="16">
        <v>41816.959745370368</v>
      </c>
    </row>
    <row r="70" spans="1:20" ht="270" x14ac:dyDescent="0.25">
      <c r="A70">
        <v>2912</v>
      </c>
      <c r="B70" s="3" t="s">
        <v>2912</v>
      </c>
      <c r="C70" s="3" t="s">
        <v>7022</v>
      </c>
      <c r="D70" s="6">
        <v>14440</v>
      </c>
      <c r="E70" s="8">
        <v>2030</v>
      </c>
      <c r="F70" t="s">
        <v>8220</v>
      </c>
      <c r="G70" t="s">
        <v>8223</v>
      </c>
      <c r="H70" t="s">
        <v>8245</v>
      </c>
      <c r="I70">
        <v>1452827374</v>
      </c>
      <c r="J70">
        <v>1450235374</v>
      </c>
      <c r="K70" t="b">
        <v>0</v>
      </c>
      <c r="L70">
        <v>26</v>
      </c>
      <c r="M70" t="b">
        <v>0</v>
      </c>
      <c r="N70" t="s">
        <v>8269</v>
      </c>
      <c r="O70" s="10">
        <v>14</v>
      </c>
      <c r="P70">
        <v>78.08</v>
      </c>
      <c r="Q70" s="13" t="s">
        <v>8315</v>
      </c>
      <c r="R70" s="13" t="s">
        <v>8316</v>
      </c>
      <c r="S70" s="16">
        <v>42354.131643518514</v>
      </c>
      <c r="T70" s="16">
        <v>42384.131643518514</v>
      </c>
    </row>
    <row r="71" spans="1:20" ht="285" x14ac:dyDescent="0.25">
      <c r="A71">
        <v>3965</v>
      </c>
      <c r="B71" s="3" t="s">
        <v>3962</v>
      </c>
      <c r="C71" s="3" t="s">
        <v>8072</v>
      </c>
      <c r="D71" s="6">
        <v>2000</v>
      </c>
      <c r="E71" s="8">
        <v>285</v>
      </c>
      <c r="F71" t="s">
        <v>8220</v>
      </c>
      <c r="G71" t="s">
        <v>8223</v>
      </c>
      <c r="H71" t="s">
        <v>8245</v>
      </c>
      <c r="I71">
        <v>1460608780</v>
      </c>
      <c r="J71">
        <v>1455428380</v>
      </c>
      <c r="K71" t="b">
        <v>0</v>
      </c>
      <c r="L71">
        <v>4</v>
      </c>
      <c r="M71" t="b">
        <v>0</v>
      </c>
      <c r="N71" t="s">
        <v>8269</v>
      </c>
      <c r="O71" s="10">
        <v>14</v>
      </c>
      <c r="P71">
        <v>71.25</v>
      </c>
      <c r="Q71" s="13" t="s">
        <v>8315</v>
      </c>
      <c r="R71" s="13" t="s">
        <v>8316</v>
      </c>
      <c r="S71" s="16">
        <v>42414.235879629632</v>
      </c>
      <c r="T71" s="16">
        <v>42474.194212962961</v>
      </c>
    </row>
    <row r="72" spans="1:20" ht="285" x14ac:dyDescent="0.25">
      <c r="A72">
        <v>3867</v>
      </c>
      <c r="B72" s="3" t="s">
        <v>3864</v>
      </c>
      <c r="C72" s="3" t="s">
        <v>7976</v>
      </c>
      <c r="D72" s="6">
        <v>2000</v>
      </c>
      <c r="E72" s="8">
        <v>251</v>
      </c>
      <c r="F72" t="s">
        <v>8220</v>
      </c>
      <c r="G72" t="s">
        <v>8223</v>
      </c>
      <c r="H72" t="s">
        <v>8245</v>
      </c>
      <c r="I72">
        <v>1466278339</v>
      </c>
      <c r="J72">
        <v>1463686339</v>
      </c>
      <c r="K72" t="b">
        <v>0</v>
      </c>
      <c r="L72">
        <v>5</v>
      </c>
      <c r="M72" t="b">
        <v>0</v>
      </c>
      <c r="N72" t="s">
        <v>8269</v>
      </c>
      <c r="O72" s="10">
        <v>13</v>
      </c>
      <c r="P72">
        <v>50.2</v>
      </c>
      <c r="Q72" s="13" t="s">
        <v>8315</v>
      </c>
      <c r="R72" s="13" t="s">
        <v>8316</v>
      </c>
      <c r="S72" s="16">
        <v>42509.814108796301</v>
      </c>
      <c r="T72" s="16">
        <v>42539.814108796301</v>
      </c>
    </row>
    <row r="73" spans="1:20" ht="300" x14ac:dyDescent="0.25">
      <c r="A73">
        <v>3928</v>
      </c>
      <c r="B73" s="3" t="s">
        <v>3925</v>
      </c>
      <c r="C73" s="3" t="s">
        <v>8036</v>
      </c>
      <c r="D73" s="6">
        <v>5000</v>
      </c>
      <c r="E73" s="8">
        <v>651</v>
      </c>
      <c r="F73" t="s">
        <v>8220</v>
      </c>
      <c r="G73" t="s">
        <v>8223</v>
      </c>
      <c r="H73" t="s">
        <v>8245</v>
      </c>
      <c r="I73">
        <v>1444971540</v>
      </c>
      <c r="J73">
        <v>1442593427</v>
      </c>
      <c r="K73" t="b">
        <v>0</v>
      </c>
      <c r="L73">
        <v>7</v>
      </c>
      <c r="M73" t="b">
        <v>0</v>
      </c>
      <c r="N73" t="s">
        <v>8269</v>
      </c>
      <c r="O73" s="10">
        <v>13</v>
      </c>
      <c r="P73">
        <v>93</v>
      </c>
      <c r="Q73" s="13" t="s">
        <v>8315</v>
      </c>
      <c r="R73" s="13" t="s">
        <v>8316</v>
      </c>
      <c r="S73" s="16">
        <v>42265.683182870373</v>
      </c>
      <c r="T73" s="16">
        <v>42293.207638888889</v>
      </c>
    </row>
    <row r="74" spans="1:20" ht="285" x14ac:dyDescent="0.25">
      <c r="A74">
        <v>4091</v>
      </c>
      <c r="B74" s="3" t="s">
        <v>4087</v>
      </c>
      <c r="C74" s="3" t="s">
        <v>8194</v>
      </c>
      <c r="D74" s="6">
        <v>1600</v>
      </c>
      <c r="E74" s="8">
        <v>204</v>
      </c>
      <c r="F74" t="s">
        <v>8220</v>
      </c>
      <c r="G74" t="s">
        <v>8223</v>
      </c>
      <c r="H74" t="s">
        <v>8245</v>
      </c>
      <c r="I74">
        <v>1421410151</v>
      </c>
      <c r="J74">
        <v>1418818151</v>
      </c>
      <c r="K74" t="b">
        <v>0</v>
      </c>
      <c r="L74">
        <v>8</v>
      </c>
      <c r="M74" t="b">
        <v>0</v>
      </c>
      <c r="N74" t="s">
        <v>8269</v>
      </c>
      <c r="O74" s="10">
        <v>13</v>
      </c>
      <c r="P74">
        <v>25.5</v>
      </c>
      <c r="Q74" s="13" t="s">
        <v>8315</v>
      </c>
      <c r="R74" s="13" t="s">
        <v>8316</v>
      </c>
      <c r="S74" s="16">
        <v>41990.506377314814</v>
      </c>
      <c r="T74" s="16">
        <v>42020.506377314814</v>
      </c>
    </row>
    <row r="75" spans="1:20" ht="315" x14ac:dyDescent="0.25">
      <c r="A75">
        <v>3938</v>
      </c>
      <c r="B75" s="3" t="s">
        <v>3935</v>
      </c>
      <c r="C75" s="3" t="s">
        <v>8046</v>
      </c>
      <c r="D75" s="6">
        <v>3255</v>
      </c>
      <c r="E75" s="8">
        <v>397</v>
      </c>
      <c r="F75" t="s">
        <v>8220</v>
      </c>
      <c r="G75" t="s">
        <v>8223</v>
      </c>
      <c r="H75" t="s">
        <v>8245</v>
      </c>
      <c r="I75">
        <v>1435441454</v>
      </c>
      <c r="J75">
        <v>1432763054</v>
      </c>
      <c r="K75" t="b">
        <v>0</v>
      </c>
      <c r="L75">
        <v>5</v>
      </c>
      <c r="M75" t="b">
        <v>0</v>
      </c>
      <c r="N75" t="s">
        <v>8269</v>
      </c>
      <c r="O75" s="10">
        <v>12</v>
      </c>
      <c r="P75">
        <v>79.400000000000006</v>
      </c>
      <c r="Q75" s="13" t="s">
        <v>8315</v>
      </c>
      <c r="R75" s="13" t="s">
        <v>8316</v>
      </c>
      <c r="S75" s="16">
        <v>42151.905717592599</v>
      </c>
      <c r="T75" s="16">
        <v>42182.905717592599</v>
      </c>
    </row>
    <row r="76" spans="1:20" ht="255" x14ac:dyDescent="0.25">
      <c r="A76">
        <v>4038</v>
      </c>
      <c r="B76" s="3" t="s">
        <v>4034</v>
      </c>
      <c r="C76" s="3" t="s">
        <v>8142</v>
      </c>
      <c r="D76" s="6">
        <v>2500</v>
      </c>
      <c r="E76" s="8">
        <v>301</v>
      </c>
      <c r="F76" t="s">
        <v>8220</v>
      </c>
      <c r="G76" t="s">
        <v>8223</v>
      </c>
      <c r="H76" t="s">
        <v>8245</v>
      </c>
      <c r="I76">
        <v>1413573010</v>
      </c>
      <c r="J76">
        <v>1408389010</v>
      </c>
      <c r="K76" t="b">
        <v>0</v>
      </c>
      <c r="L76">
        <v>4</v>
      </c>
      <c r="M76" t="b">
        <v>0</v>
      </c>
      <c r="N76" t="s">
        <v>8269</v>
      </c>
      <c r="O76" s="10">
        <v>12</v>
      </c>
      <c r="P76">
        <v>75.25</v>
      </c>
      <c r="Q76" s="13" t="s">
        <v>8315</v>
      </c>
      <c r="R76" s="13" t="s">
        <v>8316</v>
      </c>
      <c r="S76" s="16">
        <v>41869.798726851855</v>
      </c>
      <c r="T76" s="16">
        <v>41929.798726851855</v>
      </c>
    </row>
    <row r="77" spans="1:20" ht="240" x14ac:dyDescent="0.25">
      <c r="A77">
        <v>2877</v>
      </c>
      <c r="B77" s="3" t="s">
        <v>2877</v>
      </c>
      <c r="C77" s="3" t="s">
        <v>6987</v>
      </c>
      <c r="D77" s="6">
        <v>6000</v>
      </c>
      <c r="E77" s="8">
        <v>650</v>
      </c>
      <c r="F77" t="s">
        <v>8220</v>
      </c>
      <c r="G77" t="s">
        <v>8223</v>
      </c>
      <c r="H77" t="s">
        <v>8245</v>
      </c>
      <c r="I77">
        <v>1480525200</v>
      </c>
      <c r="J77">
        <v>1477781724</v>
      </c>
      <c r="K77" t="b">
        <v>0</v>
      </c>
      <c r="L77">
        <v>6</v>
      </c>
      <c r="M77" t="b">
        <v>0</v>
      </c>
      <c r="N77" t="s">
        <v>8269</v>
      </c>
      <c r="O77" s="10">
        <v>11</v>
      </c>
      <c r="P77">
        <v>108.33</v>
      </c>
      <c r="Q77" s="13" t="s">
        <v>8315</v>
      </c>
      <c r="R77" s="13" t="s">
        <v>8316</v>
      </c>
      <c r="S77" s="16">
        <v>42672.955138888887</v>
      </c>
      <c r="T77" s="16">
        <v>42704.708333333328</v>
      </c>
    </row>
    <row r="78" spans="1:20" ht="270" x14ac:dyDescent="0.25">
      <c r="A78">
        <v>3731</v>
      </c>
      <c r="B78" s="3" t="s">
        <v>3728</v>
      </c>
      <c r="C78" s="3" t="s">
        <v>7841</v>
      </c>
      <c r="D78" s="6">
        <v>5500</v>
      </c>
      <c r="E78" s="8">
        <v>620</v>
      </c>
      <c r="F78" t="s">
        <v>8220</v>
      </c>
      <c r="G78" t="s">
        <v>8223</v>
      </c>
      <c r="H78" t="s">
        <v>8245</v>
      </c>
      <c r="I78">
        <v>1420860180</v>
      </c>
      <c r="J78">
        <v>1418234646</v>
      </c>
      <c r="K78" t="b">
        <v>0</v>
      </c>
      <c r="L78">
        <v>12</v>
      </c>
      <c r="M78" t="b">
        <v>0</v>
      </c>
      <c r="N78" t="s">
        <v>8269</v>
      </c>
      <c r="O78" s="10">
        <v>11</v>
      </c>
      <c r="P78">
        <v>51.67</v>
      </c>
      <c r="Q78" s="13" t="s">
        <v>8315</v>
      </c>
      <c r="R78" s="13" t="s">
        <v>8316</v>
      </c>
      <c r="S78" s="16">
        <v>41983.752847222218</v>
      </c>
      <c r="T78" s="16">
        <v>42014.140972222223</v>
      </c>
    </row>
    <row r="79" spans="1:20" ht="240" x14ac:dyDescent="0.25">
      <c r="A79">
        <v>3896</v>
      </c>
      <c r="B79" s="3" t="s">
        <v>3893</v>
      </c>
      <c r="C79" s="3" t="s">
        <v>8004</v>
      </c>
      <c r="D79" s="6">
        <v>1600</v>
      </c>
      <c r="E79" s="8">
        <v>170</v>
      </c>
      <c r="F79" t="s">
        <v>8220</v>
      </c>
      <c r="G79" t="s">
        <v>8223</v>
      </c>
      <c r="H79" t="s">
        <v>8245</v>
      </c>
      <c r="I79">
        <v>1402979778</v>
      </c>
      <c r="J79">
        <v>1401770178</v>
      </c>
      <c r="K79" t="b">
        <v>0</v>
      </c>
      <c r="L79">
        <v>4</v>
      </c>
      <c r="M79" t="b">
        <v>0</v>
      </c>
      <c r="N79" t="s">
        <v>8269</v>
      </c>
      <c r="O79" s="10">
        <v>11</v>
      </c>
      <c r="P79">
        <v>42.5</v>
      </c>
      <c r="Q79" s="13" t="s">
        <v>8315</v>
      </c>
      <c r="R79" s="13" t="s">
        <v>8316</v>
      </c>
      <c r="S79" s="16">
        <v>41793.191875000004</v>
      </c>
      <c r="T79" s="16">
        <v>41807.191875000004</v>
      </c>
    </row>
    <row r="80" spans="1:20" ht="270" x14ac:dyDescent="0.25">
      <c r="A80">
        <v>3934</v>
      </c>
      <c r="B80" s="3" t="s">
        <v>3931</v>
      </c>
      <c r="C80" s="3" t="s">
        <v>8042</v>
      </c>
      <c r="D80" s="6">
        <v>5000</v>
      </c>
      <c r="E80" s="8">
        <v>550</v>
      </c>
      <c r="F80" t="s">
        <v>8220</v>
      </c>
      <c r="G80" t="s">
        <v>8223</v>
      </c>
      <c r="H80" t="s">
        <v>8245</v>
      </c>
      <c r="I80">
        <v>1443704400</v>
      </c>
      <c r="J80">
        <v>1439827639</v>
      </c>
      <c r="K80" t="b">
        <v>0</v>
      </c>
      <c r="L80">
        <v>12</v>
      </c>
      <c r="M80" t="b">
        <v>0</v>
      </c>
      <c r="N80" t="s">
        <v>8269</v>
      </c>
      <c r="O80" s="10">
        <v>11</v>
      </c>
      <c r="P80">
        <v>45.83</v>
      </c>
      <c r="Q80" s="13" t="s">
        <v>8315</v>
      </c>
      <c r="R80" s="13" t="s">
        <v>8316</v>
      </c>
      <c r="S80" s="16">
        <v>42233.671747685185</v>
      </c>
      <c r="T80" s="16">
        <v>42278.541666666672</v>
      </c>
    </row>
    <row r="81" spans="1:20" ht="225" x14ac:dyDescent="0.25">
      <c r="A81">
        <v>3968</v>
      </c>
      <c r="B81" s="3" t="s">
        <v>3965</v>
      </c>
      <c r="C81" s="3" t="s">
        <v>8075</v>
      </c>
      <c r="D81" s="6">
        <v>5000</v>
      </c>
      <c r="E81" s="8">
        <v>527</v>
      </c>
      <c r="F81" t="s">
        <v>8220</v>
      </c>
      <c r="G81" t="s">
        <v>8223</v>
      </c>
      <c r="H81" t="s">
        <v>8245</v>
      </c>
      <c r="I81">
        <v>1463945673</v>
      </c>
      <c r="J81">
        <v>1458761673</v>
      </c>
      <c r="K81" t="b">
        <v>0</v>
      </c>
      <c r="L81">
        <v>11</v>
      </c>
      <c r="M81" t="b">
        <v>0</v>
      </c>
      <c r="N81" t="s">
        <v>8269</v>
      </c>
      <c r="O81" s="10">
        <v>11</v>
      </c>
      <c r="P81">
        <v>47.91</v>
      </c>
      <c r="Q81" s="13" t="s">
        <v>8315</v>
      </c>
      <c r="R81" s="13" t="s">
        <v>8316</v>
      </c>
      <c r="S81" s="16">
        <v>42452.815659722226</v>
      </c>
      <c r="T81" s="16">
        <v>42512.815659722226</v>
      </c>
    </row>
    <row r="82" spans="1:20" ht="285" x14ac:dyDescent="0.25">
      <c r="A82">
        <v>3978</v>
      </c>
      <c r="B82" s="3" t="s">
        <v>3975</v>
      </c>
      <c r="C82" s="3" t="s">
        <v>8085</v>
      </c>
      <c r="D82" s="6">
        <v>2000</v>
      </c>
      <c r="E82" s="8">
        <v>214</v>
      </c>
      <c r="F82" t="s">
        <v>8220</v>
      </c>
      <c r="G82" t="s">
        <v>8223</v>
      </c>
      <c r="H82" t="s">
        <v>8245</v>
      </c>
      <c r="I82">
        <v>1422717953</v>
      </c>
      <c r="J82">
        <v>1417533953</v>
      </c>
      <c r="K82" t="b">
        <v>0</v>
      </c>
      <c r="L82">
        <v>8</v>
      </c>
      <c r="M82" t="b">
        <v>0</v>
      </c>
      <c r="N82" t="s">
        <v>8269</v>
      </c>
      <c r="O82" s="10">
        <v>11</v>
      </c>
      <c r="P82">
        <v>26.75</v>
      </c>
      <c r="Q82" s="13" t="s">
        <v>8315</v>
      </c>
      <c r="R82" s="13" t="s">
        <v>8316</v>
      </c>
      <c r="S82" s="16">
        <v>41975.642974537041</v>
      </c>
      <c r="T82" s="16">
        <v>42035.642974537041</v>
      </c>
    </row>
    <row r="83" spans="1:20" ht="300" x14ac:dyDescent="0.25">
      <c r="A83">
        <v>4037</v>
      </c>
      <c r="B83" s="3" t="s">
        <v>4033</v>
      </c>
      <c r="C83" s="3" t="s">
        <v>8141</v>
      </c>
      <c r="D83" s="6">
        <v>700</v>
      </c>
      <c r="E83" s="8">
        <v>80</v>
      </c>
      <c r="F83" t="s">
        <v>8220</v>
      </c>
      <c r="G83" t="s">
        <v>8223</v>
      </c>
      <c r="H83" t="s">
        <v>8245</v>
      </c>
      <c r="I83">
        <v>1464099900</v>
      </c>
      <c r="J83">
        <v>1462585315</v>
      </c>
      <c r="K83" t="b">
        <v>0</v>
      </c>
      <c r="L83">
        <v>2</v>
      </c>
      <c r="M83" t="b">
        <v>0</v>
      </c>
      <c r="N83" t="s">
        <v>8269</v>
      </c>
      <c r="O83" s="10">
        <v>11</v>
      </c>
      <c r="P83">
        <v>40</v>
      </c>
      <c r="Q83" s="13" t="s">
        <v>8315</v>
      </c>
      <c r="R83" s="13" t="s">
        <v>8316</v>
      </c>
      <c r="S83" s="16">
        <v>42497.070775462969</v>
      </c>
      <c r="T83" s="16">
        <v>42514.600694444445</v>
      </c>
    </row>
    <row r="84" spans="1:20" ht="270" x14ac:dyDescent="0.25">
      <c r="A84">
        <v>3730</v>
      </c>
      <c r="B84" s="3" t="s">
        <v>3727</v>
      </c>
      <c r="C84" s="3" t="s">
        <v>7840</v>
      </c>
      <c r="D84" s="6">
        <v>1000</v>
      </c>
      <c r="E84" s="8">
        <v>100</v>
      </c>
      <c r="F84" t="s">
        <v>8220</v>
      </c>
      <c r="G84" t="s">
        <v>8223</v>
      </c>
      <c r="H84" t="s">
        <v>8245</v>
      </c>
      <c r="I84">
        <v>1439828159</v>
      </c>
      <c r="J84">
        <v>1437236159</v>
      </c>
      <c r="K84" t="b">
        <v>0</v>
      </c>
      <c r="L84">
        <v>1</v>
      </c>
      <c r="M84" t="b">
        <v>0</v>
      </c>
      <c r="N84" t="s">
        <v>8269</v>
      </c>
      <c r="O84" s="10">
        <v>10</v>
      </c>
      <c r="P84">
        <v>100</v>
      </c>
      <c r="Q84" s="13" t="s">
        <v>8315</v>
      </c>
      <c r="R84" s="13" t="s">
        <v>8316</v>
      </c>
      <c r="S84" s="16">
        <v>42203.677766203706</v>
      </c>
      <c r="T84" s="16">
        <v>42233.677766203706</v>
      </c>
    </row>
    <row r="85" spans="1:20" ht="225" x14ac:dyDescent="0.25">
      <c r="A85">
        <v>3745</v>
      </c>
      <c r="B85" s="3" t="s">
        <v>3742</v>
      </c>
      <c r="C85" s="3" t="s">
        <v>7855</v>
      </c>
      <c r="D85" s="6">
        <v>100</v>
      </c>
      <c r="E85" s="8">
        <v>10</v>
      </c>
      <c r="F85" t="s">
        <v>8220</v>
      </c>
      <c r="G85" t="s">
        <v>8223</v>
      </c>
      <c r="H85" t="s">
        <v>8245</v>
      </c>
      <c r="I85">
        <v>1407689102</v>
      </c>
      <c r="J85">
        <v>1405097102</v>
      </c>
      <c r="K85" t="b">
        <v>0</v>
      </c>
      <c r="L85">
        <v>1</v>
      </c>
      <c r="M85" t="b">
        <v>0</v>
      </c>
      <c r="N85" t="s">
        <v>8269</v>
      </c>
      <c r="O85" s="10">
        <v>10</v>
      </c>
      <c r="P85">
        <v>10</v>
      </c>
      <c r="Q85" s="13" t="s">
        <v>8315</v>
      </c>
      <c r="R85" s="13" t="s">
        <v>8316</v>
      </c>
      <c r="S85" s="16">
        <v>41831.697939814818</v>
      </c>
      <c r="T85" s="16">
        <v>41861.697939814818</v>
      </c>
    </row>
    <row r="86" spans="1:20" ht="225" x14ac:dyDescent="0.25">
      <c r="A86">
        <v>3913</v>
      </c>
      <c r="B86" s="3" t="s">
        <v>3910</v>
      </c>
      <c r="C86" s="3" t="s">
        <v>8021</v>
      </c>
      <c r="D86" s="6">
        <v>10000</v>
      </c>
      <c r="E86" s="8">
        <v>1000</v>
      </c>
      <c r="F86" t="s">
        <v>8220</v>
      </c>
      <c r="G86" t="s">
        <v>8223</v>
      </c>
      <c r="H86" t="s">
        <v>8245</v>
      </c>
      <c r="I86">
        <v>1448863449</v>
      </c>
      <c r="J86">
        <v>1446267849</v>
      </c>
      <c r="K86" t="b">
        <v>0</v>
      </c>
      <c r="L86">
        <v>7</v>
      </c>
      <c r="M86" t="b">
        <v>0</v>
      </c>
      <c r="N86" t="s">
        <v>8269</v>
      </c>
      <c r="O86" s="10">
        <v>10</v>
      </c>
      <c r="P86">
        <v>142.86000000000001</v>
      </c>
      <c r="Q86" s="13" t="s">
        <v>8315</v>
      </c>
      <c r="R86" s="13" t="s">
        <v>8316</v>
      </c>
      <c r="S86" s="16">
        <v>42308.211215277777</v>
      </c>
      <c r="T86" s="16">
        <v>42338.252881944441</v>
      </c>
    </row>
    <row r="87" spans="1:20" ht="240" x14ac:dyDescent="0.25">
      <c r="A87">
        <v>3925</v>
      </c>
      <c r="B87" s="3" t="s">
        <v>3922</v>
      </c>
      <c r="C87" s="3" t="s">
        <v>8033</v>
      </c>
      <c r="D87" s="6">
        <v>150</v>
      </c>
      <c r="E87" s="8">
        <v>15</v>
      </c>
      <c r="F87" t="s">
        <v>8220</v>
      </c>
      <c r="G87" t="s">
        <v>8223</v>
      </c>
      <c r="H87" t="s">
        <v>8245</v>
      </c>
      <c r="I87">
        <v>1406753639</v>
      </c>
      <c r="J87">
        <v>1404161639</v>
      </c>
      <c r="K87" t="b">
        <v>0</v>
      </c>
      <c r="L87">
        <v>3</v>
      </c>
      <c r="M87" t="b">
        <v>0</v>
      </c>
      <c r="N87" t="s">
        <v>8269</v>
      </c>
      <c r="O87" s="10">
        <v>10</v>
      </c>
      <c r="P87">
        <v>5</v>
      </c>
      <c r="Q87" s="13" t="s">
        <v>8315</v>
      </c>
      <c r="R87" s="13" t="s">
        <v>8316</v>
      </c>
      <c r="S87" s="16">
        <v>41820.870821759258</v>
      </c>
      <c r="T87" s="16">
        <v>41850.870821759258</v>
      </c>
    </row>
    <row r="88" spans="1:20" ht="225" x14ac:dyDescent="0.25">
      <c r="A88">
        <v>4003</v>
      </c>
      <c r="B88" s="3" t="s">
        <v>3999</v>
      </c>
      <c r="C88" s="3" t="s">
        <v>8071</v>
      </c>
      <c r="D88" s="6">
        <v>2000</v>
      </c>
      <c r="E88" s="8">
        <v>201</v>
      </c>
      <c r="F88" t="s">
        <v>8220</v>
      </c>
      <c r="G88" t="s">
        <v>8223</v>
      </c>
      <c r="H88" t="s">
        <v>8245</v>
      </c>
      <c r="I88">
        <v>1424009147</v>
      </c>
      <c r="J88">
        <v>1421417147</v>
      </c>
      <c r="K88" t="b">
        <v>0</v>
      </c>
      <c r="L88">
        <v>2</v>
      </c>
      <c r="M88" t="b">
        <v>0</v>
      </c>
      <c r="N88" t="s">
        <v>8269</v>
      </c>
      <c r="O88" s="10">
        <v>10</v>
      </c>
      <c r="P88">
        <v>100.5</v>
      </c>
      <c r="Q88" s="13" t="s">
        <v>8315</v>
      </c>
      <c r="R88" s="13" t="s">
        <v>8316</v>
      </c>
      <c r="S88" s="16">
        <v>42020.587349537032</v>
      </c>
      <c r="T88" s="16">
        <v>42050.587349537032</v>
      </c>
    </row>
    <row r="89" spans="1:20" ht="270" x14ac:dyDescent="0.25">
      <c r="A89">
        <v>4103</v>
      </c>
      <c r="B89" s="3" t="s">
        <v>4099</v>
      </c>
      <c r="C89" s="3" t="s">
        <v>8206</v>
      </c>
      <c r="D89" s="6">
        <v>1000</v>
      </c>
      <c r="E89" s="8">
        <v>100</v>
      </c>
      <c r="F89" t="s">
        <v>8220</v>
      </c>
      <c r="G89" t="s">
        <v>8223</v>
      </c>
      <c r="H89" t="s">
        <v>8245</v>
      </c>
      <c r="I89">
        <v>1440613920</v>
      </c>
      <c r="J89">
        <v>1435953566</v>
      </c>
      <c r="K89" t="b">
        <v>0</v>
      </c>
      <c r="L89">
        <v>6</v>
      </c>
      <c r="M89" t="b">
        <v>0</v>
      </c>
      <c r="N89" t="s">
        <v>8269</v>
      </c>
      <c r="O89" s="10">
        <v>10</v>
      </c>
      <c r="P89">
        <v>16.670000000000002</v>
      </c>
      <c r="Q89" s="13" t="s">
        <v>8315</v>
      </c>
      <c r="R89" s="13" t="s">
        <v>8316</v>
      </c>
      <c r="S89" s="16">
        <v>42188.83293981482</v>
      </c>
      <c r="T89" s="16">
        <v>42242.772222222222</v>
      </c>
    </row>
    <row r="90" spans="1:20" ht="255" x14ac:dyDescent="0.25">
      <c r="A90">
        <v>2892</v>
      </c>
      <c r="B90" s="3" t="s">
        <v>2892</v>
      </c>
      <c r="C90" s="3" t="s">
        <v>7002</v>
      </c>
      <c r="D90" s="6">
        <v>5500</v>
      </c>
      <c r="E90" s="8">
        <v>500</v>
      </c>
      <c r="F90" t="s">
        <v>8220</v>
      </c>
      <c r="G90" t="s">
        <v>8223</v>
      </c>
      <c r="H90" t="s">
        <v>8245</v>
      </c>
      <c r="I90">
        <v>1409000400</v>
      </c>
      <c r="J90">
        <v>1408381704</v>
      </c>
      <c r="K90" t="b">
        <v>0</v>
      </c>
      <c r="L90">
        <v>17</v>
      </c>
      <c r="M90" t="b">
        <v>0</v>
      </c>
      <c r="N90" t="s">
        <v>8269</v>
      </c>
      <c r="O90" s="10">
        <v>9</v>
      </c>
      <c r="P90">
        <v>29.41</v>
      </c>
      <c r="Q90" s="13" t="s">
        <v>8315</v>
      </c>
      <c r="R90" s="13" t="s">
        <v>8316</v>
      </c>
      <c r="S90" s="16">
        <v>41869.714166666665</v>
      </c>
      <c r="T90" s="16">
        <v>41876.875</v>
      </c>
    </row>
    <row r="91" spans="1:20" ht="300" x14ac:dyDescent="0.25">
      <c r="A91">
        <v>2906</v>
      </c>
      <c r="B91" s="3" t="s">
        <v>2906</v>
      </c>
      <c r="C91" s="3" t="s">
        <v>7016</v>
      </c>
      <c r="D91" s="6">
        <v>6000</v>
      </c>
      <c r="E91" s="8">
        <v>565</v>
      </c>
      <c r="F91" t="s">
        <v>8220</v>
      </c>
      <c r="G91" t="s">
        <v>8223</v>
      </c>
      <c r="H91" t="s">
        <v>8245</v>
      </c>
      <c r="I91">
        <v>1438390800</v>
      </c>
      <c r="J91">
        <v>1436888066</v>
      </c>
      <c r="K91" t="b">
        <v>0</v>
      </c>
      <c r="L91">
        <v>7</v>
      </c>
      <c r="M91" t="b">
        <v>0</v>
      </c>
      <c r="N91" t="s">
        <v>8269</v>
      </c>
      <c r="O91" s="10">
        <v>9</v>
      </c>
      <c r="P91">
        <v>80.709999999999994</v>
      </c>
      <c r="Q91" s="13" t="s">
        <v>8315</v>
      </c>
      <c r="R91" s="13" t="s">
        <v>8316</v>
      </c>
      <c r="S91" s="16">
        <v>42199.648912037039</v>
      </c>
      <c r="T91" s="16">
        <v>42217.041666666672</v>
      </c>
    </row>
    <row r="92" spans="1:20" ht="225" x14ac:dyDescent="0.25">
      <c r="A92">
        <v>2919</v>
      </c>
      <c r="B92" s="3" t="s">
        <v>2919</v>
      </c>
      <c r="C92" s="3" t="s">
        <v>7029</v>
      </c>
      <c r="D92" s="6">
        <v>600</v>
      </c>
      <c r="E92" s="8">
        <v>51</v>
      </c>
      <c r="F92" t="s">
        <v>8220</v>
      </c>
      <c r="G92" t="s">
        <v>8223</v>
      </c>
      <c r="H92" t="s">
        <v>8245</v>
      </c>
      <c r="I92">
        <v>1407250329</v>
      </c>
      <c r="J92">
        <v>1404658329</v>
      </c>
      <c r="K92" t="b">
        <v>0</v>
      </c>
      <c r="L92">
        <v>6</v>
      </c>
      <c r="M92" t="b">
        <v>0</v>
      </c>
      <c r="N92" t="s">
        <v>8269</v>
      </c>
      <c r="O92" s="10">
        <v>9</v>
      </c>
      <c r="P92">
        <v>8.5</v>
      </c>
      <c r="Q92" s="13" t="s">
        <v>8315</v>
      </c>
      <c r="R92" s="13" t="s">
        <v>8316</v>
      </c>
      <c r="S92" s="16">
        <v>41826.61954861111</v>
      </c>
      <c r="T92" s="16">
        <v>41856.61954861111</v>
      </c>
    </row>
    <row r="93" spans="1:20" ht="225" x14ac:dyDescent="0.25">
      <c r="A93">
        <v>3728</v>
      </c>
      <c r="B93" s="3" t="s">
        <v>3725</v>
      </c>
      <c r="C93" s="3" t="s">
        <v>7838</v>
      </c>
      <c r="D93" s="6">
        <v>20000</v>
      </c>
      <c r="E93" s="8">
        <v>1862</v>
      </c>
      <c r="F93" t="s">
        <v>8220</v>
      </c>
      <c r="G93" t="s">
        <v>8223</v>
      </c>
      <c r="H93" t="s">
        <v>8245</v>
      </c>
      <c r="I93">
        <v>1439957176</v>
      </c>
      <c r="J93">
        <v>1437365176</v>
      </c>
      <c r="K93" t="b">
        <v>0</v>
      </c>
      <c r="L93">
        <v>31</v>
      </c>
      <c r="M93" t="b">
        <v>0</v>
      </c>
      <c r="N93" t="s">
        <v>8269</v>
      </c>
      <c r="O93" s="10">
        <v>9</v>
      </c>
      <c r="P93">
        <v>60.06</v>
      </c>
      <c r="Q93" s="13" t="s">
        <v>8315</v>
      </c>
      <c r="R93" s="13" t="s">
        <v>8316</v>
      </c>
      <c r="S93" s="16">
        <v>42205.171018518522</v>
      </c>
      <c r="T93" s="16">
        <v>42235.171018518522</v>
      </c>
    </row>
    <row r="94" spans="1:20" ht="285" x14ac:dyDescent="0.25">
      <c r="A94">
        <v>3841</v>
      </c>
      <c r="B94" s="3" t="s">
        <v>3838</v>
      </c>
      <c r="C94" s="3" t="s">
        <v>7950</v>
      </c>
      <c r="D94" s="6">
        <v>10000</v>
      </c>
      <c r="E94" s="8">
        <v>872</v>
      </c>
      <c r="F94" t="s">
        <v>8220</v>
      </c>
      <c r="G94" t="s">
        <v>8223</v>
      </c>
      <c r="H94" t="s">
        <v>8245</v>
      </c>
      <c r="I94">
        <v>1405882287</v>
      </c>
      <c r="J94">
        <v>1400698287</v>
      </c>
      <c r="K94" t="b">
        <v>1</v>
      </c>
      <c r="L94">
        <v>34</v>
      </c>
      <c r="M94" t="b">
        <v>0</v>
      </c>
      <c r="N94" t="s">
        <v>8269</v>
      </c>
      <c r="O94" s="10">
        <v>9</v>
      </c>
      <c r="P94">
        <v>25.65</v>
      </c>
      <c r="Q94" s="13" t="s">
        <v>8315</v>
      </c>
      <c r="R94" s="13" t="s">
        <v>8316</v>
      </c>
      <c r="S94" s="16">
        <v>41780.785729166666</v>
      </c>
      <c r="T94" s="16">
        <v>41840.785729166666</v>
      </c>
    </row>
    <row r="95" spans="1:20" ht="300" x14ac:dyDescent="0.25">
      <c r="A95">
        <v>3908</v>
      </c>
      <c r="B95" s="3" t="s">
        <v>3905</v>
      </c>
      <c r="C95" s="3" t="s">
        <v>8016</v>
      </c>
      <c r="D95" s="6">
        <v>750</v>
      </c>
      <c r="E95" s="8">
        <v>65</v>
      </c>
      <c r="F95" t="s">
        <v>8220</v>
      </c>
      <c r="G95" t="s">
        <v>8223</v>
      </c>
      <c r="H95" t="s">
        <v>8245</v>
      </c>
      <c r="I95">
        <v>1406603696</v>
      </c>
      <c r="J95">
        <v>1405307696</v>
      </c>
      <c r="K95" t="b">
        <v>0</v>
      </c>
      <c r="L95">
        <v>4</v>
      </c>
      <c r="M95" t="b">
        <v>0</v>
      </c>
      <c r="N95" t="s">
        <v>8269</v>
      </c>
      <c r="O95" s="10">
        <v>9</v>
      </c>
      <c r="P95">
        <v>16.25</v>
      </c>
      <c r="Q95" s="13" t="s">
        <v>8315</v>
      </c>
      <c r="R95" s="13" t="s">
        <v>8316</v>
      </c>
      <c r="S95" s="16">
        <v>41834.135370370372</v>
      </c>
      <c r="T95" s="16">
        <v>41849.135370370372</v>
      </c>
    </row>
    <row r="96" spans="1:20" ht="270" x14ac:dyDescent="0.25">
      <c r="A96">
        <v>4077</v>
      </c>
      <c r="B96" s="3" t="s">
        <v>4073</v>
      </c>
      <c r="C96" s="3" t="s">
        <v>8180</v>
      </c>
      <c r="D96" s="6">
        <v>15000</v>
      </c>
      <c r="E96" s="8">
        <v>1335</v>
      </c>
      <c r="F96" t="s">
        <v>8220</v>
      </c>
      <c r="G96" t="s">
        <v>8223</v>
      </c>
      <c r="H96" t="s">
        <v>8245</v>
      </c>
      <c r="I96">
        <v>1482339794</v>
      </c>
      <c r="J96">
        <v>1479747794</v>
      </c>
      <c r="K96" t="b">
        <v>0</v>
      </c>
      <c r="L96">
        <v>6</v>
      </c>
      <c r="M96" t="b">
        <v>0</v>
      </c>
      <c r="N96" t="s">
        <v>8269</v>
      </c>
      <c r="O96" s="10">
        <v>9</v>
      </c>
      <c r="P96">
        <v>222.5</v>
      </c>
      <c r="Q96" s="13" t="s">
        <v>8315</v>
      </c>
      <c r="R96" s="13" t="s">
        <v>8316</v>
      </c>
      <c r="S96" s="16">
        <v>42695.7105787037</v>
      </c>
      <c r="T96" s="16">
        <v>42725.7105787037</v>
      </c>
    </row>
    <row r="97" spans="1:20" ht="270" x14ac:dyDescent="0.25">
      <c r="A97">
        <v>3922</v>
      </c>
      <c r="B97" s="3" t="s">
        <v>3919</v>
      </c>
      <c r="C97" s="3" t="s">
        <v>8030</v>
      </c>
      <c r="D97" s="6">
        <v>750</v>
      </c>
      <c r="E97" s="8">
        <v>61</v>
      </c>
      <c r="F97" t="s">
        <v>8220</v>
      </c>
      <c r="G97" t="s">
        <v>8223</v>
      </c>
      <c r="H97" t="s">
        <v>8245</v>
      </c>
      <c r="I97">
        <v>1425337200</v>
      </c>
      <c r="J97">
        <v>1421432810</v>
      </c>
      <c r="K97" t="b">
        <v>0</v>
      </c>
      <c r="L97">
        <v>6</v>
      </c>
      <c r="M97" t="b">
        <v>0</v>
      </c>
      <c r="N97" t="s">
        <v>8269</v>
      </c>
      <c r="O97" s="10">
        <v>8</v>
      </c>
      <c r="P97">
        <v>10.17</v>
      </c>
      <c r="Q97" s="13" t="s">
        <v>8315</v>
      </c>
      <c r="R97" s="13" t="s">
        <v>8316</v>
      </c>
      <c r="S97" s="16">
        <v>42020.768634259264</v>
      </c>
      <c r="T97" s="16">
        <v>42065.958333333328</v>
      </c>
    </row>
    <row r="98" spans="1:20" ht="285" x14ac:dyDescent="0.25">
      <c r="A98">
        <v>4046</v>
      </c>
      <c r="B98" s="3" t="s">
        <v>4042</v>
      </c>
      <c r="C98" s="3" t="s">
        <v>8150</v>
      </c>
      <c r="D98" s="6">
        <v>5600</v>
      </c>
      <c r="E98" s="8">
        <v>460</v>
      </c>
      <c r="F98" t="s">
        <v>8220</v>
      </c>
      <c r="G98" t="s">
        <v>8223</v>
      </c>
      <c r="H98" t="s">
        <v>8245</v>
      </c>
      <c r="I98">
        <v>1413992210</v>
      </c>
      <c r="J98">
        <v>1411400210</v>
      </c>
      <c r="K98" t="b">
        <v>0</v>
      </c>
      <c r="L98">
        <v>12</v>
      </c>
      <c r="M98" t="b">
        <v>0</v>
      </c>
      <c r="N98" t="s">
        <v>8269</v>
      </c>
      <c r="O98" s="10">
        <v>8</v>
      </c>
      <c r="P98">
        <v>38.33</v>
      </c>
      <c r="Q98" s="13" t="s">
        <v>8315</v>
      </c>
      <c r="R98" s="13" t="s">
        <v>8316</v>
      </c>
      <c r="S98" s="16">
        <v>41904.650578703702</v>
      </c>
      <c r="T98" s="16">
        <v>41934.650578703702</v>
      </c>
    </row>
    <row r="99" spans="1:20" ht="300" x14ac:dyDescent="0.25">
      <c r="A99">
        <v>2860</v>
      </c>
      <c r="B99" s="3" t="s">
        <v>2860</v>
      </c>
      <c r="C99" s="3" t="s">
        <v>6970</v>
      </c>
      <c r="D99" s="6">
        <v>4000</v>
      </c>
      <c r="E99" s="8">
        <v>266</v>
      </c>
      <c r="F99" t="s">
        <v>8220</v>
      </c>
      <c r="G99" t="s">
        <v>8223</v>
      </c>
      <c r="H99" t="s">
        <v>8245</v>
      </c>
      <c r="I99">
        <v>1466363576</v>
      </c>
      <c r="J99">
        <v>1461179576</v>
      </c>
      <c r="K99" t="b">
        <v>0</v>
      </c>
      <c r="L99">
        <v>9</v>
      </c>
      <c r="M99" t="b">
        <v>0</v>
      </c>
      <c r="N99" t="s">
        <v>8269</v>
      </c>
      <c r="O99" s="10">
        <v>7</v>
      </c>
      <c r="P99">
        <v>29.56</v>
      </c>
      <c r="Q99" s="13" t="s">
        <v>8315</v>
      </c>
      <c r="R99" s="13" t="s">
        <v>8316</v>
      </c>
      <c r="S99" s="16">
        <v>42480.800648148142</v>
      </c>
      <c r="T99" s="16">
        <v>42540.800648148142</v>
      </c>
    </row>
    <row r="100" spans="1:20" ht="300" x14ac:dyDescent="0.25">
      <c r="A100">
        <v>3729</v>
      </c>
      <c r="B100" s="3" t="s">
        <v>3726</v>
      </c>
      <c r="C100" s="3" t="s">
        <v>7839</v>
      </c>
      <c r="D100" s="6">
        <v>5000</v>
      </c>
      <c r="E100" s="8">
        <v>362</v>
      </c>
      <c r="F100" t="s">
        <v>8220</v>
      </c>
      <c r="G100" t="s">
        <v>8223</v>
      </c>
      <c r="H100" t="s">
        <v>8245</v>
      </c>
      <c r="I100">
        <v>1427082912</v>
      </c>
      <c r="J100">
        <v>1423198512</v>
      </c>
      <c r="K100" t="b">
        <v>0</v>
      </c>
      <c r="L100">
        <v>5</v>
      </c>
      <c r="M100" t="b">
        <v>0</v>
      </c>
      <c r="N100" t="s">
        <v>8269</v>
      </c>
      <c r="O100" s="10">
        <v>7</v>
      </c>
      <c r="P100">
        <v>72.400000000000006</v>
      </c>
      <c r="Q100" s="13" t="s">
        <v>8315</v>
      </c>
      <c r="R100" s="13" t="s">
        <v>8316</v>
      </c>
      <c r="S100" s="16">
        <v>42041.205000000002</v>
      </c>
      <c r="T100" s="16">
        <v>42086.16333333333</v>
      </c>
    </row>
    <row r="101" spans="1:20" ht="285" x14ac:dyDescent="0.25">
      <c r="A101">
        <v>3969</v>
      </c>
      <c r="B101" s="3" t="s">
        <v>3966</v>
      </c>
      <c r="C101" s="3" t="s">
        <v>8076</v>
      </c>
      <c r="D101" s="6">
        <v>2825</v>
      </c>
      <c r="E101" s="8">
        <v>211</v>
      </c>
      <c r="F101" t="s">
        <v>8220</v>
      </c>
      <c r="G101" t="s">
        <v>8223</v>
      </c>
      <c r="H101" t="s">
        <v>8245</v>
      </c>
      <c r="I101">
        <v>1472442900</v>
      </c>
      <c r="J101">
        <v>1471638646</v>
      </c>
      <c r="K101" t="b">
        <v>0</v>
      </c>
      <c r="L101">
        <v>6</v>
      </c>
      <c r="M101" t="b">
        <v>0</v>
      </c>
      <c r="N101" t="s">
        <v>8269</v>
      </c>
      <c r="O101" s="10">
        <v>7</v>
      </c>
      <c r="P101">
        <v>35.17</v>
      </c>
      <c r="Q101" s="13" t="s">
        <v>8315</v>
      </c>
      <c r="R101" s="13" t="s">
        <v>8316</v>
      </c>
      <c r="S101" s="16">
        <v>42601.854699074072</v>
      </c>
      <c r="T101" s="16">
        <v>42611.163194444445</v>
      </c>
    </row>
    <row r="102" spans="1:20" ht="270" x14ac:dyDescent="0.25">
      <c r="A102">
        <v>4027</v>
      </c>
      <c r="B102" s="3" t="s">
        <v>4023</v>
      </c>
      <c r="C102" s="3" t="s">
        <v>8132</v>
      </c>
      <c r="D102" s="6">
        <v>3000</v>
      </c>
      <c r="E102" s="8">
        <v>215</v>
      </c>
      <c r="F102" t="s">
        <v>8220</v>
      </c>
      <c r="G102" t="s">
        <v>8223</v>
      </c>
      <c r="H102" t="s">
        <v>8245</v>
      </c>
      <c r="I102">
        <v>1487811600</v>
      </c>
      <c r="J102">
        <v>1486077481</v>
      </c>
      <c r="K102" t="b">
        <v>0</v>
      </c>
      <c r="L102">
        <v>7</v>
      </c>
      <c r="M102" t="b">
        <v>0</v>
      </c>
      <c r="N102" t="s">
        <v>8269</v>
      </c>
      <c r="O102" s="10">
        <v>7</v>
      </c>
      <c r="P102">
        <v>30.71</v>
      </c>
      <c r="Q102" s="13" t="s">
        <v>8315</v>
      </c>
      <c r="R102" s="13" t="s">
        <v>8316</v>
      </c>
      <c r="S102" s="16">
        <v>42768.97084490741</v>
      </c>
      <c r="T102" s="16">
        <v>42789.041666666672</v>
      </c>
    </row>
    <row r="103" spans="1:20" ht="270" x14ac:dyDescent="0.25">
      <c r="A103">
        <v>4032</v>
      </c>
      <c r="B103" s="3" t="s">
        <v>4028</v>
      </c>
      <c r="C103" s="3" t="s">
        <v>8137</v>
      </c>
      <c r="D103" s="6">
        <v>6048</v>
      </c>
      <c r="E103" s="8">
        <v>413</v>
      </c>
      <c r="F103" t="s">
        <v>8220</v>
      </c>
      <c r="G103" t="s">
        <v>8223</v>
      </c>
      <c r="H103" t="s">
        <v>8245</v>
      </c>
      <c r="I103">
        <v>1450211116</v>
      </c>
      <c r="J103">
        <v>1445023516</v>
      </c>
      <c r="K103" t="b">
        <v>0</v>
      </c>
      <c r="L103">
        <v>7</v>
      </c>
      <c r="M103" t="b">
        <v>0</v>
      </c>
      <c r="N103" t="s">
        <v>8269</v>
      </c>
      <c r="O103" s="10">
        <v>7</v>
      </c>
      <c r="P103">
        <v>59</v>
      </c>
      <c r="Q103" s="13" t="s">
        <v>8315</v>
      </c>
      <c r="R103" s="13" t="s">
        <v>8316</v>
      </c>
      <c r="S103" s="16">
        <v>42293.809212962966</v>
      </c>
      <c r="T103" s="16">
        <v>42353.85087962963</v>
      </c>
    </row>
    <row r="104" spans="1:20" ht="225" x14ac:dyDescent="0.25">
      <c r="A104">
        <v>3964</v>
      </c>
      <c r="B104" s="3" t="s">
        <v>3961</v>
      </c>
      <c r="C104" s="3" t="s">
        <v>8071</v>
      </c>
      <c r="D104" s="6">
        <v>2000</v>
      </c>
      <c r="E104" s="8">
        <v>126</v>
      </c>
      <c r="F104" t="s">
        <v>8220</v>
      </c>
      <c r="G104" t="s">
        <v>8223</v>
      </c>
      <c r="H104" t="s">
        <v>8245</v>
      </c>
      <c r="I104">
        <v>1429460386</v>
      </c>
      <c r="J104">
        <v>1424279986</v>
      </c>
      <c r="K104" t="b">
        <v>0</v>
      </c>
      <c r="L104">
        <v>3</v>
      </c>
      <c r="M104" t="b">
        <v>0</v>
      </c>
      <c r="N104" t="s">
        <v>8269</v>
      </c>
      <c r="O104" s="10">
        <v>6</v>
      </c>
      <c r="P104">
        <v>42</v>
      </c>
      <c r="Q104" s="13" t="s">
        <v>8315</v>
      </c>
      <c r="R104" s="13" t="s">
        <v>8316</v>
      </c>
      <c r="S104" s="16">
        <v>42053.722060185188</v>
      </c>
      <c r="T104" s="16">
        <v>42113.680393518516</v>
      </c>
    </row>
    <row r="105" spans="1:20" ht="225" x14ac:dyDescent="0.25">
      <c r="A105">
        <v>2856</v>
      </c>
      <c r="B105" s="3" t="s">
        <v>2856</v>
      </c>
      <c r="C105" s="3" t="s">
        <v>6966</v>
      </c>
      <c r="D105" s="6">
        <v>3000</v>
      </c>
      <c r="E105" s="8">
        <v>146</v>
      </c>
      <c r="F105" t="s">
        <v>8220</v>
      </c>
      <c r="G105" t="s">
        <v>8223</v>
      </c>
      <c r="H105" t="s">
        <v>8245</v>
      </c>
      <c r="I105">
        <v>1439069640</v>
      </c>
      <c r="J105">
        <v>1433897647</v>
      </c>
      <c r="K105" t="b">
        <v>0</v>
      </c>
      <c r="L105">
        <v>6</v>
      </c>
      <c r="M105" t="b">
        <v>0</v>
      </c>
      <c r="N105" t="s">
        <v>8269</v>
      </c>
      <c r="O105" s="10">
        <v>5</v>
      </c>
      <c r="P105">
        <v>24.33</v>
      </c>
      <c r="Q105" s="13" t="s">
        <v>8315</v>
      </c>
      <c r="R105" s="13" t="s">
        <v>8316</v>
      </c>
      <c r="S105" s="16">
        <v>42165.037581018521</v>
      </c>
      <c r="T105" s="16">
        <v>42224.898611111115</v>
      </c>
    </row>
    <row r="106" spans="1:20" ht="240" x14ac:dyDescent="0.25">
      <c r="A106">
        <v>2871</v>
      </c>
      <c r="B106" s="3" t="s">
        <v>2871</v>
      </c>
      <c r="C106" s="3" t="s">
        <v>6981</v>
      </c>
      <c r="D106" s="6">
        <v>10000</v>
      </c>
      <c r="E106" s="8">
        <v>467</v>
      </c>
      <c r="F106" t="s">
        <v>8220</v>
      </c>
      <c r="G106" t="s">
        <v>8223</v>
      </c>
      <c r="H106" t="s">
        <v>8245</v>
      </c>
      <c r="I106">
        <v>1419183813</v>
      </c>
      <c r="J106">
        <v>1417455813</v>
      </c>
      <c r="K106" t="b">
        <v>0</v>
      </c>
      <c r="L106">
        <v>13</v>
      </c>
      <c r="M106" t="b">
        <v>0</v>
      </c>
      <c r="N106" t="s">
        <v>8269</v>
      </c>
      <c r="O106" s="10">
        <v>5</v>
      </c>
      <c r="P106">
        <v>35.92</v>
      </c>
      <c r="Q106" s="13" t="s">
        <v>8315</v>
      </c>
      <c r="R106" s="13" t="s">
        <v>8316</v>
      </c>
      <c r="S106" s="16">
        <v>41974.738576388889</v>
      </c>
      <c r="T106" s="16">
        <v>41994.738576388889</v>
      </c>
    </row>
    <row r="107" spans="1:20" ht="270" x14ac:dyDescent="0.25">
      <c r="A107">
        <v>2874</v>
      </c>
      <c r="B107" s="3" t="s">
        <v>2874</v>
      </c>
      <c r="C107" s="3" t="s">
        <v>6984</v>
      </c>
      <c r="D107" s="6">
        <v>5000</v>
      </c>
      <c r="E107" s="8">
        <v>271</v>
      </c>
      <c r="F107" t="s">
        <v>8220</v>
      </c>
      <c r="G107" t="s">
        <v>8223</v>
      </c>
      <c r="H107" t="s">
        <v>8245</v>
      </c>
      <c r="I107">
        <v>1484684186</v>
      </c>
      <c r="J107">
        <v>1482092186</v>
      </c>
      <c r="K107" t="b">
        <v>0</v>
      </c>
      <c r="L107">
        <v>3</v>
      </c>
      <c r="M107" t="b">
        <v>0</v>
      </c>
      <c r="N107" t="s">
        <v>8269</v>
      </c>
      <c r="O107" s="10">
        <v>5</v>
      </c>
      <c r="P107">
        <v>90.33</v>
      </c>
      <c r="Q107" s="13" t="s">
        <v>8315</v>
      </c>
      <c r="R107" s="13" t="s">
        <v>8316</v>
      </c>
      <c r="S107" s="16">
        <v>42722.84474537037</v>
      </c>
      <c r="T107" s="16">
        <v>42752.84474537037</v>
      </c>
    </row>
    <row r="108" spans="1:20" ht="270" x14ac:dyDescent="0.25">
      <c r="A108">
        <v>2886</v>
      </c>
      <c r="B108" s="3" t="s">
        <v>2886</v>
      </c>
      <c r="C108" s="3" t="s">
        <v>6996</v>
      </c>
      <c r="D108" s="6">
        <v>200</v>
      </c>
      <c r="E108" s="8">
        <v>10</v>
      </c>
      <c r="F108" t="s">
        <v>8220</v>
      </c>
      <c r="G108" t="s">
        <v>8223</v>
      </c>
      <c r="H108" t="s">
        <v>8245</v>
      </c>
      <c r="I108">
        <v>1442635140</v>
      </c>
      <c r="J108">
        <v>1442243484</v>
      </c>
      <c r="K108" t="b">
        <v>0</v>
      </c>
      <c r="L108">
        <v>1</v>
      </c>
      <c r="M108" t="b">
        <v>0</v>
      </c>
      <c r="N108" t="s">
        <v>8269</v>
      </c>
      <c r="O108" s="10">
        <v>5</v>
      </c>
      <c r="P108">
        <v>10</v>
      </c>
      <c r="Q108" s="13" t="s">
        <v>8315</v>
      </c>
      <c r="R108" s="13" t="s">
        <v>8316</v>
      </c>
      <c r="S108" s="16">
        <v>42261.632916666669</v>
      </c>
      <c r="T108" s="16">
        <v>42266.165972222225</v>
      </c>
    </row>
    <row r="109" spans="1:20" ht="285" x14ac:dyDescent="0.25">
      <c r="A109">
        <v>2895</v>
      </c>
      <c r="B109" s="3" t="s">
        <v>2895</v>
      </c>
      <c r="C109" s="3" t="s">
        <v>7005</v>
      </c>
      <c r="D109" s="6">
        <v>500</v>
      </c>
      <c r="E109" s="8">
        <v>23</v>
      </c>
      <c r="F109" t="s">
        <v>8220</v>
      </c>
      <c r="G109" t="s">
        <v>8223</v>
      </c>
      <c r="H109" t="s">
        <v>8245</v>
      </c>
      <c r="I109">
        <v>1403470800</v>
      </c>
      <c r="J109">
        <v>1403356792</v>
      </c>
      <c r="K109" t="b">
        <v>0</v>
      </c>
      <c r="L109">
        <v>4</v>
      </c>
      <c r="M109" t="b">
        <v>0</v>
      </c>
      <c r="N109" t="s">
        <v>8269</v>
      </c>
      <c r="O109" s="10">
        <v>5</v>
      </c>
      <c r="P109">
        <v>5.75</v>
      </c>
      <c r="Q109" s="13" t="s">
        <v>8315</v>
      </c>
      <c r="R109" s="13" t="s">
        <v>8316</v>
      </c>
      <c r="S109" s="16">
        <v>41811.555462962962</v>
      </c>
      <c r="T109" s="16">
        <v>41812.875</v>
      </c>
    </row>
    <row r="110" spans="1:20" ht="270" x14ac:dyDescent="0.25">
      <c r="A110">
        <v>2897</v>
      </c>
      <c r="B110" s="3" t="s">
        <v>2897</v>
      </c>
      <c r="C110" s="3" t="s">
        <v>7007</v>
      </c>
      <c r="D110" s="6">
        <v>12000</v>
      </c>
      <c r="E110" s="8">
        <v>550</v>
      </c>
      <c r="F110" t="s">
        <v>8220</v>
      </c>
      <c r="G110" t="s">
        <v>8223</v>
      </c>
      <c r="H110" t="s">
        <v>8245</v>
      </c>
      <c r="I110">
        <v>1444577345</v>
      </c>
      <c r="J110">
        <v>1441985458</v>
      </c>
      <c r="K110" t="b">
        <v>0</v>
      </c>
      <c r="L110">
        <v>3</v>
      </c>
      <c r="M110" t="b">
        <v>0</v>
      </c>
      <c r="N110" t="s">
        <v>8269</v>
      </c>
      <c r="O110" s="10">
        <v>5</v>
      </c>
      <c r="P110">
        <v>183.33</v>
      </c>
      <c r="Q110" s="13" t="s">
        <v>8315</v>
      </c>
      <c r="R110" s="13" t="s">
        <v>8316</v>
      </c>
      <c r="S110" s="16">
        <v>42258.646504629629</v>
      </c>
      <c r="T110" s="16">
        <v>42288.645196759258</v>
      </c>
    </row>
    <row r="111" spans="1:20" ht="300" x14ac:dyDescent="0.25">
      <c r="A111">
        <v>3857</v>
      </c>
      <c r="B111" s="3" t="s">
        <v>3854</v>
      </c>
      <c r="C111" s="3" t="s">
        <v>7966</v>
      </c>
      <c r="D111" s="6">
        <v>5000</v>
      </c>
      <c r="E111" s="8">
        <v>260</v>
      </c>
      <c r="F111" t="s">
        <v>8220</v>
      </c>
      <c r="G111" t="s">
        <v>8223</v>
      </c>
      <c r="H111" t="s">
        <v>8245</v>
      </c>
      <c r="I111">
        <v>1406913120</v>
      </c>
      <c r="J111">
        <v>1404927690</v>
      </c>
      <c r="K111" t="b">
        <v>0</v>
      </c>
      <c r="L111">
        <v>4</v>
      </c>
      <c r="M111" t="b">
        <v>0</v>
      </c>
      <c r="N111" t="s">
        <v>8269</v>
      </c>
      <c r="O111" s="10">
        <v>5</v>
      </c>
      <c r="P111">
        <v>65</v>
      </c>
      <c r="Q111" s="13" t="s">
        <v>8315</v>
      </c>
      <c r="R111" s="13" t="s">
        <v>8316</v>
      </c>
      <c r="S111" s="16">
        <v>41829.73715277778</v>
      </c>
      <c r="T111" s="16">
        <v>41852.716666666667</v>
      </c>
    </row>
    <row r="112" spans="1:20" ht="60" x14ac:dyDescent="0.25">
      <c r="A112">
        <v>3861</v>
      </c>
      <c r="B112" s="3" t="s">
        <v>3858</v>
      </c>
      <c r="C112" s="3" t="s">
        <v>7970</v>
      </c>
      <c r="D112" s="6">
        <v>2000</v>
      </c>
      <c r="E112" s="8">
        <v>100</v>
      </c>
      <c r="F112" t="s">
        <v>8220</v>
      </c>
      <c r="G112" t="s">
        <v>8223</v>
      </c>
      <c r="H112" t="s">
        <v>8245</v>
      </c>
      <c r="I112">
        <v>1415828820</v>
      </c>
      <c r="J112">
        <v>1412258977</v>
      </c>
      <c r="K112" t="b">
        <v>0</v>
      </c>
      <c r="L112">
        <v>1</v>
      </c>
      <c r="M112" t="b">
        <v>0</v>
      </c>
      <c r="N112" t="s">
        <v>8269</v>
      </c>
      <c r="O112" s="10">
        <v>5</v>
      </c>
      <c r="P112">
        <v>100</v>
      </c>
      <c r="Q112" s="13" t="s">
        <v>8315</v>
      </c>
      <c r="R112" s="13" t="s">
        <v>8316</v>
      </c>
      <c r="S112" s="16">
        <v>41914.590011574073</v>
      </c>
      <c r="T112" s="16">
        <v>41955.907638888893</v>
      </c>
    </row>
    <row r="113" spans="1:20" ht="285" x14ac:dyDescent="0.25">
      <c r="A113">
        <v>3895</v>
      </c>
      <c r="B113" s="3" t="s">
        <v>3892</v>
      </c>
      <c r="C113" s="3" t="s">
        <v>8003</v>
      </c>
      <c r="D113" s="6">
        <v>1000</v>
      </c>
      <c r="E113" s="8">
        <v>50</v>
      </c>
      <c r="F113" t="s">
        <v>8220</v>
      </c>
      <c r="G113" t="s">
        <v>8223</v>
      </c>
      <c r="H113" t="s">
        <v>8245</v>
      </c>
      <c r="I113">
        <v>1425103218</v>
      </c>
      <c r="J113">
        <v>1422424818</v>
      </c>
      <c r="K113" t="b">
        <v>0</v>
      </c>
      <c r="L113">
        <v>1</v>
      </c>
      <c r="M113" t="b">
        <v>0</v>
      </c>
      <c r="N113" t="s">
        <v>8269</v>
      </c>
      <c r="O113" s="10">
        <v>5</v>
      </c>
      <c r="P113">
        <v>50</v>
      </c>
      <c r="Q113" s="13" t="s">
        <v>8315</v>
      </c>
      <c r="R113" s="13" t="s">
        <v>8316</v>
      </c>
      <c r="S113" s="16">
        <v>42032.250208333338</v>
      </c>
      <c r="T113" s="16">
        <v>42063.250208333338</v>
      </c>
    </row>
    <row r="114" spans="1:20" ht="210" x14ac:dyDescent="0.25">
      <c r="A114">
        <v>3900</v>
      </c>
      <c r="B114" s="3" t="s">
        <v>3897</v>
      </c>
      <c r="C114" s="3" t="s">
        <v>8008</v>
      </c>
      <c r="D114" s="6">
        <v>2500</v>
      </c>
      <c r="E114" s="8">
        <v>135</v>
      </c>
      <c r="F114" t="s">
        <v>8220</v>
      </c>
      <c r="G114" t="s">
        <v>8223</v>
      </c>
      <c r="H114" t="s">
        <v>8245</v>
      </c>
      <c r="I114">
        <v>1433988791</v>
      </c>
      <c r="J114">
        <v>1431396791</v>
      </c>
      <c r="K114" t="b">
        <v>0</v>
      </c>
      <c r="L114">
        <v>5</v>
      </c>
      <c r="M114" t="b">
        <v>0</v>
      </c>
      <c r="N114" t="s">
        <v>8269</v>
      </c>
      <c r="O114" s="10">
        <v>5</v>
      </c>
      <c r="P114">
        <v>27</v>
      </c>
      <c r="Q114" s="13" t="s">
        <v>8315</v>
      </c>
      <c r="R114" s="13" t="s">
        <v>8316</v>
      </c>
      <c r="S114" s="16">
        <v>42136.092488425929</v>
      </c>
      <c r="T114" s="16">
        <v>42166.092488425929</v>
      </c>
    </row>
    <row r="115" spans="1:20" ht="210" x14ac:dyDescent="0.25">
      <c r="A115">
        <v>3992</v>
      </c>
      <c r="B115" s="3" t="s">
        <v>3988</v>
      </c>
      <c r="C115" s="3" t="s">
        <v>8098</v>
      </c>
      <c r="D115" s="6">
        <v>10000</v>
      </c>
      <c r="E115" s="8">
        <v>541</v>
      </c>
      <c r="F115" t="s">
        <v>8220</v>
      </c>
      <c r="G115" t="s">
        <v>8223</v>
      </c>
      <c r="H115" t="s">
        <v>8245</v>
      </c>
      <c r="I115">
        <v>1449876859</v>
      </c>
      <c r="J115">
        <v>1444689259</v>
      </c>
      <c r="K115" t="b">
        <v>0</v>
      </c>
      <c r="L115">
        <v>9</v>
      </c>
      <c r="M115" t="b">
        <v>0</v>
      </c>
      <c r="N115" t="s">
        <v>8269</v>
      </c>
      <c r="O115" s="10">
        <v>5</v>
      </c>
      <c r="P115">
        <v>60.11</v>
      </c>
      <c r="Q115" s="13" t="s">
        <v>8315</v>
      </c>
      <c r="R115" s="13" t="s">
        <v>8316</v>
      </c>
      <c r="S115" s="16">
        <v>42289.94049768518</v>
      </c>
      <c r="T115" s="16">
        <v>42349.982164351852</v>
      </c>
    </row>
    <row r="116" spans="1:20" ht="300" x14ac:dyDescent="0.25">
      <c r="A116">
        <v>4086</v>
      </c>
      <c r="B116" s="3" t="s">
        <v>4082</v>
      </c>
      <c r="C116" s="3" t="s">
        <v>8189</v>
      </c>
      <c r="D116" s="6">
        <v>1000</v>
      </c>
      <c r="E116" s="8">
        <v>47</v>
      </c>
      <c r="F116" t="s">
        <v>8220</v>
      </c>
      <c r="G116" t="s">
        <v>8223</v>
      </c>
      <c r="H116" t="s">
        <v>8245</v>
      </c>
      <c r="I116">
        <v>1448078400</v>
      </c>
      <c r="J116">
        <v>1445985299</v>
      </c>
      <c r="K116" t="b">
        <v>0</v>
      </c>
      <c r="L116">
        <v>5</v>
      </c>
      <c r="M116" t="b">
        <v>0</v>
      </c>
      <c r="N116" t="s">
        <v>8269</v>
      </c>
      <c r="O116" s="10">
        <v>5</v>
      </c>
      <c r="P116">
        <v>9.4</v>
      </c>
      <c r="Q116" s="13" t="s">
        <v>8315</v>
      </c>
      <c r="R116" s="13" t="s">
        <v>8316</v>
      </c>
      <c r="S116" s="16">
        <v>42304.940960648149</v>
      </c>
      <c r="T116" s="16">
        <v>42329.166666666672</v>
      </c>
    </row>
    <row r="117" spans="1:20" ht="285" x14ac:dyDescent="0.25">
      <c r="A117">
        <v>4089</v>
      </c>
      <c r="B117" s="3" t="s">
        <v>4085</v>
      </c>
      <c r="C117" s="3" t="s">
        <v>8192</v>
      </c>
      <c r="D117" s="6">
        <v>5000</v>
      </c>
      <c r="E117" s="8">
        <v>240</v>
      </c>
      <c r="F117" t="s">
        <v>8220</v>
      </c>
      <c r="G117" t="s">
        <v>8223</v>
      </c>
      <c r="H117" t="s">
        <v>8245</v>
      </c>
      <c r="I117">
        <v>1433093700</v>
      </c>
      <c r="J117">
        <v>1430242488</v>
      </c>
      <c r="K117" t="b">
        <v>0</v>
      </c>
      <c r="L117">
        <v>8</v>
      </c>
      <c r="M117" t="b">
        <v>0</v>
      </c>
      <c r="N117" t="s">
        <v>8269</v>
      </c>
      <c r="O117" s="10">
        <v>5</v>
      </c>
      <c r="P117">
        <v>30</v>
      </c>
      <c r="Q117" s="13" t="s">
        <v>8315</v>
      </c>
      <c r="R117" s="13" t="s">
        <v>8316</v>
      </c>
      <c r="S117" s="16">
        <v>42122.732499999998</v>
      </c>
      <c r="T117" s="16">
        <v>42155.732638888891</v>
      </c>
    </row>
    <row r="118" spans="1:20" ht="285" x14ac:dyDescent="0.25">
      <c r="A118">
        <v>2850</v>
      </c>
      <c r="B118" s="3" t="s">
        <v>2850</v>
      </c>
      <c r="C118" s="3" t="s">
        <v>6960</v>
      </c>
      <c r="D118" s="6">
        <v>8000</v>
      </c>
      <c r="E118" s="8">
        <v>311</v>
      </c>
      <c r="F118" t="s">
        <v>8220</v>
      </c>
      <c r="G118" t="s">
        <v>8223</v>
      </c>
      <c r="H118" t="s">
        <v>8245</v>
      </c>
      <c r="I118">
        <v>1409962211</v>
      </c>
      <c r="J118">
        <v>1407370211</v>
      </c>
      <c r="K118" t="b">
        <v>0</v>
      </c>
      <c r="L118">
        <v>13</v>
      </c>
      <c r="M118" t="b">
        <v>0</v>
      </c>
      <c r="N118" t="s">
        <v>8269</v>
      </c>
      <c r="O118" s="10">
        <v>4</v>
      </c>
      <c r="P118">
        <v>23.92</v>
      </c>
      <c r="Q118" s="13" t="s">
        <v>8315</v>
      </c>
      <c r="R118" s="13" t="s">
        <v>8316</v>
      </c>
      <c r="S118" s="16">
        <v>41858.007071759261</v>
      </c>
      <c r="T118" s="16">
        <v>41888.007071759261</v>
      </c>
    </row>
    <row r="119" spans="1:20" ht="270" x14ac:dyDescent="0.25">
      <c r="A119">
        <v>2898</v>
      </c>
      <c r="B119" s="3" t="s">
        <v>2898</v>
      </c>
      <c r="C119" s="3" t="s">
        <v>7008</v>
      </c>
      <c r="D119" s="6">
        <v>7500</v>
      </c>
      <c r="E119" s="8">
        <v>316</v>
      </c>
      <c r="F119" t="s">
        <v>8220</v>
      </c>
      <c r="G119" t="s">
        <v>8223</v>
      </c>
      <c r="H119" t="s">
        <v>8245</v>
      </c>
      <c r="I119">
        <v>1446307053</v>
      </c>
      <c r="J119">
        <v>1443715053</v>
      </c>
      <c r="K119" t="b">
        <v>0</v>
      </c>
      <c r="L119">
        <v>12</v>
      </c>
      <c r="M119" t="b">
        <v>0</v>
      </c>
      <c r="N119" t="s">
        <v>8269</v>
      </c>
      <c r="O119" s="10">
        <v>4</v>
      </c>
      <c r="P119">
        <v>26.33</v>
      </c>
      <c r="Q119" s="13" t="s">
        <v>8315</v>
      </c>
      <c r="R119" s="13" t="s">
        <v>8316</v>
      </c>
      <c r="S119" s="16">
        <v>42278.664965277778</v>
      </c>
      <c r="T119" s="16">
        <v>42308.664965277778</v>
      </c>
    </row>
    <row r="120" spans="1:20" ht="135" x14ac:dyDescent="0.25">
      <c r="A120">
        <v>3850</v>
      </c>
      <c r="B120" s="3" t="s">
        <v>3847</v>
      </c>
      <c r="C120" s="3" t="s">
        <v>7959</v>
      </c>
      <c r="D120" s="6">
        <v>1000</v>
      </c>
      <c r="E120" s="8">
        <v>38</v>
      </c>
      <c r="F120" t="s">
        <v>8220</v>
      </c>
      <c r="G120" t="s">
        <v>8223</v>
      </c>
      <c r="H120" t="s">
        <v>8245</v>
      </c>
      <c r="I120">
        <v>1420081143</v>
      </c>
      <c r="J120">
        <v>1417489143</v>
      </c>
      <c r="K120" t="b">
        <v>1</v>
      </c>
      <c r="L120">
        <v>4</v>
      </c>
      <c r="M120" t="b">
        <v>0</v>
      </c>
      <c r="N120" t="s">
        <v>8269</v>
      </c>
      <c r="O120" s="10">
        <v>4</v>
      </c>
      <c r="P120">
        <v>9.5</v>
      </c>
      <c r="Q120" s="13" t="s">
        <v>8315</v>
      </c>
      <c r="R120" s="13" t="s">
        <v>8316</v>
      </c>
      <c r="S120" s="16">
        <v>41975.124340277776</v>
      </c>
      <c r="T120" s="16">
        <v>42005.124340277776</v>
      </c>
    </row>
    <row r="121" spans="1:20" ht="210" x14ac:dyDescent="0.25">
      <c r="A121">
        <v>3981</v>
      </c>
      <c r="B121" s="3" t="s">
        <v>3358</v>
      </c>
      <c r="C121" s="3" t="s">
        <v>7469</v>
      </c>
      <c r="D121" s="6">
        <v>30000</v>
      </c>
      <c r="E121" s="8">
        <v>1225</v>
      </c>
      <c r="F121" t="s">
        <v>8220</v>
      </c>
      <c r="G121" t="s">
        <v>8223</v>
      </c>
      <c r="H121" t="s">
        <v>8245</v>
      </c>
      <c r="I121">
        <v>1468729149</v>
      </c>
      <c r="J121">
        <v>1463545149</v>
      </c>
      <c r="K121" t="b">
        <v>0</v>
      </c>
      <c r="L121">
        <v>7</v>
      </c>
      <c r="M121" t="b">
        <v>0</v>
      </c>
      <c r="N121" t="s">
        <v>8269</v>
      </c>
      <c r="O121" s="10">
        <v>4</v>
      </c>
      <c r="P121">
        <v>175</v>
      </c>
      <c r="Q121" s="13" t="s">
        <v>8315</v>
      </c>
      <c r="R121" s="13" t="s">
        <v>8316</v>
      </c>
      <c r="S121" s="16">
        <v>42508.179965277777</v>
      </c>
      <c r="T121" s="16">
        <v>42568.179965277777</v>
      </c>
    </row>
    <row r="122" spans="1:20" ht="285" x14ac:dyDescent="0.25">
      <c r="A122">
        <v>2891</v>
      </c>
      <c r="B122" s="3" t="s">
        <v>2891</v>
      </c>
      <c r="C122" s="3" t="s">
        <v>7001</v>
      </c>
      <c r="D122" s="6">
        <v>10000</v>
      </c>
      <c r="E122" s="8">
        <v>273</v>
      </c>
      <c r="F122" t="s">
        <v>8220</v>
      </c>
      <c r="G122" t="s">
        <v>8223</v>
      </c>
      <c r="H122" t="s">
        <v>8245</v>
      </c>
      <c r="I122">
        <v>1460751128</v>
      </c>
      <c r="J122">
        <v>1455570728</v>
      </c>
      <c r="K122" t="b">
        <v>0</v>
      </c>
      <c r="L122">
        <v>10</v>
      </c>
      <c r="M122" t="b">
        <v>0</v>
      </c>
      <c r="N122" t="s">
        <v>8269</v>
      </c>
      <c r="O122" s="10">
        <v>3</v>
      </c>
      <c r="P122">
        <v>27.3</v>
      </c>
      <c r="Q122" s="13" t="s">
        <v>8315</v>
      </c>
      <c r="R122" s="13" t="s">
        <v>8316</v>
      </c>
      <c r="S122" s="16">
        <v>42415.883425925931</v>
      </c>
      <c r="T122" s="16">
        <v>42475.84175925926</v>
      </c>
    </row>
    <row r="123" spans="1:20" ht="285" x14ac:dyDescent="0.25">
      <c r="A123">
        <v>2908</v>
      </c>
      <c r="B123" s="3" t="s">
        <v>2908</v>
      </c>
      <c r="C123" s="3" t="s">
        <v>7018</v>
      </c>
      <c r="D123" s="6">
        <v>9600</v>
      </c>
      <c r="E123" s="8">
        <v>264</v>
      </c>
      <c r="F123" t="s">
        <v>8220</v>
      </c>
      <c r="G123" t="s">
        <v>8223</v>
      </c>
      <c r="H123" t="s">
        <v>8245</v>
      </c>
      <c r="I123">
        <v>1465407219</v>
      </c>
      <c r="J123">
        <v>1462815219</v>
      </c>
      <c r="K123" t="b">
        <v>0</v>
      </c>
      <c r="L123">
        <v>5</v>
      </c>
      <c r="M123" t="b">
        <v>0</v>
      </c>
      <c r="N123" t="s">
        <v>8269</v>
      </c>
      <c r="O123" s="10">
        <v>3</v>
      </c>
      <c r="P123">
        <v>52.8</v>
      </c>
      <c r="Q123" s="13" t="s">
        <v>8315</v>
      </c>
      <c r="R123" s="13" t="s">
        <v>8316</v>
      </c>
      <c r="S123" s="16">
        <v>42499.731701388882</v>
      </c>
      <c r="T123" s="16">
        <v>42529.731701388882</v>
      </c>
    </row>
    <row r="124" spans="1:20" ht="255" x14ac:dyDescent="0.25">
      <c r="A124">
        <v>3846</v>
      </c>
      <c r="B124" s="3" t="s">
        <v>3843</v>
      </c>
      <c r="C124" s="3" t="s">
        <v>7955</v>
      </c>
      <c r="D124" s="6">
        <v>7000</v>
      </c>
      <c r="E124" s="8">
        <v>189</v>
      </c>
      <c r="F124" t="s">
        <v>8220</v>
      </c>
      <c r="G124" t="s">
        <v>8223</v>
      </c>
      <c r="H124" t="s">
        <v>8245</v>
      </c>
      <c r="I124">
        <v>1412405940</v>
      </c>
      <c r="J124">
        <v>1409721542</v>
      </c>
      <c r="K124" t="b">
        <v>1</v>
      </c>
      <c r="L124">
        <v>8</v>
      </c>
      <c r="M124" t="b">
        <v>0</v>
      </c>
      <c r="N124" t="s">
        <v>8269</v>
      </c>
      <c r="O124" s="10">
        <v>3</v>
      </c>
      <c r="P124">
        <v>23.63</v>
      </c>
      <c r="Q124" s="13" t="s">
        <v>8315</v>
      </c>
      <c r="R124" s="13" t="s">
        <v>8316</v>
      </c>
      <c r="S124" s="16">
        <v>41885.221550925926</v>
      </c>
      <c r="T124" s="16">
        <v>41916.290972222225</v>
      </c>
    </row>
    <row r="125" spans="1:20" ht="300" x14ac:dyDescent="0.25">
      <c r="A125">
        <v>3855</v>
      </c>
      <c r="B125" s="3" t="s">
        <v>3852</v>
      </c>
      <c r="C125" s="3" t="s">
        <v>7964</v>
      </c>
      <c r="D125" s="6">
        <v>1000</v>
      </c>
      <c r="E125" s="8">
        <v>25</v>
      </c>
      <c r="F125" t="s">
        <v>8220</v>
      </c>
      <c r="G125" t="s">
        <v>8223</v>
      </c>
      <c r="H125" t="s">
        <v>8245</v>
      </c>
      <c r="I125">
        <v>1427408271</v>
      </c>
      <c r="J125">
        <v>1424819871</v>
      </c>
      <c r="K125" t="b">
        <v>0</v>
      </c>
      <c r="L125">
        <v>1</v>
      </c>
      <c r="M125" t="b">
        <v>0</v>
      </c>
      <c r="N125" t="s">
        <v>8269</v>
      </c>
      <c r="O125" s="10">
        <v>3</v>
      </c>
      <c r="P125">
        <v>25</v>
      </c>
      <c r="Q125" s="13" t="s">
        <v>8315</v>
      </c>
      <c r="R125" s="13" t="s">
        <v>8316</v>
      </c>
      <c r="S125" s="16">
        <v>42059.970729166671</v>
      </c>
      <c r="T125" s="16">
        <v>42089.929062499999</v>
      </c>
    </row>
    <row r="126" spans="1:20" ht="270" x14ac:dyDescent="0.25">
      <c r="A126">
        <v>3894</v>
      </c>
      <c r="B126" s="3" t="s">
        <v>3891</v>
      </c>
      <c r="C126" s="3" t="s">
        <v>8002</v>
      </c>
      <c r="D126" s="6">
        <v>15000</v>
      </c>
      <c r="E126" s="8">
        <v>520</v>
      </c>
      <c r="F126" t="s">
        <v>8220</v>
      </c>
      <c r="G126" t="s">
        <v>8223</v>
      </c>
      <c r="H126" t="s">
        <v>8245</v>
      </c>
      <c r="I126">
        <v>1481000340</v>
      </c>
      <c r="J126">
        <v>1478386812</v>
      </c>
      <c r="K126" t="b">
        <v>0</v>
      </c>
      <c r="L126">
        <v>11</v>
      </c>
      <c r="M126" t="b">
        <v>0</v>
      </c>
      <c r="N126" t="s">
        <v>8269</v>
      </c>
      <c r="O126" s="10">
        <v>3</v>
      </c>
      <c r="P126">
        <v>47.27</v>
      </c>
      <c r="Q126" s="13" t="s">
        <v>8315</v>
      </c>
      <c r="R126" s="13" t="s">
        <v>8316</v>
      </c>
      <c r="S126" s="16">
        <v>42679.958472222221</v>
      </c>
      <c r="T126" s="16">
        <v>42710.207638888889</v>
      </c>
    </row>
    <row r="127" spans="1:20" ht="270" x14ac:dyDescent="0.25">
      <c r="A127">
        <v>3910</v>
      </c>
      <c r="B127" s="3" t="s">
        <v>3907</v>
      </c>
      <c r="C127" s="3" t="s">
        <v>8018</v>
      </c>
      <c r="D127" s="6">
        <v>6000</v>
      </c>
      <c r="E127" s="8">
        <v>185</v>
      </c>
      <c r="F127" t="s">
        <v>8220</v>
      </c>
      <c r="G127" t="s">
        <v>8223</v>
      </c>
      <c r="H127" t="s">
        <v>8245</v>
      </c>
      <c r="I127">
        <v>1441649397</v>
      </c>
      <c r="J127">
        <v>1439057397</v>
      </c>
      <c r="K127" t="b">
        <v>0</v>
      </c>
      <c r="L127">
        <v>3</v>
      </c>
      <c r="M127" t="b">
        <v>0</v>
      </c>
      <c r="N127" t="s">
        <v>8269</v>
      </c>
      <c r="O127" s="10">
        <v>3</v>
      </c>
      <c r="P127">
        <v>61.67</v>
      </c>
      <c r="Q127" s="13" t="s">
        <v>8315</v>
      </c>
      <c r="R127" s="13" t="s">
        <v>8316</v>
      </c>
      <c r="S127" s="16">
        <v>42224.756909722222</v>
      </c>
      <c r="T127" s="16">
        <v>42254.756909722222</v>
      </c>
    </row>
    <row r="128" spans="1:20" ht="165" x14ac:dyDescent="0.25">
      <c r="A128">
        <v>3946</v>
      </c>
      <c r="B128" s="3" t="s">
        <v>3943</v>
      </c>
      <c r="C128" s="3" t="s">
        <v>8054</v>
      </c>
      <c r="D128" s="6">
        <v>6000</v>
      </c>
      <c r="E128" s="8">
        <v>195</v>
      </c>
      <c r="F128" t="s">
        <v>8220</v>
      </c>
      <c r="G128" t="s">
        <v>8223</v>
      </c>
      <c r="H128" t="s">
        <v>8245</v>
      </c>
      <c r="I128">
        <v>1425110400</v>
      </c>
      <c r="J128">
        <v>1422388822</v>
      </c>
      <c r="K128" t="b">
        <v>0</v>
      </c>
      <c r="L128">
        <v>5</v>
      </c>
      <c r="M128" t="b">
        <v>0</v>
      </c>
      <c r="N128" t="s">
        <v>8269</v>
      </c>
      <c r="O128" s="10">
        <v>3</v>
      </c>
      <c r="P128">
        <v>39</v>
      </c>
      <c r="Q128" s="13" t="s">
        <v>8315</v>
      </c>
      <c r="R128" s="13" t="s">
        <v>8316</v>
      </c>
      <c r="S128" s="16">
        <v>42031.833587962959</v>
      </c>
      <c r="T128" s="16">
        <v>42063.333333333328</v>
      </c>
    </row>
    <row r="129" spans="1:20" ht="255" x14ac:dyDescent="0.25">
      <c r="A129">
        <v>3947</v>
      </c>
      <c r="B129" s="3" t="s">
        <v>3944</v>
      </c>
      <c r="C129" s="3" t="s">
        <v>8055</v>
      </c>
      <c r="D129" s="6">
        <v>3000</v>
      </c>
      <c r="E129" s="8">
        <v>101</v>
      </c>
      <c r="F129" t="s">
        <v>8220</v>
      </c>
      <c r="G129" t="s">
        <v>8223</v>
      </c>
      <c r="H129" t="s">
        <v>8245</v>
      </c>
      <c r="I129">
        <v>1475378744</v>
      </c>
      <c r="J129">
        <v>1472786744</v>
      </c>
      <c r="K129" t="b">
        <v>0</v>
      </c>
      <c r="L129">
        <v>2</v>
      </c>
      <c r="M129" t="b">
        <v>0</v>
      </c>
      <c r="N129" t="s">
        <v>8269</v>
      </c>
      <c r="O129" s="10">
        <v>3</v>
      </c>
      <c r="P129">
        <v>50.5</v>
      </c>
      <c r="Q129" s="13" t="s">
        <v>8315</v>
      </c>
      <c r="R129" s="13" t="s">
        <v>8316</v>
      </c>
      <c r="S129" s="16">
        <v>42615.142870370371</v>
      </c>
      <c r="T129" s="16">
        <v>42645.142870370371</v>
      </c>
    </row>
    <row r="130" spans="1:20" ht="285" x14ac:dyDescent="0.25">
      <c r="A130">
        <v>4058</v>
      </c>
      <c r="B130" s="3" t="s">
        <v>4054</v>
      </c>
      <c r="C130" s="3" t="s">
        <v>8162</v>
      </c>
      <c r="D130" s="6">
        <v>3750</v>
      </c>
      <c r="E130" s="8">
        <v>95</v>
      </c>
      <c r="F130" t="s">
        <v>8220</v>
      </c>
      <c r="G130" t="s">
        <v>8223</v>
      </c>
      <c r="H130" t="s">
        <v>8245</v>
      </c>
      <c r="I130">
        <v>1459483140</v>
      </c>
      <c r="J130">
        <v>1458178044</v>
      </c>
      <c r="K130" t="b">
        <v>0</v>
      </c>
      <c r="L130">
        <v>4</v>
      </c>
      <c r="M130" t="b">
        <v>0</v>
      </c>
      <c r="N130" t="s">
        <v>8269</v>
      </c>
      <c r="O130" s="10">
        <v>3</v>
      </c>
      <c r="P130">
        <v>23.75</v>
      </c>
      <c r="Q130" s="13" t="s">
        <v>8315</v>
      </c>
      <c r="R130" s="13" t="s">
        <v>8316</v>
      </c>
      <c r="S130" s="16">
        <v>42446.060694444444</v>
      </c>
      <c r="T130" s="16">
        <v>42461.165972222225</v>
      </c>
    </row>
    <row r="131" spans="1:20" ht="225" x14ac:dyDescent="0.25">
      <c r="A131">
        <v>4090</v>
      </c>
      <c r="B131" s="3" t="s">
        <v>4086</v>
      </c>
      <c r="C131" s="3" t="s">
        <v>8193</v>
      </c>
      <c r="D131" s="6">
        <v>1000</v>
      </c>
      <c r="E131" s="8">
        <v>32</v>
      </c>
      <c r="F131" t="s">
        <v>8220</v>
      </c>
      <c r="G131" t="s">
        <v>8223</v>
      </c>
      <c r="H131" t="s">
        <v>8245</v>
      </c>
      <c r="I131">
        <v>1438959600</v>
      </c>
      <c r="J131">
        <v>1437754137</v>
      </c>
      <c r="K131" t="b">
        <v>0</v>
      </c>
      <c r="L131">
        <v>3</v>
      </c>
      <c r="M131" t="b">
        <v>0</v>
      </c>
      <c r="N131" t="s">
        <v>8269</v>
      </c>
      <c r="O131" s="10">
        <v>3</v>
      </c>
      <c r="P131">
        <v>10.67</v>
      </c>
      <c r="Q131" s="13" t="s">
        <v>8315</v>
      </c>
      <c r="R131" s="13" t="s">
        <v>8316</v>
      </c>
      <c r="S131" s="16">
        <v>42209.67288194444</v>
      </c>
      <c r="T131" s="16">
        <v>42223.625</v>
      </c>
    </row>
    <row r="132" spans="1:20" ht="240" x14ac:dyDescent="0.25">
      <c r="A132">
        <v>4111</v>
      </c>
      <c r="B132" s="3" t="s">
        <v>4107</v>
      </c>
      <c r="C132" s="3" t="s">
        <v>8214</v>
      </c>
      <c r="D132" s="6">
        <v>3000</v>
      </c>
      <c r="E132" s="8">
        <v>94</v>
      </c>
      <c r="F132" t="s">
        <v>8220</v>
      </c>
      <c r="G132" t="s">
        <v>8223</v>
      </c>
      <c r="H132" t="s">
        <v>8245</v>
      </c>
      <c r="I132">
        <v>1424747740</v>
      </c>
      <c r="J132">
        <v>1422155740</v>
      </c>
      <c r="K132" t="b">
        <v>0</v>
      </c>
      <c r="L132">
        <v>6</v>
      </c>
      <c r="M132" t="b">
        <v>0</v>
      </c>
      <c r="N132" t="s">
        <v>8269</v>
      </c>
      <c r="O132" s="10">
        <v>3</v>
      </c>
      <c r="P132">
        <v>15.67</v>
      </c>
      <c r="Q132" s="13" t="s">
        <v>8315</v>
      </c>
      <c r="R132" s="13" t="s">
        <v>8316</v>
      </c>
      <c r="S132" s="16">
        <v>42029.135879629626</v>
      </c>
      <c r="T132" s="16">
        <v>42059.135879629626</v>
      </c>
    </row>
    <row r="133" spans="1:20" ht="240" x14ac:dyDescent="0.25">
      <c r="A133">
        <v>2852</v>
      </c>
      <c r="B133" s="3" t="s">
        <v>2852</v>
      </c>
      <c r="C133" s="3" t="s">
        <v>6962</v>
      </c>
      <c r="D133" s="6">
        <v>5000</v>
      </c>
      <c r="E133" s="8">
        <v>95</v>
      </c>
      <c r="F133" t="s">
        <v>8220</v>
      </c>
      <c r="G133" t="s">
        <v>8223</v>
      </c>
      <c r="H133" t="s">
        <v>8245</v>
      </c>
      <c r="I133">
        <v>1403312703</v>
      </c>
      <c r="J133">
        <v>1400720703</v>
      </c>
      <c r="K133" t="b">
        <v>0</v>
      </c>
      <c r="L133">
        <v>6</v>
      </c>
      <c r="M133" t="b">
        <v>0</v>
      </c>
      <c r="N133" t="s">
        <v>8269</v>
      </c>
      <c r="O133" s="10">
        <v>2</v>
      </c>
      <c r="P133">
        <v>15.83</v>
      </c>
      <c r="Q133" s="13" t="s">
        <v>8315</v>
      </c>
      <c r="R133" s="13" t="s">
        <v>8316</v>
      </c>
      <c r="S133" s="16">
        <v>41781.045173611114</v>
      </c>
      <c r="T133" s="16">
        <v>41811.045173611114</v>
      </c>
    </row>
    <row r="134" spans="1:20" ht="285" x14ac:dyDescent="0.25">
      <c r="A134">
        <v>3742</v>
      </c>
      <c r="B134" s="3" t="s">
        <v>3739</v>
      </c>
      <c r="C134" s="3" t="s">
        <v>7852</v>
      </c>
      <c r="D134" s="6">
        <v>5000</v>
      </c>
      <c r="E134" s="8">
        <v>100</v>
      </c>
      <c r="F134" t="s">
        <v>8220</v>
      </c>
      <c r="G134" t="s">
        <v>8223</v>
      </c>
      <c r="H134" t="s">
        <v>8245</v>
      </c>
      <c r="I134">
        <v>1409980144</v>
      </c>
      <c r="J134">
        <v>1407388144</v>
      </c>
      <c r="K134" t="b">
        <v>0</v>
      </c>
      <c r="L134">
        <v>4</v>
      </c>
      <c r="M134" t="b">
        <v>0</v>
      </c>
      <c r="N134" t="s">
        <v>8269</v>
      </c>
      <c r="O134" s="10">
        <v>2</v>
      </c>
      <c r="P134">
        <v>25</v>
      </c>
      <c r="Q134" s="13" t="s">
        <v>8315</v>
      </c>
      <c r="R134" s="13" t="s">
        <v>8316</v>
      </c>
      <c r="S134" s="16">
        <v>41858.214629629627</v>
      </c>
      <c r="T134" s="16">
        <v>41888.214629629627</v>
      </c>
    </row>
    <row r="135" spans="1:20" ht="105" x14ac:dyDescent="0.25">
      <c r="A135">
        <v>3746</v>
      </c>
      <c r="B135" s="3" t="s">
        <v>3743</v>
      </c>
      <c r="C135" s="3" t="s">
        <v>7856</v>
      </c>
      <c r="D135" s="6">
        <v>8500</v>
      </c>
      <c r="E135" s="8">
        <v>202</v>
      </c>
      <c r="F135" t="s">
        <v>8220</v>
      </c>
      <c r="G135" t="s">
        <v>8223</v>
      </c>
      <c r="H135" t="s">
        <v>8245</v>
      </c>
      <c r="I135">
        <v>1475918439</v>
      </c>
      <c r="J135">
        <v>1473326439</v>
      </c>
      <c r="K135" t="b">
        <v>0</v>
      </c>
      <c r="L135">
        <v>1</v>
      </c>
      <c r="M135" t="b">
        <v>0</v>
      </c>
      <c r="N135" t="s">
        <v>8269</v>
      </c>
      <c r="O135" s="10">
        <v>2</v>
      </c>
      <c r="P135">
        <v>202</v>
      </c>
      <c r="Q135" s="13" t="s">
        <v>8315</v>
      </c>
      <c r="R135" s="13" t="s">
        <v>8316</v>
      </c>
      <c r="S135" s="16">
        <v>42621.389340277776</v>
      </c>
      <c r="T135" s="16">
        <v>42651.389340277776</v>
      </c>
    </row>
    <row r="136" spans="1:20" ht="255" x14ac:dyDescent="0.25">
      <c r="A136">
        <v>3845</v>
      </c>
      <c r="B136" s="3" t="s">
        <v>3842</v>
      </c>
      <c r="C136" s="3" t="s">
        <v>7954</v>
      </c>
      <c r="D136" s="6">
        <v>40000</v>
      </c>
      <c r="E136" s="8">
        <v>842</v>
      </c>
      <c r="F136" t="s">
        <v>8220</v>
      </c>
      <c r="G136" t="s">
        <v>8223</v>
      </c>
      <c r="H136" t="s">
        <v>8245</v>
      </c>
      <c r="I136">
        <v>1443711774</v>
      </c>
      <c r="J136">
        <v>1441119774</v>
      </c>
      <c r="K136" t="b">
        <v>1</v>
      </c>
      <c r="L136">
        <v>12</v>
      </c>
      <c r="M136" t="b">
        <v>0</v>
      </c>
      <c r="N136" t="s">
        <v>8269</v>
      </c>
      <c r="O136" s="10">
        <v>2</v>
      </c>
      <c r="P136">
        <v>70.17</v>
      </c>
      <c r="Q136" s="13" t="s">
        <v>8315</v>
      </c>
      <c r="R136" s="13" t="s">
        <v>8316</v>
      </c>
      <c r="S136" s="16">
        <v>42248.627013888887</v>
      </c>
      <c r="T136" s="16">
        <v>42278.627013888887</v>
      </c>
    </row>
    <row r="137" spans="1:20" ht="270" x14ac:dyDescent="0.25">
      <c r="A137">
        <v>3929</v>
      </c>
      <c r="B137" s="3" t="s">
        <v>3926</v>
      </c>
      <c r="C137" s="3" t="s">
        <v>8037</v>
      </c>
      <c r="D137" s="6">
        <v>20000</v>
      </c>
      <c r="E137" s="8">
        <v>453</v>
      </c>
      <c r="F137" t="s">
        <v>8220</v>
      </c>
      <c r="G137" t="s">
        <v>8223</v>
      </c>
      <c r="H137" t="s">
        <v>8245</v>
      </c>
      <c r="I137">
        <v>1474228265</v>
      </c>
      <c r="J137">
        <v>1471636265</v>
      </c>
      <c r="K137" t="b">
        <v>0</v>
      </c>
      <c r="L137">
        <v>14</v>
      </c>
      <c r="M137" t="b">
        <v>0</v>
      </c>
      <c r="N137" t="s">
        <v>8269</v>
      </c>
      <c r="O137" s="10">
        <v>2</v>
      </c>
      <c r="P137">
        <v>32.36</v>
      </c>
      <c r="Q137" s="13" t="s">
        <v>8315</v>
      </c>
      <c r="R137" s="13" t="s">
        <v>8316</v>
      </c>
      <c r="S137" s="16">
        <v>42601.827141203699</v>
      </c>
      <c r="T137" s="16">
        <v>42631.827141203699</v>
      </c>
    </row>
    <row r="138" spans="1:20" ht="285" x14ac:dyDescent="0.25">
      <c r="A138">
        <v>3960</v>
      </c>
      <c r="B138" s="3" t="s">
        <v>3957</v>
      </c>
      <c r="C138" s="3" t="s">
        <v>8067</v>
      </c>
      <c r="D138" s="6">
        <v>3000</v>
      </c>
      <c r="E138" s="8">
        <v>45</v>
      </c>
      <c r="F138" t="s">
        <v>8220</v>
      </c>
      <c r="G138" t="s">
        <v>8223</v>
      </c>
      <c r="H138" t="s">
        <v>8245</v>
      </c>
      <c r="I138">
        <v>1451852256</v>
      </c>
      <c r="J138">
        <v>1449260256</v>
      </c>
      <c r="K138" t="b">
        <v>0</v>
      </c>
      <c r="L138">
        <v>4</v>
      </c>
      <c r="M138" t="b">
        <v>0</v>
      </c>
      <c r="N138" t="s">
        <v>8269</v>
      </c>
      <c r="O138" s="10">
        <v>2</v>
      </c>
      <c r="P138">
        <v>11.25</v>
      </c>
      <c r="Q138" s="13" t="s">
        <v>8315</v>
      </c>
      <c r="R138" s="13" t="s">
        <v>8316</v>
      </c>
      <c r="S138" s="16">
        <v>42342.845555555556</v>
      </c>
      <c r="T138" s="16">
        <v>42372.845555555556</v>
      </c>
    </row>
    <row r="139" spans="1:20" ht="135" x14ac:dyDescent="0.25">
      <c r="A139">
        <v>3988</v>
      </c>
      <c r="B139" s="3" t="s">
        <v>3984</v>
      </c>
      <c r="C139" s="3" t="s">
        <v>8094</v>
      </c>
      <c r="D139" s="6">
        <v>1500</v>
      </c>
      <c r="E139" s="8">
        <v>32</v>
      </c>
      <c r="F139" t="s">
        <v>8220</v>
      </c>
      <c r="G139" t="s">
        <v>8223</v>
      </c>
      <c r="H139" t="s">
        <v>8245</v>
      </c>
      <c r="I139">
        <v>1440813413</v>
      </c>
      <c r="J139">
        <v>1439517413</v>
      </c>
      <c r="K139" t="b">
        <v>0</v>
      </c>
      <c r="L139">
        <v>4</v>
      </c>
      <c r="M139" t="b">
        <v>0</v>
      </c>
      <c r="N139" t="s">
        <v>8269</v>
      </c>
      <c r="O139" s="10">
        <v>2</v>
      </c>
      <c r="P139">
        <v>8</v>
      </c>
      <c r="Q139" s="13" t="s">
        <v>8315</v>
      </c>
      <c r="R139" s="13" t="s">
        <v>8316</v>
      </c>
      <c r="S139" s="16">
        <v>42230.08116898148</v>
      </c>
      <c r="T139" s="16">
        <v>42245.08116898148</v>
      </c>
    </row>
    <row r="140" spans="1:20" ht="270" x14ac:dyDescent="0.25">
      <c r="A140">
        <v>4002</v>
      </c>
      <c r="B140" s="3" t="s">
        <v>3998</v>
      </c>
      <c r="C140" s="3" t="s">
        <v>8108</v>
      </c>
      <c r="D140" s="6">
        <v>1250</v>
      </c>
      <c r="E140" s="8">
        <v>23</v>
      </c>
      <c r="F140" t="s">
        <v>8220</v>
      </c>
      <c r="G140" t="s">
        <v>8223</v>
      </c>
      <c r="H140" t="s">
        <v>8245</v>
      </c>
      <c r="I140">
        <v>1411779761</v>
      </c>
      <c r="J140">
        <v>1409187761</v>
      </c>
      <c r="K140" t="b">
        <v>0</v>
      </c>
      <c r="L140">
        <v>4</v>
      </c>
      <c r="M140" t="b">
        <v>0</v>
      </c>
      <c r="N140" t="s">
        <v>8269</v>
      </c>
      <c r="O140" s="10">
        <v>2</v>
      </c>
      <c r="P140">
        <v>5.75</v>
      </c>
      <c r="Q140" s="13" t="s">
        <v>8315</v>
      </c>
      <c r="R140" s="13" t="s">
        <v>8316</v>
      </c>
      <c r="S140" s="16">
        <v>41879.043530092589</v>
      </c>
      <c r="T140" s="16">
        <v>41909.043530092589</v>
      </c>
    </row>
    <row r="141" spans="1:20" ht="285" x14ac:dyDescent="0.25">
      <c r="A141">
        <v>4047</v>
      </c>
      <c r="B141" s="3" t="s">
        <v>4043</v>
      </c>
      <c r="C141" s="3" t="s">
        <v>8151</v>
      </c>
      <c r="D141" s="6">
        <v>5000</v>
      </c>
      <c r="E141" s="8">
        <v>110</v>
      </c>
      <c r="F141" t="s">
        <v>8220</v>
      </c>
      <c r="G141" t="s">
        <v>8223</v>
      </c>
      <c r="H141" t="s">
        <v>8245</v>
      </c>
      <c r="I141">
        <v>1420938000</v>
      </c>
      <c r="J141">
        <v>1418862743</v>
      </c>
      <c r="K141" t="b">
        <v>0</v>
      </c>
      <c r="L141">
        <v>4</v>
      </c>
      <c r="M141" t="b">
        <v>0</v>
      </c>
      <c r="N141" t="s">
        <v>8269</v>
      </c>
      <c r="O141" s="10">
        <v>2</v>
      </c>
      <c r="P141">
        <v>27.5</v>
      </c>
      <c r="Q141" s="13" t="s">
        <v>8315</v>
      </c>
      <c r="R141" s="13" t="s">
        <v>8316</v>
      </c>
      <c r="S141" s="16">
        <v>41991.022488425922</v>
      </c>
      <c r="T141" s="16">
        <v>42015.041666666672</v>
      </c>
    </row>
    <row r="142" spans="1:20" ht="255" x14ac:dyDescent="0.25">
      <c r="A142">
        <v>4062</v>
      </c>
      <c r="B142" s="3" t="s">
        <v>4058</v>
      </c>
      <c r="C142" s="3" t="s">
        <v>8166</v>
      </c>
      <c r="D142" s="6">
        <v>20000</v>
      </c>
      <c r="E142" s="8">
        <v>490</v>
      </c>
      <c r="F142" t="s">
        <v>8220</v>
      </c>
      <c r="G142" t="s">
        <v>8223</v>
      </c>
      <c r="H142" t="s">
        <v>8245</v>
      </c>
      <c r="I142">
        <v>1467481468</v>
      </c>
      <c r="J142">
        <v>1464889468</v>
      </c>
      <c r="K142" t="b">
        <v>0</v>
      </c>
      <c r="L142">
        <v>3</v>
      </c>
      <c r="M142" t="b">
        <v>0</v>
      </c>
      <c r="N142" t="s">
        <v>8269</v>
      </c>
      <c r="O142" s="10">
        <v>2</v>
      </c>
      <c r="P142">
        <v>163.33000000000001</v>
      </c>
      <c r="Q142" s="13" t="s">
        <v>8315</v>
      </c>
      <c r="R142" s="13" t="s">
        <v>8316</v>
      </c>
      <c r="S142" s="16">
        <v>42523.739212962959</v>
      </c>
      <c r="T142" s="16">
        <v>42553.739212962959</v>
      </c>
    </row>
    <row r="143" spans="1:20" ht="285" x14ac:dyDescent="0.25">
      <c r="A143">
        <v>4082</v>
      </c>
      <c r="B143" s="3" t="s">
        <v>4078</v>
      </c>
      <c r="C143" s="3" t="s">
        <v>8185</v>
      </c>
      <c r="D143" s="6">
        <v>150</v>
      </c>
      <c r="E143" s="8">
        <v>3</v>
      </c>
      <c r="F143" t="s">
        <v>8220</v>
      </c>
      <c r="G143" t="s">
        <v>8223</v>
      </c>
      <c r="H143" t="s">
        <v>8245</v>
      </c>
      <c r="I143">
        <v>1447542000</v>
      </c>
      <c r="J143">
        <v>1446179553</v>
      </c>
      <c r="K143" t="b">
        <v>0</v>
      </c>
      <c r="L143">
        <v>2</v>
      </c>
      <c r="M143" t="b">
        <v>0</v>
      </c>
      <c r="N143" t="s">
        <v>8269</v>
      </c>
      <c r="O143" s="10">
        <v>2</v>
      </c>
      <c r="P143">
        <v>1.5</v>
      </c>
      <c r="Q143" s="13" t="s">
        <v>8315</v>
      </c>
      <c r="R143" s="13" t="s">
        <v>8316</v>
      </c>
      <c r="S143" s="16">
        <v>42307.189270833333</v>
      </c>
      <c r="T143" s="16">
        <v>42322.958333333328</v>
      </c>
    </row>
    <row r="144" spans="1:20" ht="270" x14ac:dyDescent="0.25">
      <c r="A144">
        <v>4107</v>
      </c>
      <c r="B144" s="3" t="s">
        <v>4103</v>
      </c>
      <c r="C144" s="3" t="s">
        <v>8210</v>
      </c>
      <c r="D144" s="6">
        <v>2000</v>
      </c>
      <c r="E144" s="8">
        <v>41</v>
      </c>
      <c r="F144" t="s">
        <v>8220</v>
      </c>
      <c r="G144" t="s">
        <v>8223</v>
      </c>
      <c r="H144" t="s">
        <v>8245</v>
      </c>
      <c r="I144">
        <v>1411596001</v>
      </c>
      <c r="J144">
        <v>1409608801</v>
      </c>
      <c r="K144" t="b">
        <v>0</v>
      </c>
      <c r="L144">
        <v>4</v>
      </c>
      <c r="M144" t="b">
        <v>0</v>
      </c>
      <c r="N144" t="s">
        <v>8269</v>
      </c>
      <c r="O144" s="10">
        <v>2</v>
      </c>
      <c r="P144">
        <v>10.25</v>
      </c>
      <c r="Q144" s="13" t="s">
        <v>8315</v>
      </c>
      <c r="R144" s="13" t="s">
        <v>8316</v>
      </c>
      <c r="S144" s="16">
        <v>41883.916678240741</v>
      </c>
      <c r="T144" s="16">
        <v>41906.916678240741</v>
      </c>
    </row>
    <row r="145" spans="1:20" ht="240" x14ac:dyDescent="0.25">
      <c r="A145">
        <v>4108</v>
      </c>
      <c r="B145" s="3" t="s">
        <v>4104</v>
      </c>
      <c r="C145" s="3" t="s">
        <v>8211</v>
      </c>
      <c r="D145" s="6">
        <v>3000</v>
      </c>
      <c r="E145" s="8">
        <v>59</v>
      </c>
      <c r="F145" t="s">
        <v>8220</v>
      </c>
      <c r="G145" t="s">
        <v>8223</v>
      </c>
      <c r="H145" t="s">
        <v>8245</v>
      </c>
      <c r="I145">
        <v>1488517200</v>
      </c>
      <c r="J145">
        <v>1485909937</v>
      </c>
      <c r="K145" t="b">
        <v>0</v>
      </c>
      <c r="L145">
        <v>1</v>
      </c>
      <c r="M145" t="b">
        <v>0</v>
      </c>
      <c r="N145" t="s">
        <v>8269</v>
      </c>
      <c r="O145" s="10">
        <v>2</v>
      </c>
      <c r="P145">
        <v>59</v>
      </c>
      <c r="Q145" s="13" t="s">
        <v>8315</v>
      </c>
      <c r="R145" s="13" t="s">
        <v>8316</v>
      </c>
      <c r="S145" s="16">
        <v>42767.031678240746</v>
      </c>
      <c r="T145" s="16">
        <v>42797.208333333328</v>
      </c>
    </row>
    <row r="146" spans="1:20" ht="270" x14ac:dyDescent="0.25">
      <c r="A146">
        <v>2866</v>
      </c>
      <c r="B146" s="3" t="s">
        <v>2866</v>
      </c>
      <c r="C146" s="3" t="s">
        <v>6976</v>
      </c>
      <c r="D146" s="6">
        <v>5000</v>
      </c>
      <c r="E146" s="8">
        <v>45</v>
      </c>
      <c r="F146" t="s">
        <v>8220</v>
      </c>
      <c r="G146" t="s">
        <v>8223</v>
      </c>
      <c r="H146" t="s">
        <v>8245</v>
      </c>
      <c r="I146">
        <v>1476482400</v>
      </c>
      <c r="J146">
        <v>1473893721</v>
      </c>
      <c r="K146" t="b">
        <v>0</v>
      </c>
      <c r="L146">
        <v>2</v>
      </c>
      <c r="M146" t="b">
        <v>0</v>
      </c>
      <c r="N146" t="s">
        <v>8269</v>
      </c>
      <c r="O146" s="10">
        <v>1</v>
      </c>
      <c r="P146">
        <v>22.5</v>
      </c>
      <c r="Q146" s="13" t="s">
        <v>8315</v>
      </c>
      <c r="R146" s="13" t="s">
        <v>8316</v>
      </c>
      <c r="S146" s="16">
        <v>42627.955104166671</v>
      </c>
      <c r="T146" s="16">
        <v>42657.916666666672</v>
      </c>
    </row>
    <row r="147" spans="1:20" ht="285" x14ac:dyDescent="0.25">
      <c r="A147">
        <v>2869</v>
      </c>
      <c r="B147" s="3" t="s">
        <v>2869</v>
      </c>
      <c r="C147" s="3" t="s">
        <v>6979</v>
      </c>
      <c r="D147" s="6">
        <v>20000</v>
      </c>
      <c r="E147" s="8">
        <v>177</v>
      </c>
      <c r="F147" t="s">
        <v>8220</v>
      </c>
      <c r="G147" t="s">
        <v>8223</v>
      </c>
      <c r="H147" t="s">
        <v>8245</v>
      </c>
      <c r="I147">
        <v>1468937681</v>
      </c>
      <c r="J147">
        <v>1466345681</v>
      </c>
      <c r="K147" t="b">
        <v>0</v>
      </c>
      <c r="L147">
        <v>5</v>
      </c>
      <c r="M147" t="b">
        <v>0</v>
      </c>
      <c r="N147" t="s">
        <v>8269</v>
      </c>
      <c r="O147" s="10">
        <v>1</v>
      </c>
      <c r="P147">
        <v>35.4</v>
      </c>
      <c r="Q147" s="13" t="s">
        <v>8315</v>
      </c>
      <c r="R147" s="13" t="s">
        <v>8316</v>
      </c>
      <c r="S147" s="16">
        <v>42540.593530092592</v>
      </c>
      <c r="T147" s="16">
        <v>42570.593530092592</v>
      </c>
    </row>
    <row r="148" spans="1:20" ht="285" x14ac:dyDescent="0.25">
      <c r="A148">
        <v>2890</v>
      </c>
      <c r="B148" s="3" t="s">
        <v>2890</v>
      </c>
      <c r="C148" s="3" t="s">
        <v>7000</v>
      </c>
      <c r="D148" s="6">
        <v>2000</v>
      </c>
      <c r="E148" s="8">
        <v>21</v>
      </c>
      <c r="F148" t="s">
        <v>8220</v>
      </c>
      <c r="G148" t="s">
        <v>8223</v>
      </c>
      <c r="H148" t="s">
        <v>8245</v>
      </c>
      <c r="I148">
        <v>1407553200</v>
      </c>
      <c r="J148">
        <v>1405100992</v>
      </c>
      <c r="K148" t="b">
        <v>0</v>
      </c>
      <c r="L148">
        <v>3</v>
      </c>
      <c r="M148" t="b">
        <v>0</v>
      </c>
      <c r="N148" t="s">
        <v>8269</v>
      </c>
      <c r="O148" s="10">
        <v>1</v>
      </c>
      <c r="P148">
        <v>7</v>
      </c>
      <c r="Q148" s="13" t="s">
        <v>8315</v>
      </c>
      <c r="R148" s="13" t="s">
        <v>8316</v>
      </c>
      <c r="S148" s="16">
        <v>41831.742962962962</v>
      </c>
      <c r="T148" s="16">
        <v>41860.125</v>
      </c>
    </row>
    <row r="149" spans="1:20" ht="90" x14ac:dyDescent="0.25">
      <c r="A149">
        <v>2893</v>
      </c>
      <c r="B149" s="3" t="s">
        <v>2893</v>
      </c>
      <c r="C149" s="3" t="s">
        <v>7003</v>
      </c>
      <c r="D149" s="6">
        <v>5000</v>
      </c>
      <c r="E149" s="8">
        <v>25</v>
      </c>
      <c r="F149" t="s">
        <v>8220</v>
      </c>
      <c r="G149" t="s">
        <v>8223</v>
      </c>
      <c r="H149" t="s">
        <v>8245</v>
      </c>
      <c r="I149">
        <v>1420768800</v>
      </c>
      <c r="J149">
        <v>1415644395</v>
      </c>
      <c r="K149" t="b">
        <v>0</v>
      </c>
      <c r="L149">
        <v>2</v>
      </c>
      <c r="M149" t="b">
        <v>0</v>
      </c>
      <c r="N149" t="s">
        <v>8269</v>
      </c>
      <c r="O149" s="10">
        <v>1</v>
      </c>
      <c r="P149">
        <v>12.5</v>
      </c>
      <c r="Q149" s="13" t="s">
        <v>8315</v>
      </c>
      <c r="R149" s="13" t="s">
        <v>8316</v>
      </c>
      <c r="S149" s="16">
        <v>41953.773090277777</v>
      </c>
      <c r="T149" s="16">
        <v>42013.083333333328</v>
      </c>
    </row>
    <row r="150" spans="1:20" ht="300" x14ac:dyDescent="0.25">
      <c r="A150">
        <v>2901</v>
      </c>
      <c r="B150" s="3" t="s">
        <v>2901</v>
      </c>
      <c r="C150" s="3" t="s">
        <v>7011</v>
      </c>
      <c r="D150" s="6">
        <v>750</v>
      </c>
      <c r="E150" s="8">
        <v>6</v>
      </c>
      <c r="F150" t="s">
        <v>8220</v>
      </c>
      <c r="G150" t="s">
        <v>8223</v>
      </c>
      <c r="H150" t="s">
        <v>8245</v>
      </c>
      <c r="I150">
        <v>1423345339</v>
      </c>
      <c r="J150">
        <v>1418161339</v>
      </c>
      <c r="K150" t="b">
        <v>0</v>
      </c>
      <c r="L150">
        <v>2</v>
      </c>
      <c r="M150" t="b">
        <v>0</v>
      </c>
      <c r="N150" t="s">
        <v>8269</v>
      </c>
      <c r="O150" s="10">
        <v>1</v>
      </c>
      <c r="P150">
        <v>3</v>
      </c>
      <c r="Q150" s="13" t="s">
        <v>8315</v>
      </c>
      <c r="R150" s="13" t="s">
        <v>8316</v>
      </c>
      <c r="S150" s="16">
        <v>41982.904386574075</v>
      </c>
      <c r="T150" s="16">
        <v>42042.904386574075</v>
      </c>
    </row>
    <row r="151" spans="1:20" ht="270" x14ac:dyDescent="0.25">
      <c r="A151">
        <v>2903</v>
      </c>
      <c r="B151" s="3" t="s">
        <v>2903</v>
      </c>
      <c r="C151" s="3" t="s">
        <v>7013</v>
      </c>
      <c r="D151" s="6">
        <v>5000</v>
      </c>
      <c r="E151" s="8">
        <v>39</v>
      </c>
      <c r="F151" t="s">
        <v>8220</v>
      </c>
      <c r="G151" t="s">
        <v>8223</v>
      </c>
      <c r="H151" t="s">
        <v>8245</v>
      </c>
      <c r="I151">
        <v>1441771218</v>
      </c>
      <c r="J151">
        <v>1436587218</v>
      </c>
      <c r="K151" t="b">
        <v>0</v>
      </c>
      <c r="L151">
        <v>4</v>
      </c>
      <c r="M151" t="b">
        <v>0</v>
      </c>
      <c r="N151" t="s">
        <v>8269</v>
      </c>
      <c r="O151" s="10">
        <v>1</v>
      </c>
      <c r="P151">
        <v>9.75</v>
      </c>
      <c r="Q151" s="13" t="s">
        <v>8315</v>
      </c>
      <c r="R151" s="13" t="s">
        <v>8316</v>
      </c>
      <c r="S151" s="16">
        <v>42196.166874999995</v>
      </c>
      <c r="T151" s="16">
        <v>42256.166874999995</v>
      </c>
    </row>
    <row r="152" spans="1:20" ht="270" x14ac:dyDescent="0.25">
      <c r="A152">
        <v>3864</v>
      </c>
      <c r="B152" s="3" t="s">
        <v>3861</v>
      </c>
      <c r="C152" s="3" t="s">
        <v>7973</v>
      </c>
      <c r="D152" s="6">
        <v>5000</v>
      </c>
      <c r="E152" s="8">
        <v>60</v>
      </c>
      <c r="F152" t="s">
        <v>8220</v>
      </c>
      <c r="G152" t="s">
        <v>8223</v>
      </c>
      <c r="H152" t="s">
        <v>8245</v>
      </c>
      <c r="I152">
        <v>1447799054</v>
      </c>
      <c r="J152">
        <v>1445203454</v>
      </c>
      <c r="K152" t="b">
        <v>0</v>
      </c>
      <c r="L152">
        <v>3</v>
      </c>
      <c r="M152" t="b">
        <v>0</v>
      </c>
      <c r="N152" t="s">
        <v>8269</v>
      </c>
      <c r="O152" s="10">
        <v>1</v>
      </c>
      <c r="P152">
        <v>20</v>
      </c>
      <c r="Q152" s="13" t="s">
        <v>8315</v>
      </c>
      <c r="R152" s="13" t="s">
        <v>8316</v>
      </c>
      <c r="S152" s="16">
        <v>42295.891828703709</v>
      </c>
      <c r="T152" s="16">
        <v>42325.933495370366</v>
      </c>
    </row>
    <row r="153" spans="1:20" ht="135" x14ac:dyDescent="0.25">
      <c r="A153">
        <v>3866</v>
      </c>
      <c r="B153" s="3" t="s">
        <v>3863</v>
      </c>
      <c r="C153" s="3" t="s">
        <v>7975</v>
      </c>
      <c r="D153" s="6">
        <v>2000</v>
      </c>
      <c r="E153" s="8">
        <v>11</v>
      </c>
      <c r="F153" t="s">
        <v>8220</v>
      </c>
      <c r="G153" t="s">
        <v>8223</v>
      </c>
      <c r="H153" t="s">
        <v>8245</v>
      </c>
      <c r="I153">
        <v>1458703740</v>
      </c>
      <c r="J153">
        <v>1454453021</v>
      </c>
      <c r="K153" t="b">
        <v>0</v>
      </c>
      <c r="L153">
        <v>2</v>
      </c>
      <c r="M153" t="b">
        <v>0</v>
      </c>
      <c r="N153" t="s">
        <v>8269</v>
      </c>
      <c r="O153" s="10">
        <v>1</v>
      </c>
      <c r="P153">
        <v>5.5</v>
      </c>
      <c r="Q153" s="13" t="s">
        <v>8315</v>
      </c>
      <c r="R153" s="13" t="s">
        <v>8316</v>
      </c>
      <c r="S153" s="16">
        <v>42402.947002314817</v>
      </c>
      <c r="T153" s="16">
        <v>42452.145138888889</v>
      </c>
    </row>
    <row r="154" spans="1:20" ht="225" x14ac:dyDescent="0.25">
      <c r="A154">
        <v>3889</v>
      </c>
      <c r="B154" s="3" t="s">
        <v>3886</v>
      </c>
      <c r="C154" s="3" t="s">
        <v>7997</v>
      </c>
      <c r="D154" s="6">
        <v>8000</v>
      </c>
      <c r="E154" s="8">
        <v>118</v>
      </c>
      <c r="F154" t="s">
        <v>8220</v>
      </c>
      <c r="G154" t="s">
        <v>8223</v>
      </c>
      <c r="H154" t="s">
        <v>8245</v>
      </c>
      <c r="I154">
        <v>1420413960</v>
      </c>
      <c r="J154">
        <v>1417651630</v>
      </c>
      <c r="K154" t="b">
        <v>0</v>
      </c>
      <c r="L154">
        <v>9</v>
      </c>
      <c r="M154" t="b">
        <v>0</v>
      </c>
      <c r="N154" t="s">
        <v>8269</v>
      </c>
      <c r="O154" s="10">
        <v>1</v>
      </c>
      <c r="P154">
        <v>13.11</v>
      </c>
      <c r="Q154" s="13" t="s">
        <v>8315</v>
      </c>
      <c r="R154" s="13" t="s">
        <v>8316</v>
      </c>
      <c r="S154" s="16">
        <v>41977.004976851851</v>
      </c>
      <c r="T154" s="16">
        <v>42008.976388888885</v>
      </c>
    </row>
    <row r="155" spans="1:20" ht="225" x14ac:dyDescent="0.25">
      <c r="A155">
        <v>3899</v>
      </c>
      <c r="B155" s="3" t="s">
        <v>3896</v>
      </c>
      <c r="C155" s="3" t="s">
        <v>8007</v>
      </c>
      <c r="D155" s="6">
        <v>10000</v>
      </c>
      <c r="E155" s="8">
        <v>125</v>
      </c>
      <c r="F155" t="s">
        <v>8220</v>
      </c>
      <c r="G155" t="s">
        <v>8223</v>
      </c>
      <c r="H155" t="s">
        <v>8245</v>
      </c>
      <c r="I155">
        <v>1407868561</v>
      </c>
      <c r="J155">
        <v>1406140561</v>
      </c>
      <c r="K155" t="b">
        <v>0</v>
      </c>
      <c r="L155">
        <v>2</v>
      </c>
      <c r="M155" t="b">
        <v>0</v>
      </c>
      <c r="N155" t="s">
        <v>8269</v>
      </c>
      <c r="O155" s="10">
        <v>1</v>
      </c>
      <c r="P155">
        <v>62.5</v>
      </c>
      <c r="Q155" s="13" t="s">
        <v>8315</v>
      </c>
      <c r="R155" s="13" t="s">
        <v>8316</v>
      </c>
      <c r="S155" s="16">
        <v>41843.775011574071</v>
      </c>
      <c r="T155" s="16">
        <v>41863.775011574071</v>
      </c>
    </row>
    <row r="156" spans="1:20" ht="270" x14ac:dyDescent="0.25">
      <c r="A156">
        <v>3901</v>
      </c>
      <c r="B156" s="3" t="s">
        <v>3898</v>
      </c>
      <c r="C156" s="3" t="s">
        <v>8009</v>
      </c>
      <c r="D156" s="6">
        <v>3000</v>
      </c>
      <c r="E156" s="8">
        <v>25</v>
      </c>
      <c r="F156" t="s">
        <v>8220</v>
      </c>
      <c r="G156" t="s">
        <v>8223</v>
      </c>
      <c r="H156" t="s">
        <v>8245</v>
      </c>
      <c r="I156">
        <v>1450554599</v>
      </c>
      <c r="J156">
        <v>1447098599</v>
      </c>
      <c r="K156" t="b">
        <v>0</v>
      </c>
      <c r="L156">
        <v>1</v>
      </c>
      <c r="M156" t="b">
        <v>0</v>
      </c>
      <c r="N156" t="s">
        <v>8269</v>
      </c>
      <c r="O156" s="10">
        <v>1</v>
      </c>
      <c r="P156">
        <v>25</v>
      </c>
      <c r="Q156" s="13" t="s">
        <v>8315</v>
      </c>
      <c r="R156" s="13" t="s">
        <v>8316</v>
      </c>
      <c r="S156" s="16">
        <v>42317.826377314821</v>
      </c>
      <c r="T156" s="16">
        <v>42357.826377314821</v>
      </c>
    </row>
    <row r="157" spans="1:20" ht="285" x14ac:dyDescent="0.25">
      <c r="A157">
        <v>3941</v>
      </c>
      <c r="B157" s="3" t="s">
        <v>3938</v>
      </c>
      <c r="C157" s="3" t="s">
        <v>8049</v>
      </c>
      <c r="D157" s="6">
        <v>5500</v>
      </c>
      <c r="E157" s="8">
        <v>50</v>
      </c>
      <c r="F157" t="s">
        <v>8220</v>
      </c>
      <c r="G157" t="s">
        <v>8223</v>
      </c>
      <c r="H157" t="s">
        <v>8245</v>
      </c>
      <c r="I157">
        <v>1416877200</v>
      </c>
      <c r="J157">
        <v>1414505137</v>
      </c>
      <c r="K157" t="b">
        <v>0</v>
      </c>
      <c r="L157">
        <v>2</v>
      </c>
      <c r="M157" t="b">
        <v>0</v>
      </c>
      <c r="N157" t="s">
        <v>8269</v>
      </c>
      <c r="O157" s="10">
        <v>1</v>
      </c>
      <c r="P157">
        <v>25</v>
      </c>
      <c r="Q157" s="13" t="s">
        <v>8315</v>
      </c>
      <c r="R157" s="13" t="s">
        <v>8316</v>
      </c>
      <c r="S157" s="16">
        <v>41940.587233796294</v>
      </c>
      <c r="T157" s="16">
        <v>41968.041666666672</v>
      </c>
    </row>
    <row r="158" spans="1:20" ht="270" x14ac:dyDescent="0.25">
      <c r="A158">
        <v>3950</v>
      </c>
      <c r="B158" s="3" t="s">
        <v>3947</v>
      </c>
      <c r="C158" s="3" t="s">
        <v>8058</v>
      </c>
      <c r="D158" s="6">
        <v>4000</v>
      </c>
      <c r="E158" s="8">
        <v>25</v>
      </c>
      <c r="F158" t="s">
        <v>8220</v>
      </c>
      <c r="G158" t="s">
        <v>8223</v>
      </c>
      <c r="H158" t="s">
        <v>8245</v>
      </c>
      <c r="I158">
        <v>1460140500</v>
      </c>
      <c r="J158">
        <v>1457628680</v>
      </c>
      <c r="K158" t="b">
        <v>0</v>
      </c>
      <c r="L158">
        <v>1</v>
      </c>
      <c r="M158" t="b">
        <v>0</v>
      </c>
      <c r="N158" t="s">
        <v>8269</v>
      </c>
      <c r="O158" s="10">
        <v>1</v>
      </c>
      <c r="P158">
        <v>25</v>
      </c>
      <c r="Q158" s="13" t="s">
        <v>8315</v>
      </c>
      <c r="R158" s="13" t="s">
        <v>8316</v>
      </c>
      <c r="S158" s="16">
        <v>42439.702314814815</v>
      </c>
      <c r="T158" s="16">
        <v>42468.774305555555</v>
      </c>
    </row>
    <row r="159" spans="1:20" ht="300" x14ac:dyDescent="0.25">
      <c r="A159">
        <v>3966</v>
      </c>
      <c r="B159" s="3" t="s">
        <v>3963</v>
      </c>
      <c r="C159" s="3" t="s">
        <v>8073</v>
      </c>
      <c r="D159" s="6">
        <v>7500</v>
      </c>
      <c r="E159" s="8">
        <v>45</v>
      </c>
      <c r="F159" t="s">
        <v>8220</v>
      </c>
      <c r="G159" t="s">
        <v>8223</v>
      </c>
      <c r="H159" t="s">
        <v>8245</v>
      </c>
      <c r="I159">
        <v>1406170740</v>
      </c>
      <c r="J159">
        <v>1402506278</v>
      </c>
      <c r="K159" t="b">
        <v>0</v>
      </c>
      <c r="L159">
        <v>2</v>
      </c>
      <c r="M159" t="b">
        <v>0</v>
      </c>
      <c r="N159" t="s">
        <v>8269</v>
      </c>
      <c r="O159" s="10">
        <v>1</v>
      </c>
      <c r="P159">
        <v>22.5</v>
      </c>
      <c r="Q159" s="13" t="s">
        <v>8315</v>
      </c>
      <c r="R159" s="13" t="s">
        <v>8316</v>
      </c>
      <c r="S159" s="16">
        <v>41801.711550925924</v>
      </c>
      <c r="T159" s="16">
        <v>41844.124305555553</v>
      </c>
    </row>
    <row r="160" spans="1:20" ht="285" x14ac:dyDescent="0.25">
      <c r="A160">
        <v>3971</v>
      </c>
      <c r="B160" s="3" t="s">
        <v>3968</v>
      </c>
      <c r="C160" s="3" t="s">
        <v>8078</v>
      </c>
      <c r="D160" s="6">
        <v>14000</v>
      </c>
      <c r="E160" s="8">
        <v>136</v>
      </c>
      <c r="F160" t="s">
        <v>8220</v>
      </c>
      <c r="G160" t="s">
        <v>8223</v>
      </c>
      <c r="H160" t="s">
        <v>8245</v>
      </c>
      <c r="I160">
        <v>1405947126</v>
      </c>
      <c r="J160">
        <v>1403355126</v>
      </c>
      <c r="K160" t="b">
        <v>0</v>
      </c>
      <c r="L160">
        <v>6</v>
      </c>
      <c r="M160" t="b">
        <v>0</v>
      </c>
      <c r="N160" t="s">
        <v>8269</v>
      </c>
      <c r="O160" s="10">
        <v>1</v>
      </c>
      <c r="P160">
        <v>22.67</v>
      </c>
      <c r="Q160" s="13" t="s">
        <v>8315</v>
      </c>
      <c r="R160" s="13" t="s">
        <v>8316</v>
      </c>
      <c r="S160" s="16">
        <v>41811.536180555559</v>
      </c>
      <c r="T160" s="16">
        <v>41841.536180555559</v>
      </c>
    </row>
    <row r="161" spans="1:20" ht="285" x14ac:dyDescent="0.25">
      <c r="A161">
        <v>3977</v>
      </c>
      <c r="B161" s="3" t="s">
        <v>3974</v>
      </c>
      <c r="C161" s="3" t="s">
        <v>8084</v>
      </c>
      <c r="D161" s="6">
        <v>90000</v>
      </c>
      <c r="E161" s="8">
        <v>1305</v>
      </c>
      <c r="F161" t="s">
        <v>8220</v>
      </c>
      <c r="G161" t="s">
        <v>8223</v>
      </c>
      <c r="H161" t="s">
        <v>8245</v>
      </c>
      <c r="I161">
        <v>1469213732</v>
      </c>
      <c r="J161">
        <v>1466621732</v>
      </c>
      <c r="K161" t="b">
        <v>0</v>
      </c>
      <c r="L161">
        <v>6</v>
      </c>
      <c r="M161" t="b">
        <v>0</v>
      </c>
      <c r="N161" t="s">
        <v>8269</v>
      </c>
      <c r="O161" s="10">
        <v>1</v>
      </c>
      <c r="P161">
        <v>217.5</v>
      </c>
      <c r="Q161" s="13" t="s">
        <v>8315</v>
      </c>
      <c r="R161" s="13" t="s">
        <v>8316</v>
      </c>
      <c r="S161" s="16">
        <v>42543.788564814815</v>
      </c>
      <c r="T161" s="16">
        <v>42573.788564814815</v>
      </c>
    </row>
    <row r="162" spans="1:20" ht="255" x14ac:dyDescent="0.25">
      <c r="A162">
        <v>4005</v>
      </c>
      <c r="B162" s="3" t="s">
        <v>4001</v>
      </c>
      <c r="C162" s="3" t="s">
        <v>8110</v>
      </c>
      <c r="D162" s="6">
        <v>3000</v>
      </c>
      <c r="E162" s="8">
        <v>40</v>
      </c>
      <c r="F162" t="s">
        <v>8220</v>
      </c>
      <c r="G162" t="s">
        <v>8223</v>
      </c>
      <c r="H162" t="s">
        <v>8245</v>
      </c>
      <c r="I162">
        <v>1413832985</v>
      </c>
      <c r="J162">
        <v>1408648985</v>
      </c>
      <c r="K162" t="b">
        <v>0</v>
      </c>
      <c r="L162">
        <v>2</v>
      </c>
      <c r="M162" t="b">
        <v>0</v>
      </c>
      <c r="N162" t="s">
        <v>8269</v>
      </c>
      <c r="O162" s="10">
        <v>1</v>
      </c>
      <c r="P162">
        <v>20</v>
      </c>
      <c r="Q162" s="13" t="s">
        <v>8315</v>
      </c>
      <c r="R162" s="13" t="s">
        <v>8316</v>
      </c>
      <c r="S162" s="16">
        <v>41872.807696759257</v>
      </c>
      <c r="T162" s="16">
        <v>41932.807696759257</v>
      </c>
    </row>
    <row r="163" spans="1:20" ht="300" x14ac:dyDescent="0.25">
      <c r="A163">
        <v>4013</v>
      </c>
      <c r="B163" s="3" t="s">
        <v>4009</v>
      </c>
      <c r="C163" s="3" t="s">
        <v>8118</v>
      </c>
      <c r="D163" s="6">
        <v>2000</v>
      </c>
      <c r="E163" s="8">
        <v>26</v>
      </c>
      <c r="F163" t="s">
        <v>8220</v>
      </c>
      <c r="G163" t="s">
        <v>8223</v>
      </c>
      <c r="H163" t="s">
        <v>8245</v>
      </c>
      <c r="I163">
        <v>1424070823</v>
      </c>
      <c r="J163">
        <v>1421478823</v>
      </c>
      <c r="K163" t="b">
        <v>0</v>
      </c>
      <c r="L163">
        <v>2</v>
      </c>
      <c r="M163" t="b">
        <v>0</v>
      </c>
      <c r="N163" t="s">
        <v>8269</v>
      </c>
      <c r="O163" s="10">
        <v>1</v>
      </c>
      <c r="P163">
        <v>13</v>
      </c>
      <c r="Q163" s="13" t="s">
        <v>8315</v>
      </c>
      <c r="R163" s="13" t="s">
        <v>8316</v>
      </c>
      <c r="S163" s="16">
        <v>42021.301192129627</v>
      </c>
      <c r="T163" s="16">
        <v>42051.301192129627</v>
      </c>
    </row>
    <row r="164" spans="1:20" ht="270" x14ac:dyDescent="0.25">
      <c r="A164">
        <v>4017</v>
      </c>
      <c r="B164" s="3" t="s">
        <v>4013</v>
      </c>
      <c r="C164" s="3" t="s">
        <v>8122</v>
      </c>
      <c r="D164" s="6">
        <v>10000</v>
      </c>
      <c r="E164" s="8">
        <v>105</v>
      </c>
      <c r="F164" t="s">
        <v>8220</v>
      </c>
      <c r="G164" t="s">
        <v>8223</v>
      </c>
      <c r="H164" t="s">
        <v>8245</v>
      </c>
      <c r="I164">
        <v>1409846874</v>
      </c>
      <c r="J164">
        <v>1407254874</v>
      </c>
      <c r="K164" t="b">
        <v>0</v>
      </c>
      <c r="L164">
        <v>2</v>
      </c>
      <c r="M164" t="b">
        <v>0</v>
      </c>
      <c r="N164" t="s">
        <v>8269</v>
      </c>
      <c r="O164" s="10">
        <v>1</v>
      </c>
      <c r="P164">
        <v>52.5</v>
      </c>
      <c r="Q164" s="13" t="s">
        <v>8315</v>
      </c>
      <c r="R164" s="13" t="s">
        <v>8316</v>
      </c>
      <c r="S164" s="16">
        <v>41856.672152777777</v>
      </c>
      <c r="T164" s="16">
        <v>41886.672152777777</v>
      </c>
    </row>
    <row r="165" spans="1:20" ht="285" x14ac:dyDescent="0.25">
      <c r="A165">
        <v>4019</v>
      </c>
      <c r="B165" s="3" t="s">
        <v>4015</v>
      </c>
      <c r="C165" s="3" t="s">
        <v>8124</v>
      </c>
      <c r="D165" s="6">
        <v>3500</v>
      </c>
      <c r="E165" s="8">
        <v>29</v>
      </c>
      <c r="F165" t="s">
        <v>8220</v>
      </c>
      <c r="G165" t="s">
        <v>8223</v>
      </c>
      <c r="H165" t="s">
        <v>8245</v>
      </c>
      <c r="I165">
        <v>1460737680</v>
      </c>
      <c r="J165">
        <v>1455725596</v>
      </c>
      <c r="K165" t="b">
        <v>0</v>
      </c>
      <c r="L165">
        <v>4</v>
      </c>
      <c r="M165" t="b">
        <v>0</v>
      </c>
      <c r="N165" t="s">
        <v>8269</v>
      </c>
      <c r="O165" s="10">
        <v>1</v>
      </c>
      <c r="P165">
        <v>7.25</v>
      </c>
      <c r="Q165" s="13" t="s">
        <v>8315</v>
      </c>
      <c r="R165" s="13" t="s">
        <v>8316</v>
      </c>
      <c r="S165" s="16">
        <v>42417.675879629634</v>
      </c>
      <c r="T165" s="16">
        <v>42475.686111111107</v>
      </c>
    </row>
    <row r="166" spans="1:20" ht="210" x14ac:dyDescent="0.25">
      <c r="A166">
        <v>4021</v>
      </c>
      <c r="B166" s="3" t="s">
        <v>4017</v>
      </c>
      <c r="C166" s="3" t="s">
        <v>8126</v>
      </c>
      <c r="D166" s="6">
        <v>15000</v>
      </c>
      <c r="E166" s="8">
        <v>125</v>
      </c>
      <c r="F166" t="s">
        <v>8220</v>
      </c>
      <c r="G166" t="s">
        <v>8223</v>
      </c>
      <c r="H166" t="s">
        <v>8245</v>
      </c>
      <c r="I166">
        <v>1414360358</v>
      </c>
      <c r="J166">
        <v>1409176358</v>
      </c>
      <c r="K166" t="b">
        <v>0</v>
      </c>
      <c r="L166">
        <v>2</v>
      </c>
      <c r="M166" t="b">
        <v>0</v>
      </c>
      <c r="N166" t="s">
        <v>8269</v>
      </c>
      <c r="O166" s="10">
        <v>1</v>
      </c>
      <c r="P166">
        <v>62.5</v>
      </c>
      <c r="Q166" s="13" t="s">
        <v>8315</v>
      </c>
      <c r="R166" s="13" t="s">
        <v>8316</v>
      </c>
      <c r="S166" s="16">
        <v>41878.911550925928</v>
      </c>
      <c r="T166" s="16">
        <v>41938.911550925928</v>
      </c>
    </row>
    <row r="167" spans="1:20" ht="285" x14ac:dyDescent="0.25">
      <c r="A167">
        <v>4024</v>
      </c>
      <c r="B167" s="3" t="s">
        <v>4020</v>
      </c>
      <c r="C167" s="3" t="s">
        <v>8129</v>
      </c>
      <c r="D167" s="6">
        <v>800</v>
      </c>
      <c r="E167" s="8">
        <v>10</v>
      </c>
      <c r="F167" t="s">
        <v>8220</v>
      </c>
      <c r="G167" t="s">
        <v>8223</v>
      </c>
      <c r="H167" t="s">
        <v>8245</v>
      </c>
      <c r="I167">
        <v>1441037097</v>
      </c>
      <c r="J167">
        <v>1438445097</v>
      </c>
      <c r="K167" t="b">
        <v>0</v>
      </c>
      <c r="L167">
        <v>1</v>
      </c>
      <c r="M167" t="b">
        <v>0</v>
      </c>
      <c r="N167" t="s">
        <v>8269</v>
      </c>
      <c r="O167" s="10">
        <v>1</v>
      </c>
      <c r="P167">
        <v>10</v>
      </c>
      <c r="Q167" s="13" t="s">
        <v>8315</v>
      </c>
      <c r="R167" s="13" t="s">
        <v>8316</v>
      </c>
      <c r="S167" s="16">
        <v>42217.670104166667</v>
      </c>
      <c r="T167" s="16">
        <v>42247.670104166667</v>
      </c>
    </row>
    <row r="168" spans="1:20" ht="255" x14ac:dyDescent="0.25">
      <c r="A168">
        <v>4034</v>
      </c>
      <c r="B168" s="3" t="s">
        <v>4030</v>
      </c>
      <c r="C168" s="3" t="s">
        <v>8139</v>
      </c>
      <c r="D168" s="6">
        <v>13500</v>
      </c>
      <c r="E168" s="8">
        <v>200</v>
      </c>
      <c r="F168" t="s">
        <v>8220</v>
      </c>
      <c r="G168" t="s">
        <v>8223</v>
      </c>
      <c r="H168" t="s">
        <v>8245</v>
      </c>
      <c r="I168">
        <v>1428097450</v>
      </c>
      <c r="J168">
        <v>1425509050</v>
      </c>
      <c r="K168" t="b">
        <v>0</v>
      </c>
      <c r="L168">
        <v>2</v>
      </c>
      <c r="M168" t="b">
        <v>0</v>
      </c>
      <c r="N168" t="s">
        <v>8269</v>
      </c>
      <c r="O168" s="10">
        <v>1</v>
      </c>
      <c r="P168">
        <v>100</v>
      </c>
      <c r="Q168" s="13" t="s">
        <v>8315</v>
      </c>
      <c r="R168" s="13" t="s">
        <v>8316</v>
      </c>
      <c r="S168" s="16">
        <v>42067.947337962964</v>
      </c>
      <c r="T168" s="16">
        <v>42097.905671296292</v>
      </c>
    </row>
    <row r="169" spans="1:20" ht="195" x14ac:dyDescent="0.25">
      <c r="A169">
        <v>4065</v>
      </c>
      <c r="B169" s="3" t="s">
        <v>4061</v>
      </c>
      <c r="C169" s="3" t="s">
        <v>8169</v>
      </c>
      <c r="D169" s="6">
        <v>4000</v>
      </c>
      <c r="E169" s="8">
        <v>27</v>
      </c>
      <c r="F169" t="s">
        <v>8220</v>
      </c>
      <c r="G169" t="s">
        <v>8223</v>
      </c>
      <c r="H169" t="s">
        <v>8245</v>
      </c>
      <c r="I169">
        <v>1407883811</v>
      </c>
      <c r="J169">
        <v>1405291811</v>
      </c>
      <c r="K169" t="b">
        <v>0</v>
      </c>
      <c r="L169">
        <v>4</v>
      </c>
      <c r="M169" t="b">
        <v>0</v>
      </c>
      <c r="N169" t="s">
        <v>8269</v>
      </c>
      <c r="O169" s="10">
        <v>1</v>
      </c>
      <c r="P169">
        <v>6.75</v>
      </c>
      <c r="Q169" s="13" t="s">
        <v>8315</v>
      </c>
      <c r="R169" s="13" t="s">
        <v>8316</v>
      </c>
      <c r="S169" s="16">
        <v>41833.951516203706</v>
      </c>
      <c r="T169" s="16">
        <v>41863.951516203706</v>
      </c>
    </row>
    <row r="170" spans="1:20" ht="195" x14ac:dyDescent="0.25">
      <c r="A170">
        <v>4068</v>
      </c>
      <c r="B170" s="3" t="s">
        <v>4064</v>
      </c>
      <c r="C170" s="3" t="s">
        <v>8171</v>
      </c>
      <c r="D170" s="6">
        <v>3495</v>
      </c>
      <c r="E170" s="8">
        <v>34.950000000000003</v>
      </c>
      <c r="F170" t="s">
        <v>8220</v>
      </c>
      <c r="G170" t="s">
        <v>8223</v>
      </c>
      <c r="H170" t="s">
        <v>8245</v>
      </c>
      <c r="I170">
        <v>1484348700</v>
      </c>
      <c r="J170">
        <v>1481756855</v>
      </c>
      <c r="K170" t="b">
        <v>0</v>
      </c>
      <c r="L170">
        <v>1</v>
      </c>
      <c r="M170" t="b">
        <v>0</v>
      </c>
      <c r="N170" t="s">
        <v>8269</v>
      </c>
      <c r="O170" s="10">
        <v>1</v>
      </c>
      <c r="P170">
        <v>34.950000000000003</v>
      </c>
      <c r="Q170" s="13" t="s">
        <v>8315</v>
      </c>
      <c r="R170" s="13" t="s">
        <v>8316</v>
      </c>
      <c r="S170" s="16">
        <v>42718.963599537034</v>
      </c>
      <c r="T170" s="16">
        <v>42748.961805555555</v>
      </c>
    </row>
    <row r="171" spans="1:20" ht="300" x14ac:dyDescent="0.25">
      <c r="A171">
        <v>4073</v>
      </c>
      <c r="B171" s="3" t="s">
        <v>4069</v>
      </c>
      <c r="C171" s="3" t="s">
        <v>8176</v>
      </c>
      <c r="D171" s="6">
        <v>3500</v>
      </c>
      <c r="E171" s="8">
        <v>37</v>
      </c>
      <c r="F171" t="s">
        <v>8220</v>
      </c>
      <c r="G171" t="s">
        <v>8223</v>
      </c>
      <c r="H171" t="s">
        <v>8245</v>
      </c>
      <c r="I171">
        <v>1431144000</v>
      </c>
      <c r="J171">
        <v>1426407426</v>
      </c>
      <c r="K171" t="b">
        <v>0</v>
      </c>
      <c r="L171">
        <v>2</v>
      </c>
      <c r="M171" t="b">
        <v>0</v>
      </c>
      <c r="N171" t="s">
        <v>8269</v>
      </c>
      <c r="O171" s="10">
        <v>1</v>
      </c>
      <c r="P171">
        <v>18.5</v>
      </c>
      <c r="Q171" s="13" t="s">
        <v>8315</v>
      </c>
      <c r="R171" s="13" t="s">
        <v>8316</v>
      </c>
      <c r="S171" s="16">
        <v>42078.34520833334</v>
      </c>
      <c r="T171" s="16">
        <v>42133.166666666672</v>
      </c>
    </row>
    <row r="172" spans="1:20" ht="285" x14ac:dyDescent="0.25">
      <c r="A172">
        <v>4099</v>
      </c>
      <c r="B172" s="3" t="s">
        <v>4095</v>
      </c>
      <c r="C172" s="3" t="s">
        <v>8202</v>
      </c>
      <c r="D172" s="6">
        <v>4500</v>
      </c>
      <c r="E172" s="8">
        <v>50</v>
      </c>
      <c r="F172" t="s">
        <v>8220</v>
      </c>
      <c r="G172" t="s">
        <v>8223</v>
      </c>
      <c r="H172" t="s">
        <v>8245</v>
      </c>
      <c r="I172">
        <v>1472847873</v>
      </c>
      <c r="J172">
        <v>1468959873</v>
      </c>
      <c r="K172" t="b">
        <v>0</v>
      </c>
      <c r="L172">
        <v>1</v>
      </c>
      <c r="M172" t="b">
        <v>0</v>
      </c>
      <c r="N172" t="s">
        <v>8269</v>
      </c>
      <c r="O172" s="10">
        <v>1</v>
      </c>
      <c r="P172">
        <v>50</v>
      </c>
      <c r="Q172" s="13" t="s">
        <v>8315</v>
      </c>
      <c r="R172" s="13" t="s">
        <v>8316</v>
      </c>
      <c r="S172" s="16">
        <v>42570.850381944445</v>
      </c>
      <c r="T172" s="16">
        <v>42615.850381944445</v>
      </c>
    </row>
    <row r="173" spans="1:20" ht="255" x14ac:dyDescent="0.25">
      <c r="A173">
        <v>2843</v>
      </c>
      <c r="B173" s="3" t="s">
        <v>2843</v>
      </c>
      <c r="C173" s="3" t="s">
        <v>6953</v>
      </c>
      <c r="D173" s="6">
        <v>1200</v>
      </c>
      <c r="E173" s="8">
        <v>0</v>
      </c>
      <c r="F173" t="s">
        <v>8220</v>
      </c>
      <c r="G173" t="s">
        <v>8223</v>
      </c>
      <c r="H173" t="s">
        <v>8245</v>
      </c>
      <c r="I173">
        <v>1465790400</v>
      </c>
      <c r="J173">
        <v>1462210950</v>
      </c>
      <c r="K173" t="b">
        <v>0</v>
      </c>
      <c r="L173">
        <v>0</v>
      </c>
      <c r="M173" t="b">
        <v>0</v>
      </c>
      <c r="N173" t="s">
        <v>8269</v>
      </c>
      <c r="O173" s="10">
        <v>0</v>
      </c>
      <c r="P173">
        <v>0</v>
      </c>
      <c r="Q173" s="13" t="s">
        <v>8315</v>
      </c>
      <c r="R173" s="13" t="s">
        <v>8316</v>
      </c>
      <c r="S173" s="16">
        <v>42492.737847222219</v>
      </c>
      <c r="T173" s="16">
        <v>42534.166666666672</v>
      </c>
    </row>
    <row r="174" spans="1:20" ht="315" x14ac:dyDescent="0.25">
      <c r="A174">
        <v>2846</v>
      </c>
      <c r="B174" s="3" t="s">
        <v>2846</v>
      </c>
      <c r="C174" s="3" t="s">
        <v>6956</v>
      </c>
      <c r="D174" s="6">
        <v>8000</v>
      </c>
      <c r="E174" s="8">
        <v>0</v>
      </c>
      <c r="F174" t="s">
        <v>8220</v>
      </c>
      <c r="G174" t="s">
        <v>8223</v>
      </c>
      <c r="H174" t="s">
        <v>8245</v>
      </c>
      <c r="I174">
        <v>1432917394</v>
      </c>
      <c r="J174">
        <v>1429029394</v>
      </c>
      <c r="K174" t="b">
        <v>0</v>
      </c>
      <c r="L174">
        <v>0</v>
      </c>
      <c r="M174" t="b">
        <v>0</v>
      </c>
      <c r="N174" t="s">
        <v>8269</v>
      </c>
      <c r="O174" s="10">
        <v>0</v>
      </c>
      <c r="P174">
        <v>0</v>
      </c>
      <c r="Q174" s="13" t="s">
        <v>8315</v>
      </c>
      <c r="R174" s="13" t="s">
        <v>8316</v>
      </c>
      <c r="S174" s="16">
        <v>42108.692060185189</v>
      </c>
      <c r="T174" s="16">
        <v>42153.692060185189</v>
      </c>
    </row>
    <row r="175" spans="1:20" ht="270" x14ac:dyDescent="0.25">
      <c r="A175">
        <v>2847</v>
      </c>
      <c r="B175" s="3" t="s">
        <v>2847</v>
      </c>
      <c r="C175" s="3" t="s">
        <v>6957</v>
      </c>
      <c r="D175" s="6">
        <v>2000</v>
      </c>
      <c r="E175" s="8">
        <v>0</v>
      </c>
      <c r="F175" t="s">
        <v>8220</v>
      </c>
      <c r="G175" t="s">
        <v>8223</v>
      </c>
      <c r="H175" t="s">
        <v>8245</v>
      </c>
      <c r="I175">
        <v>1464031265</v>
      </c>
      <c r="J175">
        <v>1458847265</v>
      </c>
      <c r="K175" t="b">
        <v>0</v>
      </c>
      <c r="L175">
        <v>0</v>
      </c>
      <c r="M175" t="b">
        <v>0</v>
      </c>
      <c r="N175" t="s">
        <v>8269</v>
      </c>
      <c r="O175" s="10">
        <v>0</v>
      </c>
      <c r="P175">
        <v>0</v>
      </c>
      <c r="Q175" s="13" t="s">
        <v>8315</v>
      </c>
      <c r="R175" s="13" t="s">
        <v>8316</v>
      </c>
      <c r="S175" s="16">
        <v>42453.806307870371</v>
      </c>
      <c r="T175" s="16">
        <v>42513.806307870371</v>
      </c>
    </row>
    <row r="176" spans="1:20" ht="270" x14ac:dyDescent="0.25">
      <c r="A176">
        <v>2848</v>
      </c>
      <c r="B176" s="3" t="s">
        <v>2848</v>
      </c>
      <c r="C176" s="3" t="s">
        <v>6958</v>
      </c>
      <c r="D176" s="6">
        <v>35000</v>
      </c>
      <c r="E176" s="8">
        <v>70</v>
      </c>
      <c r="F176" t="s">
        <v>8220</v>
      </c>
      <c r="G176" t="s">
        <v>8223</v>
      </c>
      <c r="H176" t="s">
        <v>8245</v>
      </c>
      <c r="I176">
        <v>1432913659</v>
      </c>
      <c r="J176">
        <v>1430321659</v>
      </c>
      <c r="K176" t="b">
        <v>0</v>
      </c>
      <c r="L176">
        <v>3</v>
      </c>
      <c r="M176" t="b">
        <v>0</v>
      </c>
      <c r="N176" t="s">
        <v>8269</v>
      </c>
      <c r="O176" s="10">
        <v>0</v>
      </c>
      <c r="P176">
        <v>23.33</v>
      </c>
      <c r="Q176" s="13" t="s">
        <v>8315</v>
      </c>
      <c r="R176" s="13" t="s">
        <v>8316</v>
      </c>
      <c r="S176" s="16">
        <v>42123.648831018523</v>
      </c>
      <c r="T176" s="16">
        <v>42153.648831018523</v>
      </c>
    </row>
    <row r="177" spans="1:20" ht="240" x14ac:dyDescent="0.25">
      <c r="A177">
        <v>2862</v>
      </c>
      <c r="B177" s="3" t="s">
        <v>2862</v>
      </c>
      <c r="C177" s="3" t="s">
        <v>6972</v>
      </c>
      <c r="D177" s="6">
        <v>12700</v>
      </c>
      <c r="E177" s="8">
        <v>55</v>
      </c>
      <c r="F177" t="s">
        <v>8220</v>
      </c>
      <c r="G177" t="s">
        <v>8223</v>
      </c>
      <c r="H177" t="s">
        <v>8245</v>
      </c>
      <c r="I177">
        <v>1403636229</v>
      </c>
      <c r="J177">
        <v>1401044229</v>
      </c>
      <c r="K177" t="b">
        <v>0</v>
      </c>
      <c r="L177">
        <v>3</v>
      </c>
      <c r="M177" t="b">
        <v>0</v>
      </c>
      <c r="N177" t="s">
        <v>8269</v>
      </c>
      <c r="O177" s="10">
        <v>0</v>
      </c>
      <c r="P177">
        <v>18.329999999999998</v>
      </c>
      <c r="Q177" s="13" t="s">
        <v>8315</v>
      </c>
      <c r="R177" s="13" t="s">
        <v>8316</v>
      </c>
      <c r="S177" s="16">
        <v>41784.789687500001</v>
      </c>
      <c r="T177" s="16">
        <v>41814.789687500001</v>
      </c>
    </row>
    <row r="178" spans="1:20" ht="285" x14ac:dyDescent="0.25">
      <c r="A178">
        <v>2863</v>
      </c>
      <c r="B178" s="3" t="s">
        <v>2863</v>
      </c>
      <c r="C178" s="3" t="s">
        <v>6973</v>
      </c>
      <c r="D178" s="6">
        <v>50000</v>
      </c>
      <c r="E178" s="8">
        <v>20</v>
      </c>
      <c r="F178" t="s">
        <v>8220</v>
      </c>
      <c r="G178" t="s">
        <v>8223</v>
      </c>
      <c r="H178" t="s">
        <v>8245</v>
      </c>
      <c r="I178">
        <v>1410279123</v>
      </c>
      <c r="J178">
        <v>1405095123</v>
      </c>
      <c r="K178" t="b">
        <v>0</v>
      </c>
      <c r="L178">
        <v>1</v>
      </c>
      <c r="M178" t="b">
        <v>0</v>
      </c>
      <c r="N178" t="s">
        <v>8269</v>
      </c>
      <c r="O178" s="10">
        <v>0</v>
      </c>
      <c r="P178">
        <v>20</v>
      </c>
      <c r="Q178" s="13" t="s">
        <v>8315</v>
      </c>
      <c r="R178" s="13" t="s">
        <v>8316</v>
      </c>
      <c r="S178" s="16">
        <v>41831.675034722226</v>
      </c>
      <c r="T178" s="16">
        <v>41891.675034722226</v>
      </c>
    </row>
    <row r="179" spans="1:20" ht="285" x14ac:dyDescent="0.25">
      <c r="A179">
        <v>2865</v>
      </c>
      <c r="B179" s="3" t="s">
        <v>2865</v>
      </c>
      <c r="C179" s="3" t="s">
        <v>6975</v>
      </c>
      <c r="D179" s="6">
        <v>2888</v>
      </c>
      <c r="E179" s="8">
        <v>0</v>
      </c>
      <c r="F179" t="s">
        <v>8220</v>
      </c>
      <c r="G179" t="s">
        <v>8223</v>
      </c>
      <c r="H179" t="s">
        <v>8245</v>
      </c>
      <c r="I179">
        <v>1420512259</v>
      </c>
      <c r="J179">
        <v>1415328259</v>
      </c>
      <c r="K179" t="b">
        <v>0</v>
      </c>
      <c r="L179">
        <v>0</v>
      </c>
      <c r="M179" t="b">
        <v>0</v>
      </c>
      <c r="N179" t="s">
        <v>8269</v>
      </c>
      <c r="O179" s="10">
        <v>0</v>
      </c>
      <c r="P179">
        <v>0</v>
      </c>
      <c r="Q179" s="13" t="s">
        <v>8315</v>
      </c>
      <c r="R179" s="13" t="s">
        <v>8316</v>
      </c>
      <c r="S179" s="16">
        <v>41950.114108796297</v>
      </c>
      <c r="T179" s="16">
        <v>42010.114108796297</v>
      </c>
    </row>
    <row r="180" spans="1:20" ht="165" x14ac:dyDescent="0.25">
      <c r="A180">
        <v>2872</v>
      </c>
      <c r="B180" s="3" t="s">
        <v>2872</v>
      </c>
      <c r="C180" s="3" t="s">
        <v>6982</v>
      </c>
      <c r="D180" s="6">
        <v>3000</v>
      </c>
      <c r="E180" s="8">
        <v>0</v>
      </c>
      <c r="F180" t="s">
        <v>8220</v>
      </c>
      <c r="G180" t="s">
        <v>8223</v>
      </c>
      <c r="H180" t="s">
        <v>8245</v>
      </c>
      <c r="I180">
        <v>1434768438</v>
      </c>
      <c r="J180">
        <v>1429584438</v>
      </c>
      <c r="K180" t="b">
        <v>0</v>
      </c>
      <c r="L180">
        <v>0</v>
      </c>
      <c r="M180" t="b">
        <v>0</v>
      </c>
      <c r="N180" t="s">
        <v>8269</v>
      </c>
      <c r="O180" s="10">
        <v>0</v>
      </c>
      <c r="P180">
        <v>0</v>
      </c>
      <c r="Q180" s="13" t="s">
        <v>8315</v>
      </c>
      <c r="R180" s="13" t="s">
        <v>8316</v>
      </c>
      <c r="S180" s="16">
        <v>42115.11618055556</v>
      </c>
      <c r="T180" s="16">
        <v>42175.11618055556</v>
      </c>
    </row>
    <row r="181" spans="1:20" ht="270" x14ac:dyDescent="0.25">
      <c r="A181">
        <v>2875</v>
      </c>
      <c r="B181" s="3" t="s">
        <v>2875</v>
      </c>
      <c r="C181" s="3" t="s">
        <v>6985</v>
      </c>
      <c r="D181" s="6">
        <v>20000</v>
      </c>
      <c r="E181" s="8">
        <v>7</v>
      </c>
      <c r="F181" t="s">
        <v>8220</v>
      </c>
      <c r="G181" t="s">
        <v>8223</v>
      </c>
      <c r="H181" t="s">
        <v>8245</v>
      </c>
      <c r="I181">
        <v>1462417493</v>
      </c>
      <c r="J181">
        <v>1459825493</v>
      </c>
      <c r="K181" t="b">
        <v>0</v>
      </c>
      <c r="L181">
        <v>3</v>
      </c>
      <c r="M181" t="b">
        <v>0</v>
      </c>
      <c r="N181" t="s">
        <v>8269</v>
      </c>
      <c r="O181" s="10">
        <v>0</v>
      </c>
      <c r="P181">
        <v>2.33</v>
      </c>
      <c r="Q181" s="13" t="s">
        <v>8315</v>
      </c>
      <c r="R181" s="13" t="s">
        <v>8316</v>
      </c>
      <c r="S181" s="16">
        <v>42465.128391203703</v>
      </c>
      <c r="T181" s="16">
        <v>42495.128391203703</v>
      </c>
    </row>
    <row r="182" spans="1:20" ht="270" x14ac:dyDescent="0.25">
      <c r="A182">
        <v>2876</v>
      </c>
      <c r="B182" s="3" t="s">
        <v>2876</v>
      </c>
      <c r="C182" s="3" t="s">
        <v>6986</v>
      </c>
      <c r="D182" s="6">
        <v>150000</v>
      </c>
      <c r="E182" s="8">
        <v>0</v>
      </c>
      <c r="F182" t="s">
        <v>8220</v>
      </c>
      <c r="G182" t="s">
        <v>8223</v>
      </c>
      <c r="H182" t="s">
        <v>8245</v>
      </c>
      <c r="I182">
        <v>1437069079</v>
      </c>
      <c r="J182">
        <v>1434477079</v>
      </c>
      <c r="K182" t="b">
        <v>0</v>
      </c>
      <c r="L182">
        <v>0</v>
      </c>
      <c r="M182" t="b">
        <v>0</v>
      </c>
      <c r="N182" t="s">
        <v>8269</v>
      </c>
      <c r="O182" s="10">
        <v>0</v>
      </c>
      <c r="P182">
        <v>0</v>
      </c>
      <c r="Q182" s="13" t="s">
        <v>8315</v>
      </c>
      <c r="R182" s="13" t="s">
        <v>8316</v>
      </c>
      <c r="S182" s="16">
        <v>42171.743969907402</v>
      </c>
      <c r="T182" s="16">
        <v>42201.743969907402</v>
      </c>
    </row>
    <row r="183" spans="1:20" ht="225" x14ac:dyDescent="0.25">
      <c r="A183">
        <v>2879</v>
      </c>
      <c r="B183" s="3" t="s">
        <v>2879</v>
      </c>
      <c r="C183" s="3" t="s">
        <v>6989</v>
      </c>
      <c r="D183" s="6">
        <v>11200</v>
      </c>
      <c r="E183" s="8">
        <v>29</v>
      </c>
      <c r="F183" t="s">
        <v>8220</v>
      </c>
      <c r="G183" t="s">
        <v>8223</v>
      </c>
      <c r="H183" t="s">
        <v>8245</v>
      </c>
      <c r="I183">
        <v>1453310661</v>
      </c>
      <c r="J183">
        <v>1450718661</v>
      </c>
      <c r="K183" t="b">
        <v>0</v>
      </c>
      <c r="L183">
        <v>1</v>
      </c>
      <c r="M183" t="b">
        <v>0</v>
      </c>
      <c r="N183" t="s">
        <v>8269</v>
      </c>
      <c r="O183" s="10">
        <v>0</v>
      </c>
      <c r="P183">
        <v>29</v>
      </c>
      <c r="Q183" s="13" t="s">
        <v>8315</v>
      </c>
      <c r="R183" s="13" t="s">
        <v>8316</v>
      </c>
      <c r="S183" s="16">
        <v>42359.725243055553</v>
      </c>
      <c r="T183" s="16">
        <v>42389.725243055553</v>
      </c>
    </row>
    <row r="184" spans="1:20" ht="285" x14ac:dyDescent="0.25">
      <c r="A184">
        <v>2881</v>
      </c>
      <c r="B184" s="3" t="s">
        <v>2881</v>
      </c>
      <c r="C184" s="3" t="s">
        <v>6991</v>
      </c>
      <c r="D184" s="6">
        <v>5500</v>
      </c>
      <c r="E184" s="8">
        <v>0</v>
      </c>
      <c r="F184" t="s">
        <v>8220</v>
      </c>
      <c r="G184" t="s">
        <v>8223</v>
      </c>
      <c r="H184" t="s">
        <v>8245</v>
      </c>
      <c r="I184">
        <v>1417620036</v>
      </c>
      <c r="J184">
        <v>1412432436</v>
      </c>
      <c r="K184" t="b">
        <v>0</v>
      </c>
      <c r="L184">
        <v>0</v>
      </c>
      <c r="M184" t="b">
        <v>0</v>
      </c>
      <c r="N184" t="s">
        <v>8269</v>
      </c>
      <c r="O184" s="10">
        <v>0</v>
      </c>
      <c r="P184">
        <v>0</v>
      </c>
      <c r="Q184" s="13" t="s">
        <v>8315</v>
      </c>
      <c r="R184" s="13" t="s">
        <v>8316</v>
      </c>
      <c r="S184" s="16">
        <v>41916.597638888888</v>
      </c>
      <c r="T184" s="16">
        <v>41976.639305555553</v>
      </c>
    </row>
    <row r="185" spans="1:20" ht="180" x14ac:dyDescent="0.25">
      <c r="A185">
        <v>2884</v>
      </c>
      <c r="B185" s="3" t="s">
        <v>2884</v>
      </c>
      <c r="C185" s="3" t="s">
        <v>6994</v>
      </c>
      <c r="D185" s="6">
        <v>45000</v>
      </c>
      <c r="E185" s="8">
        <v>185</v>
      </c>
      <c r="F185" t="s">
        <v>8220</v>
      </c>
      <c r="G185" t="s">
        <v>8223</v>
      </c>
      <c r="H185" t="s">
        <v>8245</v>
      </c>
      <c r="I185">
        <v>1417800435</v>
      </c>
      <c r="J185">
        <v>1415208435</v>
      </c>
      <c r="K185" t="b">
        <v>0</v>
      </c>
      <c r="L185">
        <v>4</v>
      </c>
      <c r="M185" t="b">
        <v>0</v>
      </c>
      <c r="N185" t="s">
        <v>8269</v>
      </c>
      <c r="O185" s="10">
        <v>0</v>
      </c>
      <c r="P185">
        <v>46.25</v>
      </c>
      <c r="Q185" s="13" t="s">
        <v>8315</v>
      </c>
      <c r="R185" s="13" t="s">
        <v>8316</v>
      </c>
      <c r="S185" s="16">
        <v>41948.727256944447</v>
      </c>
      <c r="T185" s="16">
        <v>41978.727256944447</v>
      </c>
    </row>
    <row r="186" spans="1:20" ht="270" x14ac:dyDescent="0.25">
      <c r="A186">
        <v>2887</v>
      </c>
      <c r="B186" s="3" t="s">
        <v>2887</v>
      </c>
      <c r="C186" s="3" t="s">
        <v>6997</v>
      </c>
      <c r="D186" s="6">
        <v>3000</v>
      </c>
      <c r="E186" s="8">
        <v>5</v>
      </c>
      <c r="F186" t="s">
        <v>8220</v>
      </c>
      <c r="G186" t="s">
        <v>8223</v>
      </c>
      <c r="H186" t="s">
        <v>8245</v>
      </c>
      <c r="I186">
        <v>1420971324</v>
      </c>
      <c r="J186">
        <v>1418379324</v>
      </c>
      <c r="K186" t="b">
        <v>0</v>
      </c>
      <c r="L186">
        <v>1</v>
      </c>
      <c r="M186" t="b">
        <v>0</v>
      </c>
      <c r="N186" t="s">
        <v>8269</v>
      </c>
      <c r="O186" s="10">
        <v>0</v>
      </c>
      <c r="P186">
        <v>5</v>
      </c>
      <c r="Q186" s="13" t="s">
        <v>8315</v>
      </c>
      <c r="R186" s="13" t="s">
        <v>8316</v>
      </c>
      <c r="S186" s="16">
        <v>41985.427361111113</v>
      </c>
      <c r="T186" s="16">
        <v>42015.427361111113</v>
      </c>
    </row>
    <row r="187" spans="1:20" ht="270" x14ac:dyDescent="0.25">
      <c r="A187">
        <v>2888</v>
      </c>
      <c r="B187" s="3" t="s">
        <v>2888</v>
      </c>
      <c r="C187" s="3" t="s">
        <v>6998</v>
      </c>
      <c r="D187" s="6">
        <v>30000</v>
      </c>
      <c r="E187" s="8">
        <v>0</v>
      </c>
      <c r="F187" t="s">
        <v>8220</v>
      </c>
      <c r="G187" t="s">
        <v>8223</v>
      </c>
      <c r="H187" t="s">
        <v>8245</v>
      </c>
      <c r="I187">
        <v>1413608340</v>
      </c>
      <c r="J187">
        <v>1412945440</v>
      </c>
      <c r="K187" t="b">
        <v>0</v>
      </c>
      <c r="L187">
        <v>0</v>
      </c>
      <c r="M187" t="b">
        <v>0</v>
      </c>
      <c r="N187" t="s">
        <v>8269</v>
      </c>
      <c r="O187" s="10">
        <v>0</v>
      </c>
      <c r="P187">
        <v>0</v>
      </c>
      <c r="Q187" s="13" t="s">
        <v>8315</v>
      </c>
      <c r="R187" s="13" t="s">
        <v>8316</v>
      </c>
      <c r="S187" s="16">
        <v>41922.535185185188</v>
      </c>
      <c r="T187" s="16">
        <v>41930.207638888889</v>
      </c>
    </row>
    <row r="188" spans="1:20" ht="105" x14ac:dyDescent="0.25">
      <c r="A188">
        <v>2894</v>
      </c>
      <c r="B188" s="3" t="s">
        <v>2894</v>
      </c>
      <c r="C188" s="3" t="s">
        <v>7004</v>
      </c>
      <c r="D188" s="6">
        <v>50000</v>
      </c>
      <c r="E188" s="8">
        <v>0</v>
      </c>
      <c r="F188" t="s">
        <v>8220</v>
      </c>
      <c r="G188" t="s">
        <v>8223</v>
      </c>
      <c r="H188" t="s">
        <v>8245</v>
      </c>
      <c r="I188">
        <v>1428100815</v>
      </c>
      <c r="J188">
        <v>1422920415</v>
      </c>
      <c r="K188" t="b">
        <v>0</v>
      </c>
      <c r="L188">
        <v>0</v>
      </c>
      <c r="M188" t="b">
        <v>0</v>
      </c>
      <c r="N188" t="s">
        <v>8269</v>
      </c>
      <c r="O188" s="10">
        <v>0</v>
      </c>
      <c r="P188">
        <v>0</v>
      </c>
      <c r="Q188" s="13" t="s">
        <v>8315</v>
      </c>
      <c r="R188" s="13" t="s">
        <v>8316</v>
      </c>
      <c r="S188" s="16">
        <v>42037.986284722225</v>
      </c>
      <c r="T188" s="16">
        <v>42097.944618055553</v>
      </c>
    </row>
    <row r="189" spans="1:20" ht="285" x14ac:dyDescent="0.25">
      <c r="A189">
        <v>2899</v>
      </c>
      <c r="B189" s="3" t="s">
        <v>2899</v>
      </c>
      <c r="C189" s="3" t="s">
        <v>7009</v>
      </c>
      <c r="D189" s="6">
        <v>10000</v>
      </c>
      <c r="E189" s="8">
        <v>0</v>
      </c>
      <c r="F189" t="s">
        <v>8220</v>
      </c>
      <c r="G189" t="s">
        <v>8223</v>
      </c>
      <c r="H189" t="s">
        <v>8245</v>
      </c>
      <c r="I189">
        <v>1469325158</v>
      </c>
      <c r="J189">
        <v>1464141158</v>
      </c>
      <c r="K189" t="b">
        <v>0</v>
      </c>
      <c r="L189">
        <v>0</v>
      </c>
      <c r="M189" t="b">
        <v>0</v>
      </c>
      <c r="N189" t="s">
        <v>8269</v>
      </c>
      <c r="O189" s="10">
        <v>0</v>
      </c>
      <c r="P189">
        <v>0</v>
      </c>
      <c r="Q189" s="13" t="s">
        <v>8315</v>
      </c>
      <c r="R189" s="13" t="s">
        <v>8316</v>
      </c>
      <c r="S189" s="16">
        <v>42515.078217592592</v>
      </c>
      <c r="T189" s="16">
        <v>42575.078217592592</v>
      </c>
    </row>
    <row r="190" spans="1:20" ht="225" x14ac:dyDescent="0.25">
      <c r="A190">
        <v>2902</v>
      </c>
      <c r="B190" s="3" t="s">
        <v>2902</v>
      </c>
      <c r="C190" s="3" t="s">
        <v>7012</v>
      </c>
      <c r="D190" s="6">
        <v>150000</v>
      </c>
      <c r="E190" s="8">
        <v>25</v>
      </c>
      <c r="F190" t="s">
        <v>8220</v>
      </c>
      <c r="G190" t="s">
        <v>8223</v>
      </c>
      <c r="H190" t="s">
        <v>8245</v>
      </c>
      <c r="I190">
        <v>1440412396</v>
      </c>
      <c r="J190">
        <v>1437820396</v>
      </c>
      <c r="K190" t="b">
        <v>0</v>
      </c>
      <c r="L190">
        <v>1</v>
      </c>
      <c r="M190" t="b">
        <v>0</v>
      </c>
      <c r="N190" t="s">
        <v>8269</v>
      </c>
      <c r="O190" s="10">
        <v>0</v>
      </c>
      <c r="P190">
        <v>25</v>
      </c>
      <c r="Q190" s="13" t="s">
        <v>8315</v>
      </c>
      <c r="R190" s="13" t="s">
        <v>8316</v>
      </c>
      <c r="S190" s="16">
        <v>42210.439768518518</v>
      </c>
      <c r="T190" s="16">
        <v>42240.439768518518</v>
      </c>
    </row>
    <row r="191" spans="1:20" ht="300" x14ac:dyDescent="0.25">
      <c r="A191">
        <v>2907</v>
      </c>
      <c r="B191" s="3" t="s">
        <v>2907</v>
      </c>
      <c r="C191" s="3" t="s">
        <v>7017</v>
      </c>
      <c r="D191" s="6">
        <v>2500</v>
      </c>
      <c r="E191" s="8">
        <v>2</v>
      </c>
      <c r="F191" t="s">
        <v>8220</v>
      </c>
      <c r="G191" t="s">
        <v>8223</v>
      </c>
      <c r="H191" t="s">
        <v>8245</v>
      </c>
      <c r="I191">
        <v>1463259837</v>
      </c>
      <c r="J191">
        <v>1458075837</v>
      </c>
      <c r="K191" t="b">
        <v>0</v>
      </c>
      <c r="L191">
        <v>2</v>
      </c>
      <c r="M191" t="b">
        <v>0</v>
      </c>
      <c r="N191" t="s">
        <v>8269</v>
      </c>
      <c r="O191" s="10">
        <v>0</v>
      </c>
      <c r="P191">
        <v>1</v>
      </c>
      <c r="Q191" s="13" t="s">
        <v>8315</v>
      </c>
      <c r="R191" s="13" t="s">
        <v>8316</v>
      </c>
      <c r="S191" s="16">
        <v>42444.877743055549</v>
      </c>
      <c r="T191" s="16">
        <v>42504.877743055549</v>
      </c>
    </row>
    <row r="192" spans="1:20" ht="270" x14ac:dyDescent="0.25">
      <c r="A192">
        <v>2909</v>
      </c>
      <c r="B192" s="3" t="s">
        <v>2909</v>
      </c>
      <c r="C192" s="3" t="s">
        <v>7019</v>
      </c>
      <c r="D192" s="6">
        <v>180000</v>
      </c>
      <c r="E192" s="8">
        <v>20</v>
      </c>
      <c r="F192" t="s">
        <v>8220</v>
      </c>
      <c r="G192" t="s">
        <v>8223</v>
      </c>
      <c r="H192" t="s">
        <v>8245</v>
      </c>
      <c r="I192">
        <v>1416944760</v>
      </c>
      <c r="J192">
        <v>1413527001</v>
      </c>
      <c r="K192" t="b">
        <v>0</v>
      </c>
      <c r="L192">
        <v>1</v>
      </c>
      <c r="M192" t="b">
        <v>0</v>
      </c>
      <c r="N192" t="s">
        <v>8269</v>
      </c>
      <c r="O192" s="10">
        <v>0</v>
      </c>
      <c r="P192">
        <v>20</v>
      </c>
      <c r="Q192" s="13" t="s">
        <v>8315</v>
      </c>
      <c r="R192" s="13" t="s">
        <v>8316</v>
      </c>
      <c r="S192" s="16">
        <v>41929.266215277778</v>
      </c>
      <c r="T192" s="16">
        <v>41968.823611111111</v>
      </c>
    </row>
    <row r="193" spans="1:20" ht="270" x14ac:dyDescent="0.25">
      <c r="A193">
        <v>2913</v>
      </c>
      <c r="B193" s="3" t="s">
        <v>2913</v>
      </c>
      <c r="C193" s="3" t="s">
        <v>7023</v>
      </c>
      <c r="D193" s="6">
        <v>10000</v>
      </c>
      <c r="E193" s="8">
        <v>2</v>
      </c>
      <c r="F193" t="s">
        <v>8220</v>
      </c>
      <c r="G193" t="s">
        <v>8223</v>
      </c>
      <c r="H193" t="s">
        <v>8245</v>
      </c>
      <c r="I193">
        <v>1410041339</v>
      </c>
      <c r="J193">
        <v>1404857339</v>
      </c>
      <c r="K193" t="b">
        <v>0</v>
      </c>
      <c r="L193">
        <v>2</v>
      </c>
      <c r="M193" t="b">
        <v>0</v>
      </c>
      <c r="N193" t="s">
        <v>8269</v>
      </c>
      <c r="O193" s="10">
        <v>0</v>
      </c>
      <c r="P193">
        <v>1</v>
      </c>
      <c r="Q193" s="13" t="s">
        <v>8315</v>
      </c>
      <c r="R193" s="13" t="s">
        <v>8316</v>
      </c>
      <c r="S193" s="16">
        <v>41828.922905092593</v>
      </c>
      <c r="T193" s="16">
        <v>41888.922905092593</v>
      </c>
    </row>
    <row r="194" spans="1:20" ht="210" x14ac:dyDescent="0.25">
      <c r="A194">
        <v>3733</v>
      </c>
      <c r="B194" s="3" t="s">
        <v>3730</v>
      </c>
      <c r="C194" s="3" t="s">
        <v>7843</v>
      </c>
      <c r="D194" s="6">
        <v>1500</v>
      </c>
      <c r="E194" s="8">
        <v>0</v>
      </c>
      <c r="F194" t="s">
        <v>8220</v>
      </c>
      <c r="G194" t="s">
        <v>8223</v>
      </c>
      <c r="H194" t="s">
        <v>8245</v>
      </c>
      <c r="I194">
        <v>1429396200</v>
      </c>
      <c r="J194">
        <v>1428539708</v>
      </c>
      <c r="K194" t="b">
        <v>0</v>
      </c>
      <c r="L194">
        <v>0</v>
      </c>
      <c r="M194" t="b">
        <v>0</v>
      </c>
      <c r="N194" t="s">
        <v>8269</v>
      </c>
      <c r="O194" s="10">
        <v>0</v>
      </c>
      <c r="P194">
        <v>0</v>
      </c>
      <c r="Q194" s="13" t="s">
        <v>8315</v>
      </c>
      <c r="R194" s="13" t="s">
        <v>8316</v>
      </c>
      <c r="S194" s="16">
        <v>42103.024398148147</v>
      </c>
      <c r="T194" s="16">
        <v>42112.9375</v>
      </c>
    </row>
    <row r="195" spans="1:20" ht="240" x14ac:dyDescent="0.25">
      <c r="A195">
        <v>3741</v>
      </c>
      <c r="B195" s="3" t="s">
        <v>3738</v>
      </c>
      <c r="C195" s="3" t="s">
        <v>7851</v>
      </c>
      <c r="D195" s="6">
        <v>20000</v>
      </c>
      <c r="E195" s="8">
        <v>0</v>
      </c>
      <c r="F195" t="s">
        <v>8220</v>
      </c>
      <c r="G195" t="s">
        <v>8223</v>
      </c>
      <c r="H195" t="s">
        <v>8245</v>
      </c>
      <c r="I195">
        <v>1450389950</v>
      </c>
      <c r="J195">
        <v>1447797950</v>
      </c>
      <c r="K195" t="b">
        <v>0</v>
      </c>
      <c r="L195">
        <v>0</v>
      </c>
      <c r="M195" t="b">
        <v>0</v>
      </c>
      <c r="N195" t="s">
        <v>8269</v>
      </c>
      <c r="O195" s="10">
        <v>0</v>
      </c>
      <c r="P195">
        <v>0</v>
      </c>
      <c r="Q195" s="13" t="s">
        <v>8315</v>
      </c>
      <c r="R195" s="13" t="s">
        <v>8316</v>
      </c>
      <c r="S195" s="16">
        <v>42325.920717592591</v>
      </c>
      <c r="T195" s="16">
        <v>42355.920717592591</v>
      </c>
    </row>
    <row r="196" spans="1:20" ht="195" x14ac:dyDescent="0.25">
      <c r="A196">
        <v>3743</v>
      </c>
      <c r="B196" s="3" t="s">
        <v>3740</v>
      </c>
      <c r="C196" s="3" t="s">
        <v>7853</v>
      </c>
      <c r="D196" s="6">
        <v>2200</v>
      </c>
      <c r="E196" s="8">
        <v>0</v>
      </c>
      <c r="F196" t="s">
        <v>8220</v>
      </c>
      <c r="G196" t="s">
        <v>8223</v>
      </c>
      <c r="H196" t="s">
        <v>8245</v>
      </c>
      <c r="I196">
        <v>1404406964</v>
      </c>
      <c r="J196">
        <v>1401814964</v>
      </c>
      <c r="K196" t="b">
        <v>0</v>
      </c>
      <c r="L196">
        <v>0</v>
      </c>
      <c r="M196" t="b">
        <v>0</v>
      </c>
      <c r="N196" t="s">
        <v>8269</v>
      </c>
      <c r="O196" s="10">
        <v>0</v>
      </c>
      <c r="P196">
        <v>0</v>
      </c>
      <c r="Q196" s="13" t="s">
        <v>8315</v>
      </c>
      <c r="R196" s="13" t="s">
        <v>8316</v>
      </c>
      <c r="S196" s="16">
        <v>41793.710231481484</v>
      </c>
      <c r="T196" s="16">
        <v>41823.710231481484</v>
      </c>
    </row>
    <row r="197" spans="1:20" ht="270" x14ac:dyDescent="0.25">
      <c r="A197">
        <v>3744</v>
      </c>
      <c r="B197" s="3" t="s">
        <v>3741</v>
      </c>
      <c r="C197" s="3" t="s">
        <v>7854</v>
      </c>
      <c r="D197" s="6">
        <v>1200</v>
      </c>
      <c r="E197" s="8">
        <v>0</v>
      </c>
      <c r="F197" t="s">
        <v>8220</v>
      </c>
      <c r="G197" t="s">
        <v>8223</v>
      </c>
      <c r="H197" t="s">
        <v>8245</v>
      </c>
      <c r="I197">
        <v>1404532740</v>
      </c>
      <c r="J197">
        <v>1401823952</v>
      </c>
      <c r="K197" t="b">
        <v>0</v>
      </c>
      <c r="L197">
        <v>0</v>
      </c>
      <c r="M197" t="b">
        <v>0</v>
      </c>
      <c r="N197" t="s">
        <v>8269</v>
      </c>
      <c r="O197" s="10">
        <v>0</v>
      </c>
      <c r="P197">
        <v>0</v>
      </c>
      <c r="Q197" s="13" t="s">
        <v>8315</v>
      </c>
      <c r="R197" s="13" t="s">
        <v>8316</v>
      </c>
      <c r="S197" s="16">
        <v>41793.814259259263</v>
      </c>
      <c r="T197" s="16">
        <v>41825.165972222225</v>
      </c>
    </row>
    <row r="198" spans="1:20" ht="270" x14ac:dyDescent="0.25">
      <c r="A198">
        <v>3852</v>
      </c>
      <c r="B198" s="3" t="s">
        <v>3849</v>
      </c>
      <c r="C198" s="3" t="s">
        <v>7961</v>
      </c>
      <c r="D198" s="6">
        <v>10000</v>
      </c>
      <c r="E198" s="8">
        <v>20</v>
      </c>
      <c r="F198" t="s">
        <v>8220</v>
      </c>
      <c r="G198" t="s">
        <v>8223</v>
      </c>
      <c r="H198" t="s">
        <v>8245</v>
      </c>
      <c r="I198">
        <v>1427427276</v>
      </c>
      <c r="J198">
        <v>1425270876</v>
      </c>
      <c r="K198" t="b">
        <v>0</v>
      </c>
      <c r="L198">
        <v>2</v>
      </c>
      <c r="M198" t="b">
        <v>0</v>
      </c>
      <c r="N198" t="s">
        <v>8269</v>
      </c>
      <c r="O198" s="10">
        <v>0</v>
      </c>
      <c r="P198">
        <v>10</v>
      </c>
      <c r="Q198" s="13" t="s">
        <v>8315</v>
      </c>
      <c r="R198" s="13" t="s">
        <v>8316</v>
      </c>
      <c r="S198" s="16">
        <v>42065.190694444449</v>
      </c>
      <c r="T198" s="16">
        <v>42090.149027777778</v>
      </c>
    </row>
    <row r="199" spans="1:20" ht="195" x14ac:dyDescent="0.25">
      <c r="A199">
        <v>3853</v>
      </c>
      <c r="B199" s="3" t="s">
        <v>3850</v>
      </c>
      <c r="C199" s="3" t="s">
        <v>7962</v>
      </c>
      <c r="D199" s="6">
        <v>100000</v>
      </c>
      <c r="E199" s="8">
        <v>26</v>
      </c>
      <c r="F199" t="s">
        <v>8220</v>
      </c>
      <c r="G199" t="s">
        <v>8223</v>
      </c>
      <c r="H199" t="s">
        <v>8245</v>
      </c>
      <c r="I199">
        <v>1409602178</v>
      </c>
      <c r="J199">
        <v>1406578178</v>
      </c>
      <c r="K199" t="b">
        <v>0</v>
      </c>
      <c r="L199">
        <v>2</v>
      </c>
      <c r="M199" t="b">
        <v>0</v>
      </c>
      <c r="N199" t="s">
        <v>8269</v>
      </c>
      <c r="O199" s="10">
        <v>0</v>
      </c>
      <c r="P199">
        <v>13</v>
      </c>
      <c r="Q199" s="13" t="s">
        <v>8315</v>
      </c>
      <c r="R199" s="13" t="s">
        <v>8316</v>
      </c>
      <c r="S199" s="16">
        <v>41848.84002314815</v>
      </c>
      <c r="T199" s="16">
        <v>41883.84002314815</v>
      </c>
    </row>
    <row r="200" spans="1:20" ht="300" x14ac:dyDescent="0.25">
      <c r="A200">
        <v>3856</v>
      </c>
      <c r="B200" s="3" t="s">
        <v>3853</v>
      </c>
      <c r="C200" s="3" t="s">
        <v>7965</v>
      </c>
      <c r="D200" s="6">
        <v>5000</v>
      </c>
      <c r="E200" s="8">
        <v>1</v>
      </c>
      <c r="F200" t="s">
        <v>8220</v>
      </c>
      <c r="G200" t="s">
        <v>8223</v>
      </c>
      <c r="H200" t="s">
        <v>8245</v>
      </c>
      <c r="I200">
        <v>1425833403</v>
      </c>
      <c r="J200">
        <v>1423245003</v>
      </c>
      <c r="K200" t="b">
        <v>0</v>
      </c>
      <c r="L200">
        <v>1</v>
      </c>
      <c r="M200" t="b">
        <v>0</v>
      </c>
      <c r="N200" t="s">
        <v>8269</v>
      </c>
      <c r="O200" s="10">
        <v>0</v>
      </c>
      <c r="P200">
        <v>1</v>
      </c>
      <c r="Q200" s="13" t="s">
        <v>8315</v>
      </c>
      <c r="R200" s="13" t="s">
        <v>8316</v>
      </c>
      <c r="S200" s="16">
        <v>42041.743090277778</v>
      </c>
      <c r="T200" s="16">
        <v>42071.701423611114</v>
      </c>
    </row>
    <row r="201" spans="1:20" ht="225" x14ac:dyDescent="0.25">
      <c r="A201">
        <v>3859</v>
      </c>
      <c r="B201" s="3" t="s">
        <v>3856</v>
      </c>
      <c r="C201" s="3" t="s">
        <v>7968</v>
      </c>
      <c r="D201" s="6">
        <v>2500</v>
      </c>
      <c r="E201" s="8">
        <v>1</v>
      </c>
      <c r="F201" t="s">
        <v>8220</v>
      </c>
      <c r="G201" t="s">
        <v>8223</v>
      </c>
      <c r="H201" t="s">
        <v>8245</v>
      </c>
      <c r="I201">
        <v>1403730000</v>
      </c>
      <c r="J201">
        <v>1401485207</v>
      </c>
      <c r="K201" t="b">
        <v>0</v>
      </c>
      <c r="L201">
        <v>1</v>
      </c>
      <c r="M201" t="b">
        <v>0</v>
      </c>
      <c r="N201" t="s">
        <v>8269</v>
      </c>
      <c r="O201" s="10">
        <v>0</v>
      </c>
      <c r="P201">
        <v>1</v>
      </c>
      <c r="Q201" s="13" t="s">
        <v>8315</v>
      </c>
      <c r="R201" s="13" t="s">
        <v>8316</v>
      </c>
      <c r="S201" s="16">
        <v>41789.893599537041</v>
      </c>
      <c r="T201" s="16">
        <v>41815.875</v>
      </c>
    </row>
    <row r="202" spans="1:20" ht="150" x14ac:dyDescent="0.25">
      <c r="A202">
        <v>3862</v>
      </c>
      <c r="B202" s="3" t="s">
        <v>3859</v>
      </c>
      <c r="C202" s="3" t="s">
        <v>7971</v>
      </c>
      <c r="D202" s="6">
        <v>7500</v>
      </c>
      <c r="E202" s="8">
        <v>1</v>
      </c>
      <c r="F202" t="s">
        <v>8220</v>
      </c>
      <c r="G202" t="s">
        <v>8223</v>
      </c>
      <c r="H202" t="s">
        <v>8245</v>
      </c>
      <c r="I202">
        <v>1473699540</v>
      </c>
      <c r="J202">
        <v>1472451356</v>
      </c>
      <c r="K202" t="b">
        <v>0</v>
      </c>
      <c r="L202">
        <v>1</v>
      </c>
      <c r="M202" t="b">
        <v>0</v>
      </c>
      <c r="N202" t="s">
        <v>8269</v>
      </c>
      <c r="O202" s="10">
        <v>0</v>
      </c>
      <c r="P202">
        <v>1</v>
      </c>
      <c r="Q202" s="13" t="s">
        <v>8315</v>
      </c>
      <c r="R202" s="13" t="s">
        <v>8316</v>
      </c>
      <c r="S202" s="16">
        <v>42611.261064814811</v>
      </c>
      <c r="T202" s="16">
        <v>42625.707638888889</v>
      </c>
    </row>
    <row r="203" spans="1:20" ht="285" x14ac:dyDescent="0.25">
      <c r="A203">
        <v>3863</v>
      </c>
      <c r="B203" s="3" t="s">
        <v>3860</v>
      </c>
      <c r="C203" s="3" t="s">
        <v>7972</v>
      </c>
      <c r="D203" s="6">
        <v>6000</v>
      </c>
      <c r="E203" s="8">
        <v>0</v>
      </c>
      <c r="F203" t="s">
        <v>8220</v>
      </c>
      <c r="G203" t="s">
        <v>8223</v>
      </c>
      <c r="H203" t="s">
        <v>8245</v>
      </c>
      <c r="I203">
        <v>1446739905</v>
      </c>
      <c r="J203">
        <v>1441552305</v>
      </c>
      <c r="K203" t="b">
        <v>0</v>
      </c>
      <c r="L203">
        <v>0</v>
      </c>
      <c r="M203" t="b">
        <v>0</v>
      </c>
      <c r="N203" t="s">
        <v>8269</v>
      </c>
      <c r="O203" s="10">
        <v>0</v>
      </c>
      <c r="P203">
        <v>0</v>
      </c>
      <c r="Q203" s="13" t="s">
        <v>8315</v>
      </c>
      <c r="R203" s="13" t="s">
        <v>8316</v>
      </c>
      <c r="S203" s="16">
        <v>42253.633159722223</v>
      </c>
      <c r="T203" s="16">
        <v>42313.674826388888</v>
      </c>
    </row>
    <row r="204" spans="1:20" ht="285" x14ac:dyDescent="0.25">
      <c r="A204">
        <v>3892</v>
      </c>
      <c r="B204" s="3" t="s">
        <v>3889</v>
      </c>
      <c r="C204" s="3" t="s">
        <v>8000</v>
      </c>
      <c r="D204" s="6">
        <v>1000</v>
      </c>
      <c r="E204" s="8">
        <v>0</v>
      </c>
      <c r="F204" t="s">
        <v>8220</v>
      </c>
      <c r="G204" t="s">
        <v>8223</v>
      </c>
      <c r="H204" t="s">
        <v>8245</v>
      </c>
      <c r="I204">
        <v>1408863600</v>
      </c>
      <c r="J204">
        <v>1408203557</v>
      </c>
      <c r="K204" t="b">
        <v>0</v>
      </c>
      <c r="L204">
        <v>0</v>
      </c>
      <c r="M204" t="b">
        <v>0</v>
      </c>
      <c r="N204" t="s">
        <v>8269</v>
      </c>
      <c r="O204" s="10">
        <v>0</v>
      </c>
      <c r="P204">
        <v>0</v>
      </c>
      <c r="Q204" s="13" t="s">
        <v>8315</v>
      </c>
      <c r="R204" s="13" t="s">
        <v>8316</v>
      </c>
      <c r="S204" s="16">
        <v>41867.652280092596</v>
      </c>
      <c r="T204" s="16">
        <v>41875.291666666664</v>
      </c>
    </row>
    <row r="205" spans="1:20" ht="300" x14ac:dyDescent="0.25">
      <c r="A205">
        <v>3903</v>
      </c>
      <c r="B205" s="3" t="s">
        <v>3900</v>
      </c>
      <c r="C205" s="3" t="s">
        <v>8011</v>
      </c>
      <c r="D205" s="6">
        <v>1500</v>
      </c>
      <c r="E205" s="8">
        <v>0</v>
      </c>
      <c r="F205" t="s">
        <v>8220</v>
      </c>
      <c r="G205" t="s">
        <v>8223</v>
      </c>
      <c r="H205" t="s">
        <v>8245</v>
      </c>
      <c r="I205">
        <v>1439581080</v>
      </c>
      <c r="J205">
        <v>1435709765</v>
      </c>
      <c r="K205" t="b">
        <v>0</v>
      </c>
      <c r="L205">
        <v>0</v>
      </c>
      <c r="M205" t="b">
        <v>0</v>
      </c>
      <c r="N205" t="s">
        <v>8269</v>
      </c>
      <c r="O205" s="10">
        <v>0</v>
      </c>
      <c r="P205">
        <v>0</v>
      </c>
      <c r="Q205" s="13" t="s">
        <v>8315</v>
      </c>
      <c r="R205" s="13" t="s">
        <v>8316</v>
      </c>
      <c r="S205" s="16">
        <v>42186.01116898148</v>
      </c>
      <c r="T205" s="16">
        <v>42230.818055555559</v>
      </c>
    </row>
    <row r="206" spans="1:20" ht="105" x14ac:dyDescent="0.25">
      <c r="A206">
        <v>3904</v>
      </c>
      <c r="B206" s="3" t="s">
        <v>3901</v>
      </c>
      <c r="C206" s="3" t="s">
        <v>8012</v>
      </c>
      <c r="D206" s="6">
        <v>10000</v>
      </c>
      <c r="E206" s="8">
        <v>3</v>
      </c>
      <c r="F206" t="s">
        <v>8220</v>
      </c>
      <c r="G206" t="s">
        <v>8223</v>
      </c>
      <c r="H206" t="s">
        <v>8245</v>
      </c>
      <c r="I206">
        <v>1429074240</v>
      </c>
      <c r="J206">
        <v>1427866200</v>
      </c>
      <c r="K206" t="b">
        <v>0</v>
      </c>
      <c r="L206">
        <v>2</v>
      </c>
      <c r="M206" t="b">
        <v>0</v>
      </c>
      <c r="N206" t="s">
        <v>8269</v>
      </c>
      <c r="O206" s="10">
        <v>0</v>
      </c>
      <c r="P206">
        <v>1.5</v>
      </c>
      <c r="Q206" s="13" t="s">
        <v>8315</v>
      </c>
      <c r="R206" s="13" t="s">
        <v>8316</v>
      </c>
      <c r="S206" s="16">
        <v>42095.229166666672</v>
      </c>
      <c r="T206" s="16">
        <v>42109.211111111115</v>
      </c>
    </row>
    <row r="207" spans="1:20" ht="240" x14ac:dyDescent="0.25">
      <c r="A207">
        <v>3909</v>
      </c>
      <c r="B207" s="3" t="s">
        <v>3906</v>
      </c>
      <c r="C207" s="3" t="s">
        <v>8017</v>
      </c>
      <c r="D207" s="6">
        <v>60000</v>
      </c>
      <c r="E207" s="8">
        <v>135</v>
      </c>
      <c r="F207" t="s">
        <v>8220</v>
      </c>
      <c r="G207" t="s">
        <v>8223</v>
      </c>
      <c r="H207" t="s">
        <v>8245</v>
      </c>
      <c r="I207">
        <v>1410424642</v>
      </c>
      <c r="J207">
        <v>1407832642</v>
      </c>
      <c r="K207" t="b">
        <v>0</v>
      </c>
      <c r="L207">
        <v>4</v>
      </c>
      <c r="M207" t="b">
        <v>0</v>
      </c>
      <c r="N207" t="s">
        <v>8269</v>
      </c>
      <c r="O207" s="10">
        <v>0</v>
      </c>
      <c r="P207">
        <v>33.75</v>
      </c>
      <c r="Q207" s="13" t="s">
        <v>8315</v>
      </c>
      <c r="R207" s="13" t="s">
        <v>8316</v>
      </c>
      <c r="S207" s="16">
        <v>41863.359282407408</v>
      </c>
      <c r="T207" s="16">
        <v>41893.359282407408</v>
      </c>
    </row>
    <row r="208" spans="1:20" ht="240" x14ac:dyDescent="0.25">
      <c r="A208">
        <v>3912</v>
      </c>
      <c r="B208" s="3" t="s">
        <v>3909</v>
      </c>
      <c r="C208" s="3" t="s">
        <v>8020</v>
      </c>
      <c r="D208" s="6">
        <v>15000</v>
      </c>
      <c r="E208" s="8">
        <v>1</v>
      </c>
      <c r="F20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t="s">
        <v>8269</v>
      </c>
      <c r="O208" s="10">
        <v>0</v>
      </c>
      <c r="P208">
        <v>1</v>
      </c>
      <c r="Q208" s="13" t="s">
        <v>8315</v>
      </c>
      <c r="R208" s="13" t="s">
        <v>8316</v>
      </c>
      <c r="S208" s="16">
        <v>42059.270023148143</v>
      </c>
      <c r="T208" s="16">
        <v>42119.190972222219</v>
      </c>
    </row>
    <row r="209" spans="1:20" ht="270" x14ac:dyDescent="0.25">
      <c r="A209">
        <v>3931</v>
      </c>
      <c r="B209" s="3" t="s">
        <v>3928</v>
      </c>
      <c r="C209" s="3" t="s">
        <v>8039</v>
      </c>
      <c r="D209" s="6">
        <v>8000</v>
      </c>
      <c r="E209" s="8">
        <v>0</v>
      </c>
      <c r="F209" t="s">
        <v>8220</v>
      </c>
      <c r="G209" t="s">
        <v>8223</v>
      </c>
      <c r="H209" t="s">
        <v>8245</v>
      </c>
      <c r="I209">
        <v>1441510707</v>
      </c>
      <c r="J209">
        <v>1439350707</v>
      </c>
      <c r="K209" t="b">
        <v>0</v>
      </c>
      <c r="L209">
        <v>0</v>
      </c>
      <c r="M209" t="b">
        <v>0</v>
      </c>
      <c r="N209" t="s">
        <v>8269</v>
      </c>
      <c r="O209" s="10">
        <v>0</v>
      </c>
      <c r="P209">
        <v>0</v>
      </c>
      <c r="Q209" s="13" t="s">
        <v>8315</v>
      </c>
      <c r="R209" s="13" t="s">
        <v>8316</v>
      </c>
      <c r="S209" s="16">
        <v>42228.151701388888</v>
      </c>
      <c r="T209" s="16">
        <v>42253.151701388888</v>
      </c>
    </row>
    <row r="210" spans="1:20" ht="270" x14ac:dyDescent="0.25">
      <c r="A210">
        <v>3932</v>
      </c>
      <c r="B210" s="3" t="s">
        <v>3929</v>
      </c>
      <c r="C210" s="3" t="s">
        <v>8040</v>
      </c>
      <c r="D210" s="6">
        <v>12000</v>
      </c>
      <c r="E210" s="8">
        <v>1</v>
      </c>
      <c r="F210" t="s">
        <v>8220</v>
      </c>
      <c r="G210" t="s">
        <v>8223</v>
      </c>
      <c r="H210" t="s">
        <v>8245</v>
      </c>
      <c r="I210">
        <v>1458097364</v>
      </c>
      <c r="J210">
        <v>1455508964</v>
      </c>
      <c r="K210" t="b">
        <v>0</v>
      </c>
      <c r="L210">
        <v>1</v>
      </c>
      <c r="M210" t="b">
        <v>0</v>
      </c>
      <c r="N210" t="s">
        <v>8269</v>
      </c>
      <c r="O210" s="10">
        <v>0</v>
      </c>
      <c r="P210">
        <v>1</v>
      </c>
      <c r="Q210" s="13" t="s">
        <v>8315</v>
      </c>
      <c r="R210" s="13" t="s">
        <v>8316</v>
      </c>
      <c r="S210" s="16">
        <v>42415.168564814812</v>
      </c>
      <c r="T210" s="16">
        <v>42445.126898148148</v>
      </c>
    </row>
    <row r="211" spans="1:20" ht="300" x14ac:dyDescent="0.25">
      <c r="A211">
        <v>3936</v>
      </c>
      <c r="B211" s="3" t="s">
        <v>3933</v>
      </c>
      <c r="C211" s="3" t="s">
        <v>8044</v>
      </c>
      <c r="D211" s="6">
        <v>20000</v>
      </c>
      <c r="E211" s="8">
        <v>0</v>
      </c>
      <c r="F211" t="s">
        <v>8220</v>
      </c>
      <c r="G211" t="s">
        <v>8223</v>
      </c>
      <c r="H211" t="s">
        <v>8245</v>
      </c>
      <c r="I211">
        <v>1480576720</v>
      </c>
      <c r="J211">
        <v>1477981120</v>
      </c>
      <c r="K211" t="b">
        <v>0</v>
      </c>
      <c r="L211">
        <v>0</v>
      </c>
      <c r="M211" t="b">
        <v>0</v>
      </c>
      <c r="N211" t="s">
        <v>8269</v>
      </c>
      <c r="O211" s="10">
        <v>0</v>
      </c>
      <c r="P211">
        <v>0</v>
      </c>
      <c r="Q211" s="13" t="s">
        <v>8315</v>
      </c>
      <c r="R211" s="13" t="s">
        <v>8316</v>
      </c>
      <c r="S211" s="16">
        <v>42675.262962962966</v>
      </c>
      <c r="T211" s="16">
        <v>42705.304629629631</v>
      </c>
    </row>
    <row r="212" spans="1:20" ht="285" x14ac:dyDescent="0.25">
      <c r="A212">
        <v>3940</v>
      </c>
      <c r="B212" s="3" t="s">
        <v>3937</v>
      </c>
      <c r="C212" s="3" t="s">
        <v>8048</v>
      </c>
      <c r="D212" s="6">
        <v>5000</v>
      </c>
      <c r="E212" s="8">
        <v>11</v>
      </c>
      <c r="F212" t="s">
        <v>8220</v>
      </c>
      <c r="G212" t="s">
        <v>8223</v>
      </c>
      <c r="H212" t="s">
        <v>8245</v>
      </c>
      <c r="I212">
        <v>1420199351</v>
      </c>
      <c r="J212">
        <v>1416311351</v>
      </c>
      <c r="K212" t="b">
        <v>0</v>
      </c>
      <c r="L212">
        <v>2</v>
      </c>
      <c r="M212" t="b">
        <v>0</v>
      </c>
      <c r="N212" t="s">
        <v>8269</v>
      </c>
      <c r="O212" s="10">
        <v>0</v>
      </c>
      <c r="P212">
        <v>5.5</v>
      </c>
      <c r="Q212" s="13" t="s">
        <v>8315</v>
      </c>
      <c r="R212" s="13" t="s">
        <v>8316</v>
      </c>
      <c r="S212" s="16">
        <v>41961.492488425924</v>
      </c>
      <c r="T212" s="16">
        <v>42006.492488425924</v>
      </c>
    </row>
    <row r="213" spans="1:20" ht="225" x14ac:dyDescent="0.25">
      <c r="A213">
        <v>3942</v>
      </c>
      <c r="B213" s="3" t="s">
        <v>3939</v>
      </c>
      <c r="C213" s="3" t="s">
        <v>8050</v>
      </c>
      <c r="D213" s="6">
        <v>1200</v>
      </c>
      <c r="E213" s="8">
        <v>0</v>
      </c>
      <c r="F213" t="s">
        <v>8220</v>
      </c>
      <c r="G213" t="s">
        <v>8223</v>
      </c>
      <c r="H213" t="s">
        <v>8245</v>
      </c>
      <c r="I213">
        <v>1434490914</v>
      </c>
      <c r="J213">
        <v>1429306914</v>
      </c>
      <c r="K213" t="b">
        <v>0</v>
      </c>
      <c r="L213">
        <v>0</v>
      </c>
      <c r="M213" t="b">
        <v>0</v>
      </c>
      <c r="N213" t="s">
        <v>8269</v>
      </c>
      <c r="O213" s="10">
        <v>0</v>
      </c>
      <c r="P213">
        <v>0</v>
      </c>
      <c r="Q213" s="13" t="s">
        <v>8315</v>
      </c>
      <c r="R213" s="13" t="s">
        <v>8316</v>
      </c>
      <c r="S213" s="16">
        <v>42111.904097222221</v>
      </c>
      <c r="T213" s="16">
        <v>42171.904097222221</v>
      </c>
    </row>
    <row r="214" spans="1:20" ht="285" x14ac:dyDescent="0.25">
      <c r="A214">
        <v>3944</v>
      </c>
      <c r="B214" s="3" t="s">
        <v>3941</v>
      </c>
      <c r="C214" s="3" t="s">
        <v>8052</v>
      </c>
      <c r="D214" s="6">
        <v>5000</v>
      </c>
      <c r="E214" s="8">
        <v>0</v>
      </c>
      <c r="F214" t="s">
        <v>8220</v>
      </c>
      <c r="G214" t="s">
        <v>8223</v>
      </c>
      <c r="H214" t="s">
        <v>8245</v>
      </c>
      <c r="I214">
        <v>1440690875</v>
      </c>
      <c r="J214">
        <v>1438098875</v>
      </c>
      <c r="K214" t="b">
        <v>0</v>
      </c>
      <c r="L214">
        <v>0</v>
      </c>
      <c r="M214" t="b">
        <v>0</v>
      </c>
      <c r="N214" t="s">
        <v>8269</v>
      </c>
      <c r="O214" s="10">
        <v>0</v>
      </c>
      <c r="P214">
        <v>0</v>
      </c>
      <c r="Q214" s="13" t="s">
        <v>8315</v>
      </c>
      <c r="R214" s="13" t="s">
        <v>8316</v>
      </c>
      <c r="S214" s="16">
        <v>42213.662905092591</v>
      </c>
      <c r="T214" s="16">
        <v>42243.662905092591</v>
      </c>
    </row>
    <row r="215" spans="1:20" ht="270" x14ac:dyDescent="0.25">
      <c r="A215">
        <v>3945</v>
      </c>
      <c r="B215" s="3" t="s">
        <v>3942</v>
      </c>
      <c r="C215" s="3" t="s">
        <v>8053</v>
      </c>
      <c r="D215" s="6">
        <v>2000</v>
      </c>
      <c r="E215" s="8">
        <v>5</v>
      </c>
      <c r="F215" t="s">
        <v>8220</v>
      </c>
      <c r="G215" t="s">
        <v>8223</v>
      </c>
      <c r="H215" t="s">
        <v>8245</v>
      </c>
      <c r="I215">
        <v>1431717268</v>
      </c>
      <c r="J215">
        <v>1429125268</v>
      </c>
      <c r="K215" t="b">
        <v>0</v>
      </c>
      <c r="L215">
        <v>1</v>
      </c>
      <c r="M215" t="b">
        <v>0</v>
      </c>
      <c r="N215" t="s">
        <v>8269</v>
      </c>
      <c r="O215" s="10">
        <v>0</v>
      </c>
      <c r="P215">
        <v>5</v>
      </c>
      <c r="Q215" s="13" t="s">
        <v>8315</v>
      </c>
      <c r="R215" s="13" t="s">
        <v>8316</v>
      </c>
      <c r="S215" s="16">
        <v>42109.801712962959</v>
      </c>
      <c r="T215" s="16">
        <v>42139.801712962959</v>
      </c>
    </row>
    <row r="216" spans="1:20" ht="300" x14ac:dyDescent="0.25">
      <c r="A216">
        <v>3952</v>
      </c>
      <c r="B216" s="3" t="s">
        <v>3949</v>
      </c>
      <c r="C216" s="3" t="s">
        <v>8059</v>
      </c>
      <c r="D216" s="6">
        <v>26000</v>
      </c>
      <c r="E216" s="8">
        <v>25</v>
      </c>
      <c r="F216" t="s">
        <v>8220</v>
      </c>
      <c r="G216" t="s">
        <v>8223</v>
      </c>
      <c r="H216" t="s">
        <v>8245</v>
      </c>
      <c r="I216">
        <v>1445885890</v>
      </c>
      <c r="J216">
        <v>1440701890</v>
      </c>
      <c r="K216" t="b">
        <v>0</v>
      </c>
      <c r="L216">
        <v>1</v>
      </c>
      <c r="M216" t="b">
        <v>0</v>
      </c>
      <c r="N216" t="s">
        <v>8269</v>
      </c>
      <c r="O216" s="10">
        <v>0</v>
      </c>
      <c r="P216">
        <v>25</v>
      </c>
      <c r="Q216" s="13" t="s">
        <v>8315</v>
      </c>
      <c r="R216" s="13" t="s">
        <v>8316</v>
      </c>
      <c r="S216" s="16">
        <v>42243.790393518517</v>
      </c>
      <c r="T216" s="16">
        <v>42303.790393518517</v>
      </c>
    </row>
    <row r="217" spans="1:20" ht="270" x14ac:dyDescent="0.25">
      <c r="A217">
        <v>3953</v>
      </c>
      <c r="B217" s="3" t="s">
        <v>3950</v>
      </c>
      <c r="C217" s="3" t="s">
        <v>8060</v>
      </c>
      <c r="D217" s="6">
        <v>17600</v>
      </c>
      <c r="E217" s="8">
        <v>0</v>
      </c>
      <c r="F217" t="s">
        <v>8220</v>
      </c>
      <c r="G217" t="s">
        <v>8223</v>
      </c>
      <c r="H217" t="s">
        <v>8245</v>
      </c>
      <c r="I217">
        <v>1469834940</v>
      </c>
      <c r="J217">
        <v>1467162586</v>
      </c>
      <c r="K217" t="b">
        <v>0</v>
      </c>
      <c r="L217">
        <v>0</v>
      </c>
      <c r="M217" t="b">
        <v>0</v>
      </c>
      <c r="N217" t="s">
        <v>8269</v>
      </c>
      <c r="O217" s="10">
        <v>0</v>
      </c>
      <c r="P217">
        <v>0</v>
      </c>
      <c r="Q217" s="13" t="s">
        <v>8315</v>
      </c>
      <c r="R217" s="13" t="s">
        <v>8316</v>
      </c>
      <c r="S217" s="16">
        <v>42550.048449074078</v>
      </c>
      <c r="T217" s="16">
        <v>42580.978472222225</v>
      </c>
    </row>
    <row r="218" spans="1:20" ht="300" x14ac:dyDescent="0.25">
      <c r="A218">
        <v>3956</v>
      </c>
      <c r="B218" s="3" t="s">
        <v>3953</v>
      </c>
      <c r="C218" s="3" t="s">
        <v>8063</v>
      </c>
      <c r="D218" s="6">
        <v>5500</v>
      </c>
      <c r="E218" s="8">
        <v>0</v>
      </c>
      <c r="F218" t="s">
        <v>8220</v>
      </c>
      <c r="G218" t="s">
        <v>8223</v>
      </c>
      <c r="H218" t="s">
        <v>8245</v>
      </c>
      <c r="I218">
        <v>1461543600</v>
      </c>
      <c r="J218">
        <v>1459203727</v>
      </c>
      <c r="K218" t="b">
        <v>0</v>
      </c>
      <c r="L218">
        <v>0</v>
      </c>
      <c r="M218" t="b">
        <v>0</v>
      </c>
      <c r="N218" t="s">
        <v>8269</v>
      </c>
      <c r="O218" s="10">
        <v>0</v>
      </c>
      <c r="P218">
        <v>0</v>
      </c>
      <c r="Q218" s="13" t="s">
        <v>8315</v>
      </c>
      <c r="R218" s="13" t="s">
        <v>8316</v>
      </c>
      <c r="S218" s="16">
        <v>42457.932025462964</v>
      </c>
      <c r="T218" s="16">
        <v>42485.013888888891</v>
      </c>
    </row>
    <row r="219" spans="1:20" ht="225" x14ac:dyDescent="0.25">
      <c r="A219">
        <v>3957</v>
      </c>
      <c r="B219" s="3" t="s">
        <v>3954</v>
      </c>
      <c r="C219" s="3" t="s">
        <v>8064</v>
      </c>
      <c r="D219" s="6">
        <v>28000</v>
      </c>
      <c r="E219" s="8">
        <v>7</v>
      </c>
      <c r="F219" t="s">
        <v>8220</v>
      </c>
      <c r="G219" t="s">
        <v>8223</v>
      </c>
      <c r="H219" t="s">
        <v>8245</v>
      </c>
      <c r="I219">
        <v>1468020354</v>
      </c>
      <c r="J219">
        <v>1464045954</v>
      </c>
      <c r="K219" t="b">
        <v>0</v>
      </c>
      <c r="L219">
        <v>1</v>
      </c>
      <c r="M219" t="b">
        <v>0</v>
      </c>
      <c r="N219" t="s">
        <v>8269</v>
      </c>
      <c r="O219" s="10">
        <v>0</v>
      </c>
      <c r="P219">
        <v>7</v>
      </c>
      <c r="Q219" s="13" t="s">
        <v>8315</v>
      </c>
      <c r="R219" s="13" t="s">
        <v>8316</v>
      </c>
      <c r="S219" s="16">
        <v>42513.976319444439</v>
      </c>
      <c r="T219" s="16">
        <v>42559.976319444439</v>
      </c>
    </row>
    <row r="220" spans="1:20" ht="300" x14ac:dyDescent="0.25">
      <c r="A220">
        <v>3970</v>
      </c>
      <c r="B220" s="3" t="s">
        <v>3967</v>
      </c>
      <c r="C220" s="3" t="s">
        <v>8077</v>
      </c>
      <c r="D220" s="6">
        <v>15000</v>
      </c>
      <c r="E220" s="8">
        <v>11</v>
      </c>
      <c r="F220" t="s">
        <v>8220</v>
      </c>
      <c r="G220" t="s">
        <v>8223</v>
      </c>
      <c r="H220" t="s">
        <v>8245</v>
      </c>
      <c r="I220">
        <v>1460925811</v>
      </c>
      <c r="J220">
        <v>1458333811</v>
      </c>
      <c r="K220" t="b">
        <v>0</v>
      </c>
      <c r="L220">
        <v>2</v>
      </c>
      <c r="M220" t="b">
        <v>0</v>
      </c>
      <c r="N220" t="s">
        <v>8269</v>
      </c>
      <c r="O220" s="10">
        <v>0</v>
      </c>
      <c r="P220">
        <v>5.5</v>
      </c>
      <c r="Q220" s="13" t="s">
        <v>8315</v>
      </c>
      <c r="R220" s="13" t="s">
        <v>8316</v>
      </c>
      <c r="S220" s="16">
        <v>42447.863553240735</v>
      </c>
      <c r="T220" s="16">
        <v>42477.863553240735</v>
      </c>
    </row>
    <row r="221" spans="1:20" ht="300" x14ac:dyDescent="0.25">
      <c r="A221">
        <v>3975</v>
      </c>
      <c r="B221" s="3" t="s">
        <v>3972</v>
      </c>
      <c r="C221" s="3" t="s">
        <v>8082</v>
      </c>
      <c r="D221" s="6">
        <v>678</v>
      </c>
      <c r="E221" s="8">
        <v>0</v>
      </c>
      <c r="F221" t="s">
        <v>8220</v>
      </c>
      <c r="G221" t="s">
        <v>8223</v>
      </c>
      <c r="H221" t="s">
        <v>8245</v>
      </c>
      <c r="I221">
        <v>1468442898</v>
      </c>
      <c r="J221">
        <v>1465850898</v>
      </c>
      <c r="K221" t="b">
        <v>0</v>
      </c>
      <c r="L221">
        <v>0</v>
      </c>
      <c r="M221" t="b">
        <v>0</v>
      </c>
      <c r="N221" t="s">
        <v>8269</v>
      </c>
      <c r="O221" s="10">
        <v>0</v>
      </c>
      <c r="P221">
        <v>0</v>
      </c>
      <c r="Q221" s="13" t="s">
        <v>8315</v>
      </c>
      <c r="R221" s="13" t="s">
        <v>8316</v>
      </c>
      <c r="S221" s="16">
        <v>42534.866875</v>
      </c>
      <c r="T221" s="16">
        <v>42564.866875</v>
      </c>
    </row>
    <row r="222" spans="1:20" ht="285" x14ac:dyDescent="0.25">
      <c r="A222">
        <v>3989</v>
      </c>
      <c r="B222" s="3" t="s">
        <v>3985</v>
      </c>
      <c r="C222" s="3" t="s">
        <v>8095</v>
      </c>
      <c r="D222" s="6">
        <v>3000</v>
      </c>
      <c r="E222" s="8">
        <v>0</v>
      </c>
      <c r="F222" t="s">
        <v>8220</v>
      </c>
      <c r="G222" t="s">
        <v>8223</v>
      </c>
      <c r="H222" t="s">
        <v>8245</v>
      </c>
      <c r="I222">
        <v>1447009181</v>
      </c>
      <c r="J222">
        <v>1444413581</v>
      </c>
      <c r="K222" t="b">
        <v>0</v>
      </c>
      <c r="L222">
        <v>0</v>
      </c>
      <c r="M222" t="b">
        <v>0</v>
      </c>
      <c r="N222" t="s">
        <v>8269</v>
      </c>
      <c r="O222" s="10">
        <v>0</v>
      </c>
      <c r="P222">
        <v>0</v>
      </c>
      <c r="Q222" s="13" t="s">
        <v>8315</v>
      </c>
      <c r="R222" s="13" t="s">
        <v>8316</v>
      </c>
      <c r="S222" s="16">
        <v>42286.749780092592</v>
      </c>
      <c r="T222" s="16">
        <v>42316.791446759264</v>
      </c>
    </row>
    <row r="223" spans="1:20" ht="240" x14ac:dyDescent="0.25">
      <c r="A223">
        <v>3993</v>
      </c>
      <c r="B223" s="3" t="s">
        <v>3989</v>
      </c>
      <c r="C223" s="3" t="s">
        <v>8099</v>
      </c>
      <c r="D223" s="6">
        <v>50000</v>
      </c>
      <c r="E223" s="8">
        <v>3</v>
      </c>
      <c r="F223" t="s">
        <v>8220</v>
      </c>
      <c r="G223" t="s">
        <v>8223</v>
      </c>
      <c r="H223" t="s">
        <v>8245</v>
      </c>
      <c r="I223">
        <v>1431549912</v>
      </c>
      <c r="J223">
        <v>1428957912</v>
      </c>
      <c r="K223" t="b">
        <v>0</v>
      </c>
      <c r="L223">
        <v>1</v>
      </c>
      <c r="M223" t="b">
        <v>0</v>
      </c>
      <c r="N223" t="s">
        <v>8269</v>
      </c>
      <c r="O223" s="10">
        <v>0</v>
      </c>
      <c r="P223">
        <v>3</v>
      </c>
      <c r="Q223" s="13" t="s">
        <v>8315</v>
      </c>
      <c r="R223" s="13" t="s">
        <v>8316</v>
      </c>
      <c r="S223" s="16">
        <v>42107.864722222221</v>
      </c>
      <c r="T223" s="16">
        <v>42137.864722222221</v>
      </c>
    </row>
    <row r="224" spans="1:20" ht="210" x14ac:dyDescent="0.25">
      <c r="A224">
        <v>3994</v>
      </c>
      <c r="B224" s="3" t="s">
        <v>3990</v>
      </c>
      <c r="C224" s="3" t="s">
        <v>8100</v>
      </c>
      <c r="D224" s="6">
        <v>2000</v>
      </c>
      <c r="E224" s="8">
        <v>5</v>
      </c>
      <c r="F224" t="s">
        <v>8220</v>
      </c>
      <c r="G224" t="s">
        <v>8223</v>
      </c>
      <c r="H224" t="s">
        <v>8245</v>
      </c>
      <c r="I224">
        <v>1405761690</v>
      </c>
      <c r="J224">
        <v>1403169690</v>
      </c>
      <c r="K224" t="b">
        <v>0</v>
      </c>
      <c r="L224">
        <v>1</v>
      </c>
      <c r="M224" t="b">
        <v>0</v>
      </c>
      <c r="N224" t="s">
        <v>8269</v>
      </c>
      <c r="O224" s="10">
        <v>0</v>
      </c>
      <c r="P224">
        <v>5</v>
      </c>
      <c r="Q224" s="13" t="s">
        <v>8315</v>
      </c>
      <c r="R224" s="13" t="s">
        <v>8316</v>
      </c>
      <c r="S224" s="16">
        <v>41809.389930555553</v>
      </c>
      <c r="T224" s="16">
        <v>41839.389930555553</v>
      </c>
    </row>
    <row r="225" spans="1:20" ht="105" x14ac:dyDescent="0.25">
      <c r="A225">
        <v>4000</v>
      </c>
      <c r="B225" s="3" t="s">
        <v>3996</v>
      </c>
      <c r="C225" s="3" t="s">
        <v>8106</v>
      </c>
      <c r="D225" s="6">
        <v>8000</v>
      </c>
      <c r="E225" s="8">
        <v>10</v>
      </c>
      <c r="F225" t="s">
        <v>8220</v>
      </c>
      <c r="G225" t="s">
        <v>8223</v>
      </c>
      <c r="H225" t="s">
        <v>8245</v>
      </c>
      <c r="I225">
        <v>1462631358</v>
      </c>
      <c r="J225">
        <v>1457450958</v>
      </c>
      <c r="K225" t="b">
        <v>0</v>
      </c>
      <c r="L225">
        <v>1</v>
      </c>
      <c r="M225" t="b">
        <v>0</v>
      </c>
      <c r="N225" t="s">
        <v>8269</v>
      </c>
      <c r="O225" s="10">
        <v>0</v>
      </c>
      <c r="P225">
        <v>10</v>
      </c>
      <c r="Q225" s="13" t="s">
        <v>8315</v>
      </c>
      <c r="R225" s="13" t="s">
        <v>8316</v>
      </c>
      <c r="S225" s="16">
        <v>42437.64534722222</v>
      </c>
      <c r="T225" s="16">
        <v>42497.603680555556</v>
      </c>
    </row>
    <row r="226" spans="1:20" ht="105" x14ac:dyDescent="0.25">
      <c r="A226">
        <v>4004</v>
      </c>
      <c r="B226" s="3" t="s">
        <v>4000</v>
      </c>
      <c r="C226" s="3" t="s">
        <v>8109</v>
      </c>
      <c r="D226" s="6">
        <v>500</v>
      </c>
      <c r="E226" s="8">
        <v>1</v>
      </c>
      <c r="F226" t="s">
        <v>8220</v>
      </c>
      <c r="G226" t="s">
        <v>8223</v>
      </c>
      <c r="H226" t="s">
        <v>8245</v>
      </c>
      <c r="I226">
        <v>1412740457</v>
      </c>
      <c r="J226">
        <v>1410148457</v>
      </c>
      <c r="K226" t="b">
        <v>0</v>
      </c>
      <c r="L226">
        <v>1</v>
      </c>
      <c r="M226" t="b">
        <v>0</v>
      </c>
      <c r="N226" t="s">
        <v>8269</v>
      </c>
      <c r="O226" s="10">
        <v>0</v>
      </c>
      <c r="P226">
        <v>1</v>
      </c>
      <c r="Q226" s="13" t="s">
        <v>8315</v>
      </c>
      <c r="R226" s="13" t="s">
        <v>8316</v>
      </c>
      <c r="S226" s="16">
        <v>41890.16269675926</v>
      </c>
      <c r="T226" s="16">
        <v>41920.16269675926</v>
      </c>
    </row>
    <row r="227" spans="1:20" ht="300" x14ac:dyDescent="0.25">
      <c r="A227">
        <v>4006</v>
      </c>
      <c r="B227" s="3" t="s">
        <v>4002</v>
      </c>
      <c r="C227" s="3" t="s">
        <v>8111</v>
      </c>
      <c r="D227" s="6">
        <v>30000</v>
      </c>
      <c r="E227" s="8">
        <v>2</v>
      </c>
      <c r="F227" t="s">
        <v>8220</v>
      </c>
      <c r="G227" t="s">
        <v>8223</v>
      </c>
      <c r="H227" t="s">
        <v>8245</v>
      </c>
      <c r="I227">
        <v>1455647587</v>
      </c>
      <c r="J227">
        <v>1453487587</v>
      </c>
      <c r="K227" t="b">
        <v>0</v>
      </c>
      <c r="L227">
        <v>1</v>
      </c>
      <c r="M227" t="b">
        <v>0</v>
      </c>
      <c r="N227" t="s">
        <v>8269</v>
      </c>
      <c r="O227" s="10">
        <v>0</v>
      </c>
      <c r="P227">
        <v>2</v>
      </c>
      <c r="Q227" s="13" t="s">
        <v>8315</v>
      </c>
      <c r="R227" s="13" t="s">
        <v>8316</v>
      </c>
      <c r="S227" s="16">
        <v>42391.772997685184</v>
      </c>
      <c r="T227" s="16">
        <v>42416.772997685184</v>
      </c>
    </row>
    <row r="228" spans="1:20" ht="270" x14ac:dyDescent="0.25">
      <c r="A228">
        <v>4007</v>
      </c>
      <c r="B228" s="3" t="s">
        <v>4003</v>
      </c>
      <c r="C228" s="3" t="s">
        <v>8112</v>
      </c>
      <c r="D228" s="6">
        <v>2000</v>
      </c>
      <c r="E228" s="8">
        <v>5</v>
      </c>
      <c r="F228" t="s">
        <v>8220</v>
      </c>
      <c r="G228" t="s">
        <v>8223</v>
      </c>
      <c r="H228" t="s">
        <v>8245</v>
      </c>
      <c r="I228">
        <v>1409070480</v>
      </c>
      <c r="J228">
        <v>1406572381</v>
      </c>
      <c r="K228" t="b">
        <v>0</v>
      </c>
      <c r="L228">
        <v>1</v>
      </c>
      <c r="M228" t="b">
        <v>0</v>
      </c>
      <c r="N228" t="s">
        <v>8269</v>
      </c>
      <c r="O228" s="10">
        <v>0</v>
      </c>
      <c r="P228">
        <v>5</v>
      </c>
      <c r="Q228" s="13" t="s">
        <v>8315</v>
      </c>
      <c r="R228" s="13" t="s">
        <v>8316</v>
      </c>
      <c r="S228" s="16">
        <v>41848.772928240738</v>
      </c>
      <c r="T228" s="16">
        <v>41877.686111111114</v>
      </c>
    </row>
    <row r="229" spans="1:20" ht="300" x14ac:dyDescent="0.25">
      <c r="A229">
        <v>4014</v>
      </c>
      <c r="B229" s="3" t="s">
        <v>4010</v>
      </c>
      <c r="C229" s="3" t="s">
        <v>8119</v>
      </c>
      <c r="D229" s="6">
        <v>9000</v>
      </c>
      <c r="E229" s="8">
        <v>0</v>
      </c>
      <c r="F229" t="s">
        <v>8220</v>
      </c>
      <c r="G229" t="s">
        <v>8223</v>
      </c>
      <c r="H229" t="s">
        <v>8245</v>
      </c>
      <c r="I229">
        <v>1457157269</v>
      </c>
      <c r="J229">
        <v>1455861269</v>
      </c>
      <c r="K229" t="b">
        <v>0</v>
      </c>
      <c r="L229">
        <v>0</v>
      </c>
      <c r="M229" t="b">
        <v>0</v>
      </c>
      <c r="N229" t="s">
        <v>8269</v>
      </c>
      <c r="O229" s="10">
        <v>0</v>
      </c>
      <c r="P229">
        <v>0</v>
      </c>
      <c r="Q229" s="13" t="s">
        <v>8315</v>
      </c>
      <c r="R229" s="13" t="s">
        <v>8316</v>
      </c>
      <c r="S229" s="16">
        <v>42419.246168981481</v>
      </c>
      <c r="T229" s="16">
        <v>42434.246168981481</v>
      </c>
    </row>
    <row r="230" spans="1:20" ht="285" x14ac:dyDescent="0.25">
      <c r="A230">
        <v>4015</v>
      </c>
      <c r="B230" s="3" t="s">
        <v>4011</v>
      </c>
      <c r="C230" s="3" t="s">
        <v>8120</v>
      </c>
      <c r="D230" s="6">
        <v>7000</v>
      </c>
      <c r="E230" s="8">
        <v>1</v>
      </c>
      <c r="F230" t="s">
        <v>8220</v>
      </c>
      <c r="G230" t="s">
        <v>8223</v>
      </c>
      <c r="H230" t="s">
        <v>8245</v>
      </c>
      <c r="I230">
        <v>1437331463</v>
      </c>
      <c r="J230">
        <v>1434739463</v>
      </c>
      <c r="K230" t="b">
        <v>0</v>
      </c>
      <c r="L230">
        <v>1</v>
      </c>
      <c r="M230" t="b">
        <v>0</v>
      </c>
      <c r="N230" t="s">
        <v>8269</v>
      </c>
      <c r="O230" s="10">
        <v>0</v>
      </c>
      <c r="P230">
        <v>1</v>
      </c>
      <c r="Q230" s="13" t="s">
        <v>8315</v>
      </c>
      <c r="R230" s="13" t="s">
        <v>8316</v>
      </c>
      <c r="S230" s="16">
        <v>42174.780821759254</v>
      </c>
      <c r="T230" s="16">
        <v>42204.780821759254</v>
      </c>
    </row>
    <row r="231" spans="1:20" ht="225" x14ac:dyDescent="0.25">
      <c r="A231">
        <v>4023</v>
      </c>
      <c r="B231" s="3" t="s">
        <v>4019</v>
      </c>
      <c r="C231" s="3" t="s">
        <v>8128</v>
      </c>
      <c r="D231" s="6">
        <v>7000</v>
      </c>
      <c r="E231" s="8">
        <v>0</v>
      </c>
      <c r="F231" t="s">
        <v>8220</v>
      </c>
      <c r="G231" t="s">
        <v>8223</v>
      </c>
      <c r="H231" t="s">
        <v>8245</v>
      </c>
      <c r="I231">
        <v>1458860363</v>
      </c>
      <c r="J231">
        <v>1454975963</v>
      </c>
      <c r="K231" t="b">
        <v>0</v>
      </c>
      <c r="L231">
        <v>0</v>
      </c>
      <c r="M231" t="b">
        <v>0</v>
      </c>
      <c r="N231" t="s">
        <v>8269</v>
      </c>
      <c r="O231" s="10">
        <v>0</v>
      </c>
      <c r="P231">
        <v>0</v>
      </c>
      <c r="Q231" s="13" t="s">
        <v>8315</v>
      </c>
      <c r="R231" s="13" t="s">
        <v>8316</v>
      </c>
      <c r="S231" s="16">
        <v>42408.999571759254</v>
      </c>
      <c r="T231" s="16">
        <v>42453.957905092597</v>
      </c>
    </row>
    <row r="232" spans="1:20" ht="225" x14ac:dyDescent="0.25">
      <c r="A232">
        <v>4026</v>
      </c>
      <c r="B232" s="3" t="s">
        <v>4022</v>
      </c>
      <c r="C232" s="3" t="s">
        <v>8131</v>
      </c>
      <c r="D232" s="6">
        <v>4000</v>
      </c>
      <c r="E232" s="8">
        <v>0</v>
      </c>
      <c r="F232" t="s">
        <v>8220</v>
      </c>
      <c r="G232" t="s">
        <v>8223</v>
      </c>
      <c r="H232" t="s">
        <v>8245</v>
      </c>
      <c r="I232">
        <v>1449247439</v>
      </c>
      <c r="J232">
        <v>1444059839</v>
      </c>
      <c r="K232" t="b">
        <v>0</v>
      </c>
      <c r="L232">
        <v>0</v>
      </c>
      <c r="M232" t="b">
        <v>0</v>
      </c>
      <c r="N232" t="s">
        <v>8269</v>
      </c>
      <c r="O232" s="10">
        <v>0</v>
      </c>
      <c r="P232">
        <v>0</v>
      </c>
      <c r="Q232" s="13" t="s">
        <v>8315</v>
      </c>
      <c r="R232" s="13" t="s">
        <v>8316</v>
      </c>
      <c r="S232" s="16">
        <v>42282.655543981484</v>
      </c>
      <c r="T232" s="16">
        <v>42342.697210648148</v>
      </c>
    </row>
    <row r="233" spans="1:20" ht="285" x14ac:dyDescent="0.25">
      <c r="A233">
        <v>4029</v>
      </c>
      <c r="B233" s="3" t="s">
        <v>4025</v>
      </c>
      <c r="C233" s="3" t="s">
        <v>8134</v>
      </c>
      <c r="D233" s="6">
        <v>20000</v>
      </c>
      <c r="E233" s="8">
        <v>0</v>
      </c>
      <c r="F233" t="s">
        <v>8220</v>
      </c>
      <c r="G233" t="s">
        <v>8223</v>
      </c>
      <c r="H233" t="s">
        <v>8245</v>
      </c>
      <c r="I233">
        <v>1450053370</v>
      </c>
      <c r="J233">
        <v>1447461370</v>
      </c>
      <c r="K233" t="b">
        <v>0</v>
      </c>
      <c r="L233">
        <v>0</v>
      </c>
      <c r="M233" t="b">
        <v>0</v>
      </c>
      <c r="N233" t="s">
        <v>8269</v>
      </c>
      <c r="O233" s="10">
        <v>0</v>
      </c>
      <c r="P233">
        <v>0</v>
      </c>
      <c r="Q233" s="13" t="s">
        <v>8315</v>
      </c>
      <c r="R233" s="13" t="s">
        <v>8316</v>
      </c>
      <c r="S233" s="16">
        <v>42322.025115740747</v>
      </c>
      <c r="T233" s="16">
        <v>42352.025115740747</v>
      </c>
    </row>
    <row r="234" spans="1:20" ht="300" x14ac:dyDescent="0.25">
      <c r="A234">
        <v>4031</v>
      </c>
      <c r="B234" s="3" t="s">
        <v>4027</v>
      </c>
      <c r="C234" s="3" t="s">
        <v>8136</v>
      </c>
      <c r="D234" s="6">
        <v>5000</v>
      </c>
      <c r="E234" s="8">
        <v>0</v>
      </c>
      <c r="F234" t="s">
        <v>8220</v>
      </c>
      <c r="G234" t="s">
        <v>8223</v>
      </c>
      <c r="H234" t="s">
        <v>8245</v>
      </c>
      <c r="I234">
        <v>1418914964</v>
      </c>
      <c r="J234">
        <v>1414591364</v>
      </c>
      <c r="K234" t="b">
        <v>0</v>
      </c>
      <c r="L234">
        <v>0</v>
      </c>
      <c r="M234" t="b">
        <v>0</v>
      </c>
      <c r="N234" t="s">
        <v>8269</v>
      </c>
      <c r="O234" s="10">
        <v>0</v>
      </c>
      <c r="P234">
        <v>0</v>
      </c>
      <c r="Q234" s="13" t="s">
        <v>8315</v>
      </c>
      <c r="R234" s="13" t="s">
        <v>8316</v>
      </c>
      <c r="S234" s="16">
        <v>41941.585231481484</v>
      </c>
      <c r="T234" s="16">
        <v>41991.626898148148</v>
      </c>
    </row>
    <row r="235" spans="1:20" ht="300" x14ac:dyDescent="0.25">
      <c r="A235">
        <v>4042</v>
      </c>
      <c r="B235" s="3" t="s">
        <v>4038</v>
      </c>
      <c r="C235" s="3" t="s">
        <v>8146</v>
      </c>
      <c r="D235" s="6">
        <v>10000</v>
      </c>
      <c r="E235" s="8">
        <v>21</v>
      </c>
      <c r="F235" t="s">
        <v>8220</v>
      </c>
      <c r="G235" t="s">
        <v>8223</v>
      </c>
      <c r="H235" t="s">
        <v>8245</v>
      </c>
      <c r="I235">
        <v>1421781360</v>
      </c>
      <c r="J235">
        <v>1419213664</v>
      </c>
      <c r="K235" t="b">
        <v>0</v>
      </c>
      <c r="L235">
        <v>3</v>
      </c>
      <c r="M235" t="b">
        <v>0</v>
      </c>
      <c r="N235" t="s">
        <v>8269</v>
      </c>
      <c r="O235" s="10">
        <v>0</v>
      </c>
      <c r="P235">
        <v>7</v>
      </c>
      <c r="Q235" s="13" t="s">
        <v>8315</v>
      </c>
      <c r="R235" s="13" t="s">
        <v>8316</v>
      </c>
      <c r="S235" s="16">
        <v>41995.084074074075</v>
      </c>
      <c r="T235" s="16">
        <v>42024.802777777775</v>
      </c>
    </row>
    <row r="236" spans="1:20" ht="315" x14ac:dyDescent="0.25">
      <c r="A236">
        <v>4049</v>
      </c>
      <c r="B236" s="3" t="s">
        <v>4045</v>
      </c>
      <c r="C236" s="3" t="s">
        <v>8153</v>
      </c>
      <c r="D236" s="6">
        <v>20000</v>
      </c>
      <c r="E236" s="8">
        <v>16</v>
      </c>
      <c r="F236" t="s">
        <v>8220</v>
      </c>
      <c r="G236" t="s">
        <v>8223</v>
      </c>
      <c r="H236" t="s">
        <v>8245</v>
      </c>
      <c r="I236">
        <v>1436914815</v>
      </c>
      <c r="J236">
        <v>1434322815</v>
      </c>
      <c r="K236" t="b">
        <v>0</v>
      </c>
      <c r="L236">
        <v>1</v>
      </c>
      <c r="M236" t="b">
        <v>0</v>
      </c>
      <c r="N236" t="s">
        <v>8269</v>
      </c>
      <c r="O236" s="10">
        <v>0</v>
      </c>
      <c r="P236">
        <v>16</v>
      </c>
      <c r="Q236" s="13" t="s">
        <v>8315</v>
      </c>
      <c r="R236" s="13" t="s">
        <v>8316</v>
      </c>
      <c r="S236" s="16">
        <v>42169.958506944444</v>
      </c>
      <c r="T236" s="16">
        <v>42199.958506944444</v>
      </c>
    </row>
    <row r="237" spans="1:20" ht="285" x14ac:dyDescent="0.25">
      <c r="A237">
        <v>4050</v>
      </c>
      <c r="B237" s="3" t="s">
        <v>4046</v>
      </c>
      <c r="C237" s="3" t="s">
        <v>8154</v>
      </c>
      <c r="D237" s="6">
        <v>1500</v>
      </c>
      <c r="E237" s="8">
        <v>1</v>
      </c>
      <c r="F237" t="s">
        <v>8220</v>
      </c>
      <c r="G237" t="s">
        <v>8223</v>
      </c>
      <c r="H237" t="s">
        <v>8245</v>
      </c>
      <c r="I237">
        <v>1414077391</v>
      </c>
      <c r="J237">
        <v>1411485391</v>
      </c>
      <c r="K237" t="b">
        <v>0</v>
      </c>
      <c r="L237">
        <v>1</v>
      </c>
      <c r="M237" t="b">
        <v>0</v>
      </c>
      <c r="N237" t="s">
        <v>8269</v>
      </c>
      <c r="O237" s="10">
        <v>0</v>
      </c>
      <c r="P237">
        <v>1</v>
      </c>
      <c r="Q237" s="13" t="s">
        <v>8315</v>
      </c>
      <c r="R237" s="13" t="s">
        <v>8316</v>
      </c>
      <c r="S237" s="16">
        <v>41905.636469907404</v>
      </c>
      <c r="T237" s="16">
        <v>41935.636469907404</v>
      </c>
    </row>
    <row r="238" spans="1:20" ht="255" x14ac:dyDescent="0.25">
      <c r="A238">
        <v>4051</v>
      </c>
      <c r="B238" s="3" t="s">
        <v>4047</v>
      </c>
      <c r="C238" s="3" t="s">
        <v>8155</v>
      </c>
      <c r="D238" s="6">
        <v>500</v>
      </c>
      <c r="E238" s="8">
        <v>0</v>
      </c>
      <c r="F238" t="s">
        <v>8220</v>
      </c>
      <c r="G238" t="s">
        <v>8223</v>
      </c>
      <c r="H238" t="s">
        <v>8245</v>
      </c>
      <c r="I238">
        <v>1399618380</v>
      </c>
      <c r="J238">
        <v>1399058797</v>
      </c>
      <c r="K238" t="b">
        <v>0</v>
      </c>
      <c r="L238">
        <v>0</v>
      </c>
      <c r="M238" t="b">
        <v>0</v>
      </c>
      <c r="N238" t="s">
        <v>8269</v>
      </c>
      <c r="O238" s="10">
        <v>0</v>
      </c>
      <c r="P238">
        <v>0</v>
      </c>
      <c r="Q238" s="13" t="s">
        <v>8315</v>
      </c>
      <c r="R238" s="13" t="s">
        <v>8316</v>
      </c>
      <c r="S238" s="16">
        <v>41761.810150462967</v>
      </c>
      <c r="T238" s="16">
        <v>41768.286805555559</v>
      </c>
    </row>
    <row r="239" spans="1:20" ht="270" x14ac:dyDescent="0.25">
      <c r="A239">
        <v>4054</v>
      </c>
      <c r="B239" s="3" t="s">
        <v>4050</v>
      </c>
      <c r="C239" s="3" t="s">
        <v>8158</v>
      </c>
      <c r="D239" s="6">
        <v>8880</v>
      </c>
      <c r="E239" s="8">
        <v>0</v>
      </c>
      <c r="F239" t="s">
        <v>8220</v>
      </c>
      <c r="G239" t="s">
        <v>8223</v>
      </c>
      <c r="H239" t="s">
        <v>8245</v>
      </c>
      <c r="I239">
        <v>1475294400</v>
      </c>
      <c r="J239">
        <v>1472674285</v>
      </c>
      <c r="K239" t="b">
        <v>0</v>
      </c>
      <c r="L239">
        <v>0</v>
      </c>
      <c r="M239" t="b">
        <v>0</v>
      </c>
      <c r="N239" t="s">
        <v>8269</v>
      </c>
      <c r="O239" s="10">
        <v>0</v>
      </c>
      <c r="P239">
        <v>0</v>
      </c>
      <c r="Q239" s="13" t="s">
        <v>8315</v>
      </c>
      <c r="R239" s="13" t="s">
        <v>8316</v>
      </c>
      <c r="S239" s="16">
        <v>42613.841261574074</v>
      </c>
      <c r="T239" s="16">
        <v>42644.166666666672</v>
      </c>
    </row>
    <row r="240" spans="1:20" ht="165" x14ac:dyDescent="0.25">
      <c r="A240">
        <v>4061</v>
      </c>
      <c r="B240" s="3" t="s">
        <v>4057</v>
      </c>
      <c r="C240" s="3" t="s">
        <v>8165</v>
      </c>
      <c r="D240" s="6">
        <v>525</v>
      </c>
      <c r="E240" s="8">
        <v>0</v>
      </c>
      <c r="F240" t="s">
        <v>8220</v>
      </c>
      <c r="G240" t="s">
        <v>8223</v>
      </c>
      <c r="H240" t="s">
        <v>8245</v>
      </c>
      <c r="I240">
        <v>1461205423</v>
      </c>
      <c r="J240">
        <v>1456025023</v>
      </c>
      <c r="K240" t="b">
        <v>0</v>
      </c>
      <c r="L240">
        <v>0</v>
      </c>
      <c r="M240" t="b">
        <v>0</v>
      </c>
      <c r="N240" t="s">
        <v>8269</v>
      </c>
      <c r="O240" s="10">
        <v>0</v>
      </c>
      <c r="P240">
        <v>0</v>
      </c>
      <c r="Q240" s="13" t="s">
        <v>8315</v>
      </c>
      <c r="R240" s="13" t="s">
        <v>8316</v>
      </c>
      <c r="S240" s="16">
        <v>42421.141469907408</v>
      </c>
      <c r="T240" s="16">
        <v>42481.099803240737</v>
      </c>
    </row>
    <row r="241" spans="1:20" ht="285" x14ac:dyDescent="0.25">
      <c r="A241">
        <v>4066</v>
      </c>
      <c r="B241" s="3" t="s">
        <v>4062</v>
      </c>
      <c r="C241" s="3" t="s">
        <v>8170</v>
      </c>
      <c r="D241" s="6">
        <v>15000</v>
      </c>
      <c r="E241" s="8">
        <v>25</v>
      </c>
      <c r="F241" t="s">
        <v>8220</v>
      </c>
      <c r="G241" t="s">
        <v>8223</v>
      </c>
      <c r="H241" t="s">
        <v>8245</v>
      </c>
      <c r="I241">
        <v>1463619388</v>
      </c>
      <c r="J241">
        <v>1461027388</v>
      </c>
      <c r="K241" t="b">
        <v>0</v>
      </c>
      <c r="L241">
        <v>1</v>
      </c>
      <c r="M241" t="b">
        <v>0</v>
      </c>
      <c r="N241" t="s">
        <v>8269</v>
      </c>
      <c r="O241" s="10">
        <v>0</v>
      </c>
      <c r="P241">
        <v>25</v>
      </c>
      <c r="Q241" s="13" t="s">
        <v>8315</v>
      </c>
      <c r="R241" s="13" t="s">
        <v>8316</v>
      </c>
      <c r="S241" s="16">
        <v>42479.039212962962</v>
      </c>
      <c r="T241" s="16">
        <v>42509.039212962962</v>
      </c>
    </row>
    <row r="242" spans="1:20" ht="225" x14ac:dyDescent="0.25">
      <c r="A242">
        <v>4076</v>
      </c>
      <c r="B242" s="3" t="s">
        <v>4072</v>
      </c>
      <c r="C242" s="3" t="s">
        <v>8179</v>
      </c>
      <c r="D242" s="6">
        <v>700</v>
      </c>
      <c r="E242" s="8">
        <v>0</v>
      </c>
      <c r="F242" t="s">
        <v>8220</v>
      </c>
      <c r="G242" t="s">
        <v>8223</v>
      </c>
      <c r="H242" t="s">
        <v>8245</v>
      </c>
      <c r="I242">
        <v>1413921060</v>
      </c>
      <c r="J242">
        <v>1411499149</v>
      </c>
      <c r="K242" t="b">
        <v>0</v>
      </c>
      <c r="L242">
        <v>0</v>
      </c>
      <c r="M242" t="b">
        <v>0</v>
      </c>
      <c r="N242" t="s">
        <v>8269</v>
      </c>
      <c r="O242" s="10">
        <v>0</v>
      </c>
      <c r="P242">
        <v>0</v>
      </c>
      <c r="Q242" s="13" t="s">
        <v>8315</v>
      </c>
      <c r="R242" s="13" t="s">
        <v>8316</v>
      </c>
      <c r="S242" s="16">
        <v>41905.795706018522</v>
      </c>
      <c r="T242" s="16">
        <v>41933.82708333333</v>
      </c>
    </row>
    <row r="243" spans="1:20" ht="255" x14ac:dyDescent="0.25">
      <c r="A243">
        <v>4079</v>
      </c>
      <c r="B243" s="3" t="s">
        <v>4075</v>
      </c>
      <c r="C243" s="3" t="s">
        <v>8182</v>
      </c>
      <c r="D243" s="6">
        <v>3000</v>
      </c>
      <c r="E243" s="8">
        <v>5</v>
      </c>
      <c r="F243" t="s">
        <v>8220</v>
      </c>
      <c r="G243" t="s">
        <v>8223</v>
      </c>
      <c r="H243" t="s">
        <v>8245</v>
      </c>
      <c r="I243">
        <v>1466375521</v>
      </c>
      <c r="J243">
        <v>1463783521</v>
      </c>
      <c r="K243" t="b">
        <v>0</v>
      </c>
      <c r="L243">
        <v>1</v>
      </c>
      <c r="M243" t="b">
        <v>0</v>
      </c>
      <c r="N243" t="s">
        <v>8269</v>
      </c>
      <c r="O243" s="10">
        <v>0</v>
      </c>
      <c r="P243">
        <v>5</v>
      </c>
      <c r="Q243" s="13" t="s">
        <v>8315</v>
      </c>
      <c r="R243" s="13" t="s">
        <v>8316</v>
      </c>
      <c r="S243" s="16">
        <v>42510.938900462963</v>
      </c>
      <c r="T243" s="16">
        <v>42540.938900462963</v>
      </c>
    </row>
    <row r="244" spans="1:20" ht="240" x14ac:dyDescent="0.25">
      <c r="A244">
        <v>4080</v>
      </c>
      <c r="B244" s="3" t="s">
        <v>4076</v>
      </c>
      <c r="C244" s="3" t="s">
        <v>8183</v>
      </c>
      <c r="D244" s="6">
        <v>3000</v>
      </c>
      <c r="E244" s="8">
        <v>0</v>
      </c>
      <c r="F244" t="s">
        <v>8220</v>
      </c>
      <c r="G244" t="s">
        <v>8223</v>
      </c>
      <c r="H244" t="s">
        <v>8245</v>
      </c>
      <c r="I244">
        <v>1465930440</v>
      </c>
      <c r="J244">
        <v>1463849116</v>
      </c>
      <c r="K244" t="b">
        <v>0</v>
      </c>
      <c r="L244">
        <v>0</v>
      </c>
      <c r="M244" t="b">
        <v>0</v>
      </c>
      <c r="N244" t="s">
        <v>8269</v>
      </c>
      <c r="O244" s="10">
        <v>0</v>
      </c>
      <c r="P244">
        <v>0</v>
      </c>
      <c r="Q244" s="13" t="s">
        <v>8315</v>
      </c>
      <c r="R244" s="13" t="s">
        <v>8316</v>
      </c>
      <c r="S244" s="16">
        <v>42511.698101851856</v>
      </c>
      <c r="T244" s="16">
        <v>42535.787500000006</v>
      </c>
    </row>
    <row r="245" spans="1:20" ht="255" x14ac:dyDescent="0.25">
      <c r="A245">
        <v>4085</v>
      </c>
      <c r="B245" s="3" t="s">
        <v>4081</v>
      </c>
      <c r="C245" s="3" t="s">
        <v>8188</v>
      </c>
      <c r="D245" s="6">
        <v>3500</v>
      </c>
      <c r="E245" s="8">
        <v>10</v>
      </c>
      <c r="F245" t="s">
        <v>8220</v>
      </c>
      <c r="G245" t="s">
        <v>8223</v>
      </c>
      <c r="H245" t="s">
        <v>8245</v>
      </c>
      <c r="I245">
        <v>1427169540</v>
      </c>
      <c r="J245">
        <v>1424701775</v>
      </c>
      <c r="K245" t="b">
        <v>0</v>
      </c>
      <c r="L245">
        <v>1</v>
      </c>
      <c r="M245" t="b">
        <v>0</v>
      </c>
      <c r="N245" t="s">
        <v>8269</v>
      </c>
      <c r="O245" s="10">
        <v>0</v>
      </c>
      <c r="P245">
        <v>10</v>
      </c>
      <c r="Q245" s="13" t="s">
        <v>8315</v>
      </c>
      <c r="R245" s="13" t="s">
        <v>8316</v>
      </c>
      <c r="S245" s="16">
        <v>42058.603877314818</v>
      </c>
      <c r="T245" s="16">
        <v>42087.165972222225</v>
      </c>
    </row>
    <row r="246" spans="1:20" ht="75" x14ac:dyDescent="0.25">
      <c r="A246">
        <v>4087</v>
      </c>
      <c r="B246" s="3" t="s">
        <v>4083</v>
      </c>
      <c r="C246" s="3" t="s">
        <v>8190</v>
      </c>
      <c r="D246" s="6">
        <v>9600</v>
      </c>
      <c r="E246" s="8">
        <v>0</v>
      </c>
      <c r="F246" t="s">
        <v>8220</v>
      </c>
      <c r="G246" t="s">
        <v>8223</v>
      </c>
      <c r="H246" t="s">
        <v>8245</v>
      </c>
      <c r="I246">
        <v>1468777786</v>
      </c>
      <c r="J246">
        <v>1466185786</v>
      </c>
      <c r="K246" t="b">
        <v>0</v>
      </c>
      <c r="L246">
        <v>0</v>
      </c>
      <c r="M246" t="b">
        <v>0</v>
      </c>
      <c r="N246" t="s">
        <v>8269</v>
      </c>
      <c r="O246" s="10">
        <v>0</v>
      </c>
      <c r="P246">
        <v>0</v>
      </c>
      <c r="Q246" s="13" t="s">
        <v>8315</v>
      </c>
      <c r="R246" s="13" t="s">
        <v>8316</v>
      </c>
      <c r="S246" s="16">
        <v>42538.742893518516</v>
      </c>
      <c r="T246" s="16">
        <v>42568.742893518516</v>
      </c>
    </row>
    <row r="247" spans="1:20" ht="255" x14ac:dyDescent="0.25">
      <c r="A247">
        <v>4092</v>
      </c>
      <c r="B247" s="3" t="s">
        <v>4088</v>
      </c>
      <c r="C247" s="3" t="s">
        <v>8195</v>
      </c>
      <c r="D247" s="6">
        <v>110000</v>
      </c>
      <c r="E247" s="8">
        <v>20</v>
      </c>
      <c r="F247" t="s">
        <v>8220</v>
      </c>
      <c r="G247" t="s">
        <v>8223</v>
      </c>
      <c r="H247" t="s">
        <v>8245</v>
      </c>
      <c r="I247">
        <v>1428205247</v>
      </c>
      <c r="J247">
        <v>1423024847</v>
      </c>
      <c r="K247" t="b">
        <v>0</v>
      </c>
      <c r="L247">
        <v>1</v>
      </c>
      <c r="M247" t="b">
        <v>0</v>
      </c>
      <c r="N247" t="s">
        <v>8269</v>
      </c>
      <c r="O247" s="10">
        <v>0</v>
      </c>
      <c r="P247">
        <v>20</v>
      </c>
      <c r="Q247" s="13" t="s">
        <v>8315</v>
      </c>
      <c r="R247" s="13" t="s">
        <v>8316</v>
      </c>
      <c r="S247" s="16">
        <v>42039.194988425923</v>
      </c>
      <c r="T247" s="16">
        <v>42099.153321759266</v>
      </c>
    </row>
    <row r="248" spans="1:20" ht="240" x14ac:dyDescent="0.25">
      <c r="A248">
        <v>4098</v>
      </c>
      <c r="B248" s="3" t="s">
        <v>4094</v>
      </c>
      <c r="C248" s="3" t="s">
        <v>8201</v>
      </c>
      <c r="D248" s="6">
        <v>75000</v>
      </c>
      <c r="E248" s="8">
        <v>0</v>
      </c>
      <c r="F248" t="s">
        <v>8220</v>
      </c>
      <c r="G248" t="s">
        <v>8223</v>
      </c>
      <c r="H248" t="s">
        <v>8245</v>
      </c>
      <c r="I248">
        <v>1465060797</v>
      </c>
      <c r="J248">
        <v>1462468797</v>
      </c>
      <c r="K248" t="b">
        <v>0</v>
      </c>
      <c r="L248">
        <v>0</v>
      </c>
      <c r="M248" t="b">
        <v>0</v>
      </c>
      <c r="N248" t="s">
        <v>8269</v>
      </c>
      <c r="O248" s="10">
        <v>0</v>
      </c>
      <c r="P248">
        <v>0</v>
      </c>
      <c r="Q248" s="13" t="s">
        <v>8315</v>
      </c>
      <c r="R248" s="13" t="s">
        <v>8316</v>
      </c>
      <c r="S248" s="16">
        <v>42495.722187499996</v>
      </c>
      <c r="T248" s="16">
        <v>42525.722187499996</v>
      </c>
    </row>
    <row r="249" spans="1:20" ht="180" x14ac:dyDescent="0.25">
      <c r="A249">
        <v>4100</v>
      </c>
      <c r="B249" s="3" t="s">
        <v>4096</v>
      </c>
      <c r="C249" s="3" t="s">
        <v>8203</v>
      </c>
      <c r="D249" s="6">
        <v>270</v>
      </c>
      <c r="E249" s="8">
        <v>0</v>
      </c>
      <c r="F249" t="s">
        <v>8220</v>
      </c>
      <c r="G249" t="s">
        <v>8223</v>
      </c>
      <c r="H249" t="s">
        <v>8245</v>
      </c>
      <c r="I249">
        <v>1414205990</v>
      </c>
      <c r="J249">
        <v>1413341990</v>
      </c>
      <c r="K249" t="b">
        <v>0</v>
      </c>
      <c r="L249">
        <v>0</v>
      </c>
      <c r="M249" t="b">
        <v>0</v>
      </c>
      <c r="N249" t="s">
        <v>8269</v>
      </c>
      <c r="O249" s="10">
        <v>0</v>
      </c>
      <c r="P249">
        <v>0</v>
      </c>
      <c r="Q249" s="13" t="s">
        <v>8315</v>
      </c>
      <c r="R249" s="13" t="s">
        <v>8316</v>
      </c>
      <c r="S249" s="16">
        <v>41927.124884259261</v>
      </c>
      <c r="T249" s="16">
        <v>41937.124884259261</v>
      </c>
    </row>
    <row r="250" spans="1:20" ht="270" x14ac:dyDescent="0.25">
      <c r="A250">
        <v>4101</v>
      </c>
      <c r="B250" s="3" t="s">
        <v>4097</v>
      </c>
      <c r="C250" s="3" t="s">
        <v>8204</v>
      </c>
      <c r="D250" s="6">
        <v>600</v>
      </c>
      <c r="E250" s="8">
        <v>0</v>
      </c>
      <c r="F250" t="s">
        <v>8220</v>
      </c>
      <c r="G250" t="s">
        <v>8223</v>
      </c>
      <c r="H250" t="s">
        <v>8245</v>
      </c>
      <c r="I250">
        <v>1485380482</v>
      </c>
      <c r="J250">
        <v>1482788482</v>
      </c>
      <c r="K250" t="b">
        <v>0</v>
      </c>
      <c r="L250">
        <v>0</v>
      </c>
      <c r="M250" t="b">
        <v>0</v>
      </c>
      <c r="N250" t="s">
        <v>8269</v>
      </c>
      <c r="O250" s="10">
        <v>0</v>
      </c>
      <c r="P250">
        <v>0</v>
      </c>
      <c r="Q250" s="13" t="s">
        <v>8315</v>
      </c>
      <c r="R250" s="13" t="s">
        <v>8316</v>
      </c>
      <c r="S250" s="16">
        <v>42730.903726851851</v>
      </c>
      <c r="T250" s="16">
        <v>42760.903726851851</v>
      </c>
    </row>
    <row r="251" spans="1:20" ht="285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0">
        <v>0</v>
      </c>
      <c r="P251">
        <v>1</v>
      </c>
      <c r="Q251" s="13" t="s">
        <v>8315</v>
      </c>
      <c r="R251" s="13" t="s">
        <v>8316</v>
      </c>
      <c r="S251" s="16">
        <v>42358.573182870372</v>
      </c>
      <c r="T251" s="16">
        <v>42377.273611111115</v>
      </c>
    </row>
  </sheetData>
  <conditionalFormatting sqref="F1:F251">
    <cfRule type="cellIs" dxfId="3" priority="2" operator="equal">
      <formula>"failed"</formula>
    </cfRule>
    <cfRule type="iconSet" priority="3">
      <iconSet iconSet="4RedToBlack">
        <cfvo type="percent" val="0"/>
        <cfvo type="percent" val="25"/>
        <cfvo type="percent" val="50"/>
        <cfvo type="percent" val="75"/>
      </iconSet>
    </cfRule>
    <cfRule type="cellIs" dxfId="2" priority="4" operator="equal">
      <formula>"canceled"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251">
    <cfRule type="colorScale" priority="1">
      <colorScale>
        <cfvo type="min"/>
        <cfvo type="percentile" val="50"/>
        <cfvo type="percent" val="90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417F4-26C4-498B-BF72-1D01C32F1F1D}">
  <dimension ref="A1:C15"/>
  <sheetViews>
    <sheetView workbookViewId="0">
      <selection activeCell="I13" sqref="I13"/>
    </sheetView>
  </sheetViews>
  <sheetFormatPr defaultRowHeight="15" x14ac:dyDescent="0.25"/>
  <cols>
    <col min="1" max="1" width="28.42578125" bestFit="1" customWidth="1"/>
    <col min="2" max="2" width="11.42578125" customWidth="1"/>
    <col min="3" max="3" width="12" customWidth="1"/>
  </cols>
  <sheetData>
    <row r="1" spans="1:3" x14ac:dyDescent="0.25">
      <c r="B1" t="s">
        <v>8382</v>
      </c>
      <c r="C1" t="s">
        <v>8383</v>
      </c>
    </row>
    <row r="2" spans="1:3" x14ac:dyDescent="0.25">
      <c r="A2" t="s">
        <v>8378</v>
      </c>
      <c r="B2" s="18">
        <f>AVERAGE('Successful US Kickstarters'!D:D)</f>
        <v>5048.8786407766993</v>
      </c>
      <c r="C2" s="18">
        <f>AVERAGE('Failed US Kickstarters'!D:D)</f>
        <v>10554.212</v>
      </c>
    </row>
    <row r="3" spans="1:3" x14ac:dyDescent="0.25">
      <c r="A3" t="s">
        <v>8379</v>
      </c>
      <c r="B3" s="18">
        <f>MEDIAN('Successful US Kickstarters'!D:D)</f>
        <v>3000</v>
      </c>
      <c r="C3" s="18">
        <f>MEDIAN('Failed US Kickstarters'!D:D)</f>
        <v>5000</v>
      </c>
    </row>
    <row r="4" spans="1:3" x14ac:dyDescent="0.25">
      <c r="A4" t="s">
        <v>8384</v>
      </c>
      <c r="B4" s="18">
        <f>+_xlfn.STDEV.P('Successful US Kickstarters'!D:D)</f>
        <v>7748.7537726373303</v>
      </c>
      <c r="C4" s="18">
        <f>+_xlfn.STDEV.P('Failed US Kickstarters'!D:D)</f>
        <v>21967.731061515115</v>
      </c>
    </row>
    <row r="5" spans="1:3" x14ac:dyDescent="0.25">
      <c r="A5" t="s">
        <v>8385</v>
      </c>
      <c r="B5" s="18">
        <f>+_xlfn.QUARTILE.EXC('Successful US Kickstarters'!D:D,3)</f>
        <v>5000</v>
      </c>
      <c r="C5" s="18">
        <f>+_xlfn.QUARTILE.EXC('Failed US Kickstarters'!D:D,3)</f>
        <v>10000</v>
      </c>
    </row>
    <row r="6" spans="1:3" x14ac:dyDescent="0.25">
      <c r="A6" t="s">
        <v>8386</v>
      </c>
      <c r="B6" s="18">
        <f>+_xlfn.QUARTILE.EXC('Successful US Kickstarters'!D:D,1)</f>
        <v>1500</v>
      </c>
      <c r="C6" s="18">
        <f>+_xlfn.QUARTILE.EXC('Failed US Kickstarters'!D:D,1)</f>
        <v>2000</v>
      </c>
    </row>
    <row r="7" spans="1:3" x14ac:dyDescent="0.25">
      <c r="A7" t="s">
        <v>8387</v>
      </c>
      <c r="B7" s="18">
        <f>B5-B6</f>
        <v>3500</v>
      </c>
      <c r="C7" s="18">
        <f>C5-C6</f>
        <v>8000</v>
      </c>
    </row>
    <row r="8" spans="1:3" x14ac:dyDescent="0.25">
      <c r="B8" s="18"/>
      <c r="C8" s="18"/>
    </row>
    <row r="9" spans="1:3" x14ac:dyDescent="0.25">
      <c r="B9" s="18"/>
      <c r="C9" s="18"/>
    </row>
    <row r="10" spans="1:3" x14ac:dyDescent="0.25">
      <c r="A10" t="s">
        <v>8380</v>
      </c>
      <c r="B10" s="18">
        <f>+AVERAGE('Successful US Kickstarters'!E:E)</f>
        <v>5601.5458009708727</v>
      </c>
      <c r="C10" s="18">
        <f>+AVERAGE('Failed US Kickstarters'!E:E)</f>
        <v>558.65484000000004</v>
      </c>
    </row>
    <row r="11" spans="1:3" x14ac:dyDescent="0.25">
      <c r="A11" t="s">
        <v>8381</v>
      </c>
      <c r="B11" s="18">
        <f>+MEDIAN('Successful US Kickstarters'!E:E)</f>
        <v>3167.5</v>
      </c>
      <c r="C11" s="18">
        <f>+MEDIAN('Failed US Kickstarters'!E:E)</f>
        <v>103</v>
      </c>
    </row>
    <row r="12" spans="1:3" x14ac:dyDescent="0.25">
      <c r="A12" t="s">
        <v>8391</v>
      </c>
      <c r="B12" s="18">
        <f>+_xlfn.STDEV.P('Successful US Kickstarters'!E:E)</f>
        <v>8334.5731699164626</v>
      </c>
      <c r="C12" s="18">
        <f>+_xlfn.STDEV.P('Failed US Kickstarters'!E:E)</f>
        <v>1330.5230280400915</v>
      </c>
    </row>
    <row r="13" spans="1:3" x14ac:dyDescent="0.25">
      <c r="A13" t="s">
        <v>8388</v>
      </c>
      <c r="B13" s="18">
        <f>+_xlfn.QUARTILE.EXC('Successful US Kickstarters'!E:E,3)</f>
        <v>5699</v>
      </c>
      <c r="C13" s="18">
        <f>+_xlfn.QUARTILE.EXC('Failed US Kickstarters'!E:E,3)</f>
        <v>501</v>
      </c>
    </row>
    <row r="14" spans="1:3" x14ac:dyDescent="0.25">
      <c r="A14" t="s">
        <v>8389</v>
      </c>
      <c r="B14" s="18">
        <f>+_xlfn.QUARTILE.EXC('Successful US Kickstarters'!E:E,1)</f>
        <v>1716.5074999999999</v>
      </c>
      <c r="C14" s="18">
        <f>+_xlfn.QUARTILE.EXC('Failed US Kickstarters'!E:E,1)</f>
        <v>9.25</v>
      </c>
    </row>
    <row r="15" spans="1:3" x14ac:dyDescent="0.25">
      <c r="A15" t="s">
        <v>8390</v>
      </c>
      <c r="B15" s="18">
        <f>B13-B14</f>
        <v>3982.4925000000003</v>
      </c>
      <c r="C15" s="18">
        <f>C13-C14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Parent Outcomes</vt:lpstr>
      <vt:lpstr>SubCategory Statistics</vt:lpstr>
      <vt:lpstr>Outcomes Based on Launch Date</vt:lpstr>
      <vt:lpstr>Theater Outcomes by Launch Date</vt:lpstr>
      <vt:lpstr>Outcomes Based on Goals</vt:lpstr>
      <vt:lpstr>Kickstarter</vt:lpstr>
      <vt:lpstr>Successful US Kickstarters</vt:lpstr>
      <vt:lpstr>Failed US Kickstarters</vt:lpstr>
      <vt:lpstr>Descriptive Statistics</vt:lpstr>
      <vt:lpstr>Box Whisker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eric.thiry99@gmail.com</cp:lastModifiedBy>
  <cp:lastPrinted>2021-06-17T12:09:46Z</cp:lastPrinted>
  <dcterms:created xsi:type="dcterms:W3CDTF">2017-04-20T15:17:24Z</dcterms:created>
  <dcterms:modified xsi:type="dcterms:W3CDTF">2021-06-27T00:56:25Z</dcterms:modified>
</cp:coreProperties>
</file>