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002359\Documents\Personal\Circuit Sculpture\"/>
    </mc:Choice>
  </mc:AlternateContent>
  <bookViews>
    <workbookView xWindow="0" yWindow="0" windowWidth="23040" windowHeight="9195" activeTab="3"/>
  </bookViews>
  <sheets>
    <sheet name="Component" sheetId="1" r:id="rId1"/>
    <sheet name="Info" sheetId="2" r:id="rId2"/>
    <sheet name="Elec" sheetId="3" r:id="rId3"/>
    <sheet name="M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O5" i="4"/>
  <c r="O4" i="4"/>
  <c r="G4" i="4"/>
  <c r="O3" i="4"/>
  <c r="G3" i="4"/>
  <c r="O17" i="3"/>
  <c r="O16" i="3"/>
  <c r="N16" i="3"/>
  <c r="N17" i="3"/>
  <c r="O9" i="3" l="1"/>
  <c r="P9" i="3" s="1"/>
  <c r="P4" i="3"/>
  <c r="O4" i="3"/>
</calcChain>
</file>

<file path=xl/sharedStrings.xml><?xml version="1.0" encoding="utf-8"?>
<sst xmlns="http://schemas.openxmlformats.org/spreadsheetml/2006/main" count="384" uniqueCount="254">
  <si>
    <t>Solar cells</t>
  </si>
  <si>
    <t>SM111K06L</t>
  </si>
  <si>
    <t>https://www.digikey.fr/en/products/detail/anysolar-ltd/SM111K06L/9990436</t>
  </si>
  <si>
    <t>KXOB141K06F-TR</t>
  </si>
  <si>
    <t>https://www.digikey.fr/en/products/detail/anysolar-ltd/KXOB141K06F-TR/13999194</t>
  </si>
  <si>
    <t>Controller</t>
  </si>
  <si>
    <t>ATtiny85</t>
  </si>
  <si>
    <t>KXOB25-02X8F-TR</t>
  </si>
  <si>
    <t>https://www.digikey.fr/en/products/detail/anysolar-ltd/KXOB25-02X8F-TR/9990477?s=N4IgTCBcDaINIA0DyAhMBWAtABjAgHAGKYAqASiALoC%2BQA</t>
  </si>
  <si>
    <t>Project</t>
  </si>
  <si>
    <t>Component</t>
  </si>
  <si>
    <t>Ref</t>
  </si>
  <si>
    <t>Price</t>
  </si>
  <si>
    <t>Qantity</t>
  </si>
  <si>
    <t>Capacitor</t>
  </si>
  <si>
    <t>5.5V 1.0F Supercap</t>
  </si>
  <si>
    <t>Sensor</t>
  </si>
  <si>
    <t>SHT31</t>
  </si>
  <si>
    <t>Info</t>
  </si>
  <si>
    <t>Temperature and humidity</t>
  </si>
  <si>
    <t>4 digit I2C LCD</t>
  </si>
  <si>
    <t>Display temp</t>
  </si>
  <si>
    <t>Link</t>
  </si>
  <si>
    <t>Others</t>
  </si>
  <si>
    <t>C1 100nF</t>
  </si>
  <si>
    <t>Wire</t>
  </si>
  <si>
    <t>20 AWG</t>
  </si>
  <si>
    <t>http://www.bhoite.com/sculptures/</t>
  </si>
  <si>
    <t>SM141K04LV</t>
  </si>
  <si>
    <t>10F 3V8</t>
  </si>
  <si>
    <t>Output</t>
  </si>
  <si>
    <t>LED</t>
  </si>
  <si>
    <t>R 200</t>
  </si>
  <si>
    <t>https://www.bhoite.com/sculptures/tiny-cube-sat/</t>
  </si>
  <si>
    <t>https://www.bhoite.com/sculptures/satellite-2202/</t>
  </si>
  <si>
    <t>code + info current consumption</t>
  </si>
  <si>
    <t>SMOLSAT 1</t>
  </si>
  <si>
    <t>https://www.hackster.io/news/peter-muller-s-smolsat-1-is-a-tiny-communications-satellite-sculpture-inspired-by-mohit-bhoite-541736696fcf</t>
  </si>
  <si>
    <t>10F 3V</t>
  </si>
  <si>
    <t>Tiny Cube Sat</t>
  </si>
  <si>
    <t>Surya-280</t>
  </si>
  <si>
    <t>https://www.bhoite.com/sculptures/surya-280/</t>
  </si>
  <si>
    <t>3.8V 50F</t>
  </si>
  <si>
    <t>Satellite 2202</t>
  </si>
  <si>
    <t>BMP280</t>
  </si>
  <si>
    <t>Temperature</t>
  </si>
  <si>
    <t>Bubbly</t>
  </si>
  <si>
    <t>https://www.bhoite.com/sculptures/bubbly/</t>
  </si>
  <si>
    <t>3.8V 70F</t>
  </si>
  <si>
    <t>HP 5082-7404</t>
  </si>
  <si>
    <t>PCA9555 I/O Expension board</t>
  </si>
  <si>
    <t>MCP7940M RTC</t>
  </si>
  <si>
    <t>Clock</t>
  </si>
  <si>
    <t>Cube Sat</t>
  </si>
  <si>
    <t>https://www.bhoite.com/sculptures/cube-sat/</t>
  </si>
  <si>
    <t>a-Si</t>
  </si>
  <si>
    <t>5mm Led</t>
  </si>
  <si>
    <t>0.8mm brass rods</t>
  </si>
  <si>
    <t>74HC240</t>
  </si>
  <si>
    <t>5.5V 1F</t>
  </si>
  <si>
    <t>schematic</t>
  </si>
  <si>
    <t>Tuto</t>
  </si>
  <si>
    <t>https://hackaday.io/project/174462-sattiny</t>
  </si>
  <si>
    <t>20 AWG (0.8mm)</t>
  </si>
  <si>
    <t>0.8mm</t>
  </si>
  <si>
    <t>External structure</t>
  </si>
  <si>
    <t>0.6mm</t>
  </si>
  <si>
    <t>internal wire</t>
  </si>
  <si>
    <t>Soldering</t>
  </si>
  <si>
    <t>max 300°C</t>
  </si>
  <si>
    <t>SATtiny</t>
  </si>
  <si>
    <t>R1 200K</t>
  </si>
  <si>
    <t>R2 10K</t>
  </si>
  <si>
    <t>R3 1K</t>
  </si>
  <si>
    <t>Attiny25V</t>
  </si>
  <si>
    <t>Code</t>
  </si>
  <si>
    <t>https://github.com/rsappia/SATtiny/blob/master/SATtiny.ino</t>
  </si>
  <si>
    <t>D1 BAT42 (schottky diode)</t>
  </si>
  <si>
    <t>SC1435I</t>
  </si>
  <si>
    <t>Tools</t>
  </si>
  <si>
    <t>Pliers Xuron Tweeze Nose 450</t>
  </si>
  <si>
    <t>https://www.instructables.com/LED-Jewelry/</t>
  </si>
  <si>
    <t>soldering paste (flux)</t>
  </si>
  <si>
    <t>ATtiny402</t>
  </si>
  <si>
    <t>Low power</t>
  </si>
  <si>
    <t>http://www.technoblogy.com/show?2RA3</t>
  </si>
  <si>
    <t>https://www.digikey.fr/en/products/detail/microchip-technology/ATTINY85V-10PU/735471</t>
  </si>
  <si>
    <t>https://www.digikey.fr/en/products/detail/adafruit-industries-llc/2857/5804106</t>
  </si>
  <si>
    <t>https://www.digikey.fr/en/products/detail/stmicroelectronics/BAT42/603520</t>
  </si>
  <si>
    <t>Diode</t>
  </si>
  <si>
    <t>https://www.digikey.fr/en/products/detail/onsemi/1N4148/458603</t>
  </si>
  <si>
    <t>Diode 1N4148</t>
  </si>
  <si>
    <t>https://www.digikey.fr/en/products/detail/anysolar-ltd/SM141K04LV/9990461?s=N4IgTCBcDaIMoFkCMAWJBpADCgMgNRAF0BfIA</t>
  </si>
  <si>
    <t>https://www.digikey.fr/en/products/detail/adafruit-industries-llc/2651/5604371</t>
  </si>
  <si>
    <t>https://www.digikey.fr/en/products/detail/microchip-technology/MCP7940M-I-P/3176796</t>
  </si>
  <si>
    <t>Obsolete</t>
  </si>
  <si>
    <t>https://www.digikey.fr/en/products/detail/nxp-usa-inc/PCA9555N-112/812955</t>
  </si>
  <si>
    <t>https://www.digikey.fr/en/products/detail/texas-instruments/CD74HC240E/1506879</t>
  </si>
  <si>
    <t>https://www.digikey.fr/en/products/detail/rochester-electronics-llc/ATTINY25V-10PI/12602065</t>
  </si>
  <si>
    <t>https://www.digikey.fr/fr/products/detail/sparkfun-electronics/LCD-13003/5673774</t>
  </si>
  <si>
    <t>LCD-13003</t>
  </si>
  <si>
    <t>https://www.digikey.fr/fr/products/detail/orient-display/AOM6448A0-0-66WW-ANO/13916632</t>
  </si>
  <si>
    <t>AOM6448A0-0.66WW-ANO</t>
  </si>
  <si>
    <t>OLED (SPI)</t>
  </si>
  <si>
    <t>OLED (I2C or SPI)</t>
  </si>
  <si>
    <t>5v</t>
  </si>
  <si>
    <t>3v</t>
  </si>
  <si>
    <t>1MHz</t>
  </si>
  <si>
    <t>8MHz</t>
  </si>
  <si>
    <t>Normal</t>
  </si>
  <si>
    <t>2.5mA</t>
  </si>
  <si>
    <t>8.0mA</t>
  </si>
  <si>
    <t>0.7mA</t>
  </si>
  <si>
    <t>3.6mA</t>
  </si>
  <si>
    <t>Sleep</t>
  </si>
  <si>
    <t>0.5µA</t>
  </si>
  <si>
    <t>0.2µA</t>
  </si>
  <si>
    <t>5V</t>
  </si>
  <si>
    <t>3V</t>
  </si>
  <si>
    <t>0.11µA</t>
  </si>
  <si>
    <t>0.10µA</t>
  </si>
  <si>
    <t>0.47µA</t>
  </si>
  <si>
    <t>0.17µA</t>
  </si>
  <si>
    <t>Sleep mode</t>
  </si>
  <si>
    <t>Capacity</t>
  </si>
  <si>
    <t>mAh</t>
  </si>
  <si>
    <t>Consumption</t>
  </si>
  <si>
    <t>h</t>
  </si>
  <si>
    <t>Life</t>
  </si>
  <si>
    <t>Day</t>
  </si>
  <si>
    <t>Battery</t>
  </si>
  <si>
    <t>F</t>
  </si>
  <si>
    <t>mA (1uA = 0.001mA)</t>
  </si>
  <si>
    <t>A (1uA = 0.000001A)</t>
  </si>
  <si>
    <t>s</t>
  </si>
  <si>
    <t>https://www.digikey.fr/en/products/detail/tecate-group/TPLC-3R8-10MR8X14/12417602</t>
  </si>
  <si>
    <t>weel style</t>
  </si>
  <si>
    <t>https://www.digikey.fr/en/products/detail/elna-america/RSCB11055R5L08015T/970164</t>
  </si>
  <si>
    <t>http://www.technoblogy.com/show?19K8#power-consumption</t>
  </si>
  <si>
    <t>4F 5.5V</t>
  </si>
  <si>
    <t>max</t>
  </si>
  <si>
    <t>25mA</t>
  </si>
  <si>
    <t>26mA</t>
  </si>
  <si>
    <t>black</t>
  </si>
  <si>
    <t>1.5mA</t>
  </si>
  <si>
    <t>5.5mA</t>
  </si>
  <si>
    <t>sleep</t>
  </si>
  <si>
    <t>20uA</t>
  </si>
  <si>
    <t>230uA</t>
  </si>
  <si>
    <t>128*32 5V</t>
  </si>
  <si>
    <t>128*32 3.3V</t>
  </si>
  <si>
    <t>128*64</t>
  </si>
  <si>
    <t>text</t>
  </si>
  <si>
    <t>5.3mA</t>
  </si>
  <si>
    <t>7.3uA</t>
  </si>
  <si>
    <t>19mA</t>
  </si>
  <si>
    <t>5.2mA</t>
  </si>
  <si>
    <t>6.8uA</t>
  </si>
  <si>
    <t>Oled</t>
  </si>
  <si>
    <t>average</t>
  </si>
  <si>
    <t>C1</t>
  </si>
  <si>
    <t>C2</t>
  </si>
  <si>
    <t>V</t>
  </si>
  <si>
    <t>Serie</t>
  </si>
  <si>
    <t>Parallèle</t>
  </si>
  <si>
    <t>L</t>
  </si>
  <si>
    <t>H</t>
  </si>
  <si>
    <t>Quantity</t>
  </si>
  <si>
    <t>?</t>
  </si>
  <si>
    <t>20mA</t>
  </si>
  <si>
    <t>5.5V</t>
  </si>
  <si>
    <t>1.5F</t>
  </si>
  <si>
    <t>Tension</t>
  </si>
  <si>
    <t>Current</t>
  </si>
  <si>
    <t>84mm</t>
  </si>
  <si>
    <t>28mm</t>
  </si>
  <si>
    <t>130mA</t>
  </si>
  <si>
    <t>58mm</t>
  </si>
  <si>
    <t>38mm</t>
  </si>
  <si>
    <t>20F</t>
  </si>
  <si>
    <t>25mm</t>
  </si>
  <si>
    <t>12.5mm</t>
  </si>
  <si>
    <t>3.0V</t>
  </si>
  <si>
    <t>Price unity</t>
  </si>
  <si>
    <t>10F</t>
  </si>
  <si>
    <t>44mm</t>
  </si>
  <si>
    <t>24mm</t>
  </si>
  <si>
    <t>5.0V</t>
  </si>
  <si>
    <t>30mA</t>
  </si>
  <si>
    <t>Name</t>
  </si>
  <si>
    <t>Wheel</t>
  </si>
  <si>
    <t>Double</t>
  </si>
  <si>
    <t>Classic</t>
  </si>
  <si>
    <t>Long</t>
  </si>
  <si>
    <t>Medium</t>
  </si>
  <si>
    <t>Small</t>
  </si>
  <si>
    <t>Satellite</t>
  </si>
  <si>
    <t>No</t>
  </si>
  <si>
    <t>Led</t>
  </si>
  <si>
    <t>temp</t>
  </si>
  <si>
    <t>2.23V 55.1mA in serie (4.46V 55.1mA)</t>
  </si>
  <si>
    <t>4.46V 5.9mA in parallele (4.46V 23.6mA)</t>
  </si>
  <si>
    <t>Meteo Sat</t>
  </si>
  <si>
    <t>oled screen</t>
  </si>
  <si>
    <t>4.46V 5.9mA in parallele (4.46V 17.7mA)</t>
  </si>
  <si>
    <t>1.5V 12.5uA (3V 25uA)</t>
  </si>
  <si>
    <t>150uA</t>
  </si>
  <si>
    <t>Controler</t>
  </si>
  <si>
    <t>code + schematic</t>
  </si>
  <si>
    <t>3.35V 43.9mA (3.35V 87.8mA)</t>
  </si>
  <si>
    <t>DS1302</t>
  </si>
  <si>
    <t>https://www.digikey.fr/en/products/detail/analog-devices-inc-maxim-integrated/DS1302/420273</t>
  </si>
  <si>
    <t>clock</t>
  </si>
  <si>
    <t>buzzer</t>
  </si>
  <si>
    <t>https://jwillmer.de/blog/projects/tiny-cube-satellite</t>
  </si>
  <si>
    <t>Tiny Cube Satellite</t>
  </si>
  <si>
    <t>2.76V 44.59mA (5.52V 44.56mA)</t>
  </si>
  <si>
    <t>10F 3.8V</t>
  </si>
  <si>
    <t>2085-TPLC-3R8/10MR8X14</t>
  </si>
  <si>
    <t>ATTINY85V-10PU</t>
  </si>
  <si>
    <t>SMD LED DIODES 3528 1210 WHITE</t>
  </si>
  <si>
    <t>1N4148 DO-35 IN4148 AXIAL LEAD SWITCHING SIGNAL DIODE</t>
  </si>
  <si>
    <t>100KΩ AND 10KΩ RESISTOR</t>
  </si>
  <si>
    <t>0.8mm round brass rods</t>
  </si>
  <si>
    <t>http://www.technoblogy.com/list?2M6U</t>
  </si>
  <si>
    <t>Buzzer</t>
  </si>
  <si>
    <t>https://www.arduino.cc/reference/en/language/functions/advanced-io/tone/</t>
  </si>
  <si>
    <t>http://www.technoblogy.com/show?3WAI</t>
  </si>
  <si>
    <t>SHT30</t>
  </si>
  <si>
    <t xml:space="preserve">I2C </t>
  </si>
  <si>
    <t>I2C (SSD1306)</t>
  </si>
  <si>
    <t>128*32</t>
  </si>
  <si>
    <t>http://www.technoblogy.com/show?2CFT</t>
  </si>
  <si>
    <t>https://github.com/adafruit/Adafruit_SSD1306</t>
  </si>
  <si>
    <t>SSD1306</t>
  </si>
  <si>
    <t>SH1106</t>
  </si>
  <si>
    <t>ST7302</t>
  </si>
  <si>
    <t>http://www.technoblogy.com/show?3YB0</t>
  </si>
  <si>
    <t>http://www.technoblogy.com/show?23OS</t>
  </si>
  <si>
    <t>http://www.technoblogy.com/show?WNM</t>
  </si>
  <si>
    <t>Screen
driver</t>
  </si>
  <si>
    <t>http://www.technoblogy.com/show?20MO</t>
  </si>
  <si>
    <t>http://www.smfr.org/robots/</t>
  </si>
  <si>
    <t>https://github.com/adafruit/Adafruit_SHT31</t>
  </si>
  <si>
    <t>https://github.com/blevien/attiny85-sleep/blob/master/attiny85-sleep.ino</t>
  </si>
  <si>
    <t>interrupt</t>
  </si>
  <si>
    <t>https://github.com/RobTillaart/SHT31</t>
  </si>
  <si>
    <t>https://github.com/wemos/WEMOS_SHT3x_Arduino_Library/blob/master/src/WEMOS_SHT3X.cpp</t>
  </si>
  <si>
    <t>Arduino</t>
  </si>
  <si>
    <t>VCC</t>
  </si>
  <si>
    <t>GND</t>
  </si>
  <si>
    <t>Reset</t>
  </si>
  <si>
    <t>Obit</t>
  </si>
  <si>
    <t>Blinky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</si>
</sst>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0" fillId="0" borderId="0" xfId="0" quotePrefix="1"/>
    <xf numFmtId="44" fontId="0" fillId="0" borderId="0" xfId="1" applyFont="1"/>
    <xf numFmtId="44" fontId="2" fillId="0" borderId="0" xfId="1" applyFont="1"/>
    <xf numFmtId="0" fontId="5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/>
    <xf numFmtId="0" fontId="0" fillId="2" borderId="1" xfId="0" applyFill="1" applyBorder="1"/>
    <xf numFmtId="11" fontId="0" fillId="2" borderId="1" xfId="0" applyNumberFormat="1" applyFill="1" applyBorder="1"/>
    <xf numFmtId="0" fontId="0" fillId="0" borderId="1" xfId="0" applyNumberFormat="1" applyBorder="1"/>
    <xf numFmtId="0" fontId="4" fillId="0" borderId="0" xfId="0" applyFont="1" applyFill="1" applyBorder="1" applyAlignment="1">
      <alignment vertical="top" wrapText="1"/>
    </xf>
    <xf numFmtId="0" fontId="0" fillId="0" borderId="0" xfId="0" applyAlignment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0" fillId="0" borderId="1" xfId="1" applyFont="1" applyBorder="1"/>
    <xf numFmtId="0" fontId="2" fillId="0" borderId="1" xfId="0" applyFont="1" applyBorder="1"/>
    <xf numFmtId="0" fontId="2" fillId="0" borderId="1" xfId="0" applyFont="1" applyFill="1" applyBorder="1"/>
    <xf numFmtId="16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16" workbookViewId="0">
      <selection activeCell="A43" sqref="A43"/>
    </sheetView>
  </sheetViews>
  <sheetFormatPr defaultRowHeight="15" x14ac:dyDescent="0.25"/>
  <cols>
    <col min="1" max="1" width="34.140625" bestFit="1" customWidth="1"/>
    <col min="2" max="3" width="16.7109375" bestFit="1" customWidth="1"/>
    <col min="4" max="4" width="9.140625" style="3"/>
    <col min="6" max="6" width="36.85546875" bestFit="1" customWidth="1"/>
    <col min="7" max="7" width="11.5703125" customWidth="1"/>
  </cols>
  <sheetData>
    <row r="1" spans="1:7" x14ac:dyDescent="0.25">
      <c r="A1" t="s">
        <v>27</v>
      </c>
    </row>
    <row r="2" spans="1:7" x14ac:dyDescent="0.25">
      <c r="A2" s="1" t="s">
        <v>9</v>
      </c>
      <c r="B2" s="1" t="s">
        <v>10</v>
      </c>
      <c r="C2" s="1" t="s">
        <v>11</v>
      </c>
      <c r="D2" s="4" t="s">
        <v>12</v>
      </c>
      <c r="E2" s="1" t="s">
        <v>13</v>
      </c>
      <c r="F2" s="1" t="s">
        <v>18</v>
      </c>
      <c r="G2" s="1" t="s">
        <v>22</v>
      </c>
    </row>
    <row r="3" spans="1:7" x14ac:dyDescent="0.25">
      <c r="A3" t="s">
        <v>43</v>
      </c>
      <c r="B3" t="s">
        <v>0</v>
      </c>
      <c r="C3" t="s">
        <v>7</v>
      </c>
      <c r="D3" s="3">
        <v>3.23</v>
      </c>
      <c r="E3">
        <v>4</v>
      </c>
      <c r="F3" t="s">
        <v>201</v>
      </c>
      <c r="G3" t="s">
        <v>8</v>
      </c>
    </row>
    <row r="4" spans="1:7" x14ac:dyDescent="0.25">
      <c r="A4" t="s">
        <v>34</v>
      </c>
      <c r="B4" t="s">
        <v>14</v>
      </c>
      <c r="C4" t="s">
        <v>15</v>
      </c>
      <c r="D4" s="3">
        <v>2.34</v>
      </c>
      <c r="E4">
        <v>1</v>
      </c>
      <c r="F4" t="s">
        <v>136</v>
      </c>
      <c r="G4" t="s">
        <v>137</v>
      </c>
    </row>
    <row r="5" spans="1:7" x14ac:dyDescent="0.25">
      <c r="A5" t="s">
        <v>60</v>
      </c>
      <c r="B5" t="s">
        <v>5</v>
      </c>
      <c r="C5" t="s">
        <v>6</v>
      </c>
      <c r="D5" s="3">
        <v>2.1800000000000002</v>
      </c>
      <c r="E5">
        <v>1</v>
      </c>
      <c r="G5" t="s">
        <v>86</v>
      </c>
    </row>
    <row r="6" spans="1:7" x14ac:dyDescent="0.25">
      <c r="B6" t="s">
        <v>16</v>
      </c>
      <c r="C6" t="s">
        <v>17</v>
      </c>
      <c r="D6" s="3">
        <v>13.68</v>
      </c>
      <c r="F6" t="s">
        <v>19</v>
      </c>
      <c r="G6" t="s">
        <v>87</v>
      </c>
    </row>
    <row r="7" spans="1:7" x14ac:dyDescent="0.25">
      <c r="B7" t="s">
        <v>30</v>
      </c>
      <c r="C7" t="s">
        <v>20</v>
      </c>
      <c r="F7" t="s">
        <v>21</v>
      </c>
    </row>
    <row r="8" spans="1:7" x14ac:dyDescent="0.25">
      <c r="B8" t="s">
        <v>25</v>
      </c>
      <c r="C8" t="s">
        <v>63</v>
      </c>
    </row>
    <row r="9" spans="1:7" x14ac:dyDescent="0.25">
      <c r="B9" t="s">
        <v>23</v>
      </c>
      <c r="C9" t="s">
        <v>24</v>
      </c>
    </row>
    <row r="10" spans="1:7" x14ac:dyDescent="0.25">
      <c r="C10" t="s">
        <v>89</v>
      </c>
    </row>
    <row r="11" spans="1:7" x14ac:dyDescent="0.25">
      <c r="A11" t="s">
        <v>39</v>
      </c>
      <c r="B11" t="s">
        <v>0</v>
      </c>
      <c r="C11" t="s">
        <v>28</v>
      </c>
      <c r="D11" s="3">
        <v>4.9000000000000004</v>
      </c>
      <c r="E11">
        <v>2</v>
      </c>
      <c r="F11" t="s">
        <v>200</v>
      </c>
      <c r="G11" t="s">
        <v>92</v>
      </c>
    </row>
    <row r="12" spans="1:7" x14ac:dyDescent="0.25">
      <c r="A12" t="s">
        <v>33</v>
      </c>
      <c r="B12" t="s">
        <v>14</v>
      </c>
      <c r="C12" t="s">
        <v>29</v>
      </c>
      <c r="D12" s="3">
        <v>2.3199999999999998</v>
      </c>
      <c r="E12">
        <v>1</v>
      </c>
      <c r="G12" t="s">
        <v>135</v>
      </c>
    </row>
    <row r="13" spans="1:7" x14ac:dyDescent="0.25">
      <c r="A13" s="2" t="s">
        <v>35</v>
      </c>
      <c r="B13" t="s">
        <v>5</v>
      </c>
      <c r="C13" t="s">
        <v>6</v>
      </c>
      <c r="D13" s="3">
        <v>2.1800000000000002</v>
      </c>
      <c r="E13">
        <v>1</v>
      </c>
      <c r="G13" t="s">
        <v>86</v>
      </c>
    </row>
    <row r="14" spans="1:7" x14ac:dyDescent="0.25">
      <c r="B14" t="s">
        <v>30</v>
      </c>
      <c r="C14" t="s">
        <v>31</v>
      </c>
    </row>
    <row r="15" spans="1:7" x14ac:dyDescent="0.25">
      <c r="B15" t="s">
        <v>25</v>
      </c>
    </row>
    <row r="16" spans="1:7" x14ac:dyDescent="0.25">
      <c r="B16" t="s">
        <v>23</v>
      </c>
      <c r="C16" t="s">
        <v>32</v>
      </c>
    </row>
    <row r="17" spans="1:7" x14ac:dyDescent="0.25">
      <c r="C17" t="s">
        <v>91</v>
      </c>
      <c r="D17" s="3">
        <v>0.1</v>
      </c>
      <c r="E17">
        <v>1</v>
      </c>
      <c r="G17" t="s">
        <v>90</v>
      </c>
    </row>
    <row r="18" spans="1:7" x14ac:dyDescent="0.25">
      <c r="A18" t="s">
        <v>40</v>
      </c>
      <c r="B18" t="s">
        <v>0</v>
      </c>
      <c r="C18" t="s">
        <v>7</v>
      </c>
      <c r="D18" s="3">
        <v>3.23</v>
      </c>
      <c r="E18">
        <v>3</v>
      </c>
      <c r="F18" t="s">
        <v>204</v>
      </c>
      <c r="G18" t="s">
        <v>8</v>
      </c>
    </row>
    <row r="19" spans="1:7" x14ac:dyDescent="0.25">
      <c r="A19" t="s">
        <v>41</v>
      </c>
      <c r="B19" t="s">
        <v>14</v>
      </c>
      <c r="C19" t="s">
        <v>42</v>
      </c>
      <c r="D19" s="3">
        <v>4.45</v>
      </c>
      <c r="E19">
        <v>1</v>
      </c>
      <c r="G19" t="s">
        <v>41</v>
      </c>
    </row>
    <row r="20" spans="1:7" x14ac:dyDescent="0.25">
      <c r="B20" t="s">
        <v>5</v>
      </c>
      <c r="C20" t="s">
        <v>6</v>
      </c>
      <c r="D20" s="3">
        <v>2.1800000000000002</v>
      </c>
      <c r="E20">
        <v>1</v>
      </c>
      <c r="G20" t="s">
        <v>86</v>
      </c>
    </row>
    <row r="21" spans="1:7" x14ac:dyDescent="0.25">
      <c r="B21" t="s">
        <v>16</v>
      </c>
      <c r="C21" t="s">
        <v>44</v>
      </c>
      <c r="D21" s="3">
        <v>9.75</v>
      </c>
      <c r="E21">
        <v>1</v>
      </c>
      <c r="F21" t="s">
        <v>45</v>
      </c>
      <c r="G21" t="s">
        <v>93</v>
      </c>
    </row>
    <row r="22" spans="1:7" x14ac:dyDescent="0.25">
      <c r="B22" t="s">
        <v>30</v>
      </c>
      <c r="C22" t="s">
        <v>20</v>
      </c>
      <c r="F22" t="s">
        <v>21</v>
      </c>
    </row>
    <row r="23" spans="1:7" x14ac:dyDescent="0.25">
      <c r="B23" t="s">
        <v>25</v>
      </c>
      <c r="C23" t="s">
        <v>63</v>
      </c>
    </row>
    <row r="24" spans="1:7" x14ac:dyDescent="0.25">
      <c r="B24" t="s">
        <v>23</v>
      </c>
    </row>
    <row r="25" spans="1:7" x14ac:dyDescent="0.25">
      <c r="A25" t="s">
        <v>46</v>
      </c>
      <c r="B25" t="s">
        <v>0</v>
      </c>
      <c r="C25" t="s">
        <v>7</v>
      </c>
      <c r="D25" s="3">
        <v>3.23</v>
      </c>
      <c r="E25">
        <v>3</v>
      </c>
      <c r="F25" t="s">
        <v>204</v>
      </c>
      <c r="G25" t="s">
        <v>8</v>
      </c>
    </row>
    <row r="26" spans="1:7" x14ac:dyDescent="0.25">
      <c r="A26" t="s">
        <v>47</v>
      </c>
      <c r="B26" t="s">
        <v>14</v>
      </c>
      <c r="C26" t="s">
        <v>48</v>
      </c>
      <c r="D26" s="3">
        <v>5.5</v>
      </c>
      <c r="E26">
        <v>1</v>
      </c>
      <c r="G26" t="s">
        <v>47</v>
      </c>
    </row>
    <row r="27" spans="1:7" x14ac:dyDescent="0.25">
      <c r="B27" t="s">
        <v>5</v>
      </c>
      <c r="C27" t="s">
        <v>6</v>
      </c>
      <c r="D27" s="3">
        <v>2.1800000000000002</v>
      </c>
      <c r="E27">
        <v>1</v>
      </c>
      <c r="G27" t="s">
        <v>86</v>
      </c>
    </row>
    <row r="28" spans="1:7" x14ac:dyDescent="0.25">
      <c r="B28" t="s">
        <v>16</v>
      </c>
      <c r="C28" t="s">
        <v>51</v>
      </c>
      <c r="D28" s="3">
        <v>0.74</v>
      </c>
      <c r="E28">
        <v>1</v>
      </c>
      <c r="F28" t="s">
        <v>52</v>
      </c>
      <c r="G28" t="s">
        <v>94</v>
      </c>
    </row>
    <row r="29" spans="1:7" x14ac:dyDescent="0.25">
      <c r="B29" t="s">
        <v>30</v>
      </c>
      <c r="C29" t="s">
        <v>49</v>
      </c>
    </row>
    <row r="30" spans="1:7" x14ac:dyDescent="0.25">
      <c r="B30" t="s">
        <v>25</v>
      </c>
      <c r="C30" t="s">
        <v>26</v>
      </c>
    </row>
    <row r="31" spans="1:7" x14ac:dyDescent="0.25">
      <c r="B31" t="s">
        <v>23</v>
      </c>
      <c r="C31" t="s">
        <v>50</v>
      </c>
      <c r="D31" s="3" t="s">
        <v>95</v>
      </c>
      <c r="G31" t="s">
        <v>96</v>
      </c>
    </row>
    <row r="32" spans="1:7" x14ac:dyDescent="0.25">
      <c r="A32" t="s">
        <v>53</v>
      </c>
      <c r="B32" t="s">
        <v>0</v>
      </c>
      <c r="C32" t="s">
        <v>55</v>
      </c>
      <c r="E32">
        <v>2</v>
      </c>
    </row>
    <row r="33" spans="1:7" x14ac:dyDescent="0.25">
      <c r="A33" t="s">
        <v>54</v>
      </c>
      <c r="B33" t="s">
        <v>14</v>
      </c>
      <c r="C33" t="s">
        <v>59</v>
      </c>
      <c r="D33" s="3">
        <v>2.34</v>
      </c>
      <c r="E33">
        <v>1</v>
      </c>
      <c r="F33" t="s">
        <v>136</v>
      </c>
      <c r="G33" t="s">
        <v>137</v>
      </c>
    </row>
    <row r="34" spans="1:7" x14ac:dyDescent="0.25">
      <c r="B34" t="s">
        <v>5</v>
      </c>
      <c r="C34" t="s">
        <v>58</v>
      </c>
      <c r="D34" s="3">
        <v>0.99</v>
      </c>
      <c r="E34">
        <v>1</v>
      </c>
      <c r="G34" t="s">
        <v>97</v>
      </c>
    </row>
    <row r="35" spans="1:7" x14ac:dyDescent="0.25">
      <c r="B35" t="s">
        <v>16</v>
      </c>
    </row>
    <row r="36" spans="1:7" x14ac:dyDescent="0.25">
      <c r="B36" t="s">
        <v>30</v>
      </c>
      <c r="C36" t="s">
        <v>56</v>
      </c>
    </row>
    <row r="37" spans="1:7" x14ac:dyDescent="0.25">
      <c r="B37" t="s">
        <v>25</v>
      </c>
      <c r="C37" t="s">
        <v>57</v>
      </c>
    </row>
    <row r="38" spans="1:7" x14ac:dyDescent="0.25">
      <c r="B38" t="s">
        <v>23</v>
      </c>
    </row>
    <row r="39" spans="1:7" x14ac:dyDescent="0.25">
      <c r="A39" t="s">
        <v>70</v>
      </c>
      <c r="B39" t="s">
        <v>0</v>
      </c>
      <c r="C39" t="s">
        <v>78</v>
      </c>
      <c r="E39">
        <v>4</v>
      </c>
      <c r="F39" t="s">
        <v>205</v>
      </c>
    </row>
    <row r="40" spans="1:7" x14ac:dyDescent="0.25">
      <c r="A40" t="s">
        <v>62</v>
      </c>
      <c r="B40" t="s">
        <v>14</v>
      </c>
      <c r="C40" t="s">
        <v>139</v>
      </c>
    </row>
    <row r="41" spans="1:7" x14ac:dyDescent="0.25">
      <c r="A41" t="s">
        <v>208</v>
      </c>
      <c r="B41" t="s">
        <v>5</v>
      </c>
      <c r="C41" t="s">
        <v>74</v>
      </c>
      <c r="D41" s="3">
        <v>1.53</v>
      </c>
      <c r="E41">
        <v>1</v>
      </c>
      <c r="G41" t="s">
        <v>98</v>
      </c>
    </row>
    <row r="42" spans="1:7" x14ac:dyDescent="0.25">
      <c r="B42" t="s">
        <v>16</v>
      </c>
    </row>
    <row r="43" spans="1:7" x14ac:dyDescent="0.25">
      <c r="B43" t="s">
        <v>30</v>
      </c>
      <c r="C43" t="s">
        <v>31</v>
      </c>
    </row>
    <row r="44" spans="1:7" x14ac:dyDescent="0.25">
      <c r="B44" t="s">
        <v>25</v>
      </c>
    </row>
    <row r="45" spans="1:7" x14ac:dyDescent="0.25">
      <c r="B45" t="s">
        <v>23</v>
      </c>
      <c r="C45" t="s">
        <v>77</v>
      </c>
      <c r="D45" s="3">
        <v>0.42</v>
      </c>
      <c r="E45">
        <v>1</v>
      </c>
      <c r="G45" t="s">
        <v>88</v>
      </c>
    </row>
    <row r="46" spans="1:7" x14ac:dyDescent="0.25">
      <c r="C46" t="s">
        <v>71</v>
      </c>
    </row>
    <row r="47" spans="1:7" x14ac:dyDescent="0.25">
      <c r="C47" t="s">
        <v>72</v>
      </c>
    </row>
    <row r="48" spans="1:7" x14ac:dyDescent="0.25">
      <c r="C48" t="s">
        <v>73</v>
      </c>
    </row>
    <row r="52" spans="1:7" x14ac:dyDescent="0.25">
      <c r="A52" t="s">
        <v>36</v>
      </c>
      <c r="B52" t="s">
        <v>0</v>
      </c>
      <c r="C52" t="s">
        <v>1</v>
      </c>
      <c r="E52">
        <v>2</v>
      </c>
      <c r="F52" t="s">
        <v>209</v>
      </c>
      <c r="G52" t="s">
        <v>2</v>
      </c>
    </row>
    <row r="53" spans="1:7" x14ac:dyDescent="0.25">
      <c r="A53" t="s">
        <v>37</v>
      </c>
      <c r="B53" t="s">
        <v>5</v>
      </c>
      <c r="C53" t="s">
        <v>6</v>
      </c>
      <c r="D53" s="3">
        <v>2.1800000000000002</v>
      </c>
      <c r="E53">
        <v>1</v>
      </c>
      <c r="G53" t="s">
        <v>86</v>
      </c>
    </row>
    <row r="54" spans="1:7" x14ac:dyDescent="0.25">
      <c r="B54" t="s">
        <v>14</v>
      </c>
      <c r="C54" t="s">
        <v>38</v>
      </c>
    </row>
    <row r="55" spans="1:7" x14ac:dyDescent="0.25">
      <c r="B55" t="s">
        <v>30</v>
      </c>
      <c r="C55" t="s">
        <v>31</v>
      </c>
    </row>
    <row r="56" spans="1:7" x14ac:dyDescent="0.25">
      <c r="C56" t="s">
        <v>3</v>
      </c>
      <c r="G56" t="s">
        <v>4</v>
      </c>
    </row>
    <row r="57" spans="1:7" x14ac:dyDescent="0.25">
      <c r="A57" t="s">
        <v>215</v>
      </c>
      <c r="B57" t="s">
        <v>0</v>
      </c>
      <c r="C57" t="s">
        <v>28</v>
      </c>
      <c r="E57">
        <v>2</v>
      </c>
      <c r="F57" t="s">
        <v>216</v>
      </c>
    </row>
    <row r="58" spans="1:7" x14ac:dyDescent="0.25">
      <c r="A58" t="s">
        <v>214</v>
      </c>
      <c r="B58" t="s">
        <v>5</v>
      </c>
      <c r="C58" t="s">
        <v>219</v>
      </c>
    </row>
    <row r="59" spans="1:7" x14ac:dyDescent="0.25">
      <c r="A59" t="s">
        <v>208</v>
      </c>
      <c r="B59" t="s">
        <v>14</v>
      </c>
      <c r="C59" t="s">
        <v>218</v>
      </c>
      <c r="F59" t="s">
        <v>217</v>
      </c>
    </row>
    <row r="60" spans="1:7" x14ac:dyDescent="0.25">
      <c r="B60" t="s">
        <v>30</v>
      </c>
      <c r="C60" t="s">
        <v>220</v>
      </c>
    </row>
    <row r="61" spans="1:7" x14ac:dyDescent="0.25">
      <c r="B61" t="s">
        <v>23</v>
      </c>
      <c r="C61" t="s">
        <v>221</v>
      </c>
    </row>
    <row r="62" spans="1:7" x14ac:dyDescent="0.25">
      <c r="C62" t="s">
        <v>222</v>
      </c>
    </row>
    <row r="63" spans="1:7" x14ac:dyDescent="0.25">
      <c r="C63" t="s">
        <v>223</v>
      </c>
    </row>
    <row r="69" spans="3:8" x14ac:dyDescent="0.25">
      <c r="C69" t="s">
        <v>83</v>
      </c>
      <c r="F69" t="s">
        <v>84</v>
      </c>
      <c r="G69" t="s">
        <v>85</v>
      </c>
    </row>
    <row r="70" spans="3:8" x14ac:dyDescent="0.25">
      <c r="C70" t="s">
        <v>100</v>
      </c>
      <c r="D70" s="3">
        <v>17.53</v>
      </c>
      <c r="F70" t="s">
        <v>104</v>
      </c>
      <c r="G70" t="s">
        <v>99</v>
      </c>
      <c r="H70" t="s">
        <v>227</v>
      </c>
    </row>
    <row r="71" spans="3:8" x14ac:dyDescent="0.25">
      <c r="C71" t="s">
        <v>102</v>
      </c>
      <c r="D71" s="3">
        <v>12.19</v>
      </c>
      <c r="F71" t="s">
        <v>103</v>
      </c>
      <c r="G71" t="s">
        <v>101</v>
      </c>
      <c r="H71" t="s">
        <v>227</v>
      </c>
    </row>
    <row r="72" spans="3:8" x14ac:dyDescent="0.25">
      <c r="C72" t="s">
        <v>210</v>
      </c>
      <c r="F72" t="s">
        <v>52</v>
      </c>
      <c r="G72" t="s">
        <v>211</v>
      </c>
      <c r="H72" t="s">
        <v>224</v>
      </c>
    </row>
    <row r="73" spans="3:8" x14ac:dyDescent="0.25">
      <c r="C73" t="s">
        <v>225</v>
      </c>
      <c r="H73" t="s">
        <v>226</v>
      </c>
    </row>
    <row r="74" spans="3:8" x14ac:dyDescent="0.25">
      <c r="C74" t="s">
        <v>228</v>
      </c>
      <c r="F74" t="s">
        <v>229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9" sqref="C29"/>
    </sheetView>
  </sheetViews>
  <sheetFormatPr defaultRowHeight="15" x14ac:dyDescent="0.25"/>
  <sheetData>
    <row r="1" spans="1:3" x14ac:dyDescent="0.25">
      <c r="A1" t="s">
        <v>61</v>
      </c>
      <c r="B1" t="s">
        <v>62</v>
      </c>
    </row>
    <row r="2" spans="1:3" x14ac:dyDescent="0.25">
      <c r="B2" t="s">
        <v>81</v>
      </c>
    </row>
    <row r="4" spans="1:3" x14ac:dyDescent="0.25">
      <c r="A4" t="s">
        <v>25</v>
      </c>
      <c r="B4" t="s">
        <v>64</v>
      </c>
      <c r="C4" t="s">
        <v>65</v>
      </c>
    </row>
    <row r="5" spans="1:3" x14ac:dyDescent="0.25">
      <c r="B5" t="s">
        <v>66</v>
      </c>
      <c r="C5" t="s">
        <v>67</v>
      </c>
    </row>
    <row r="7" spans="1:3" x14ac:dyDescent="0.25">
      <c r="A7" t="s">
        <v>68</v>
      </c>
      <c r="B7" t="s">
        <v>69</v>
      </c>
    </row>
    <row r="9" spans="1:3" x14ac:dyDescent="0.25">
      <c r="A9" t="s">
        <v>75</v>
      </c>
      <c r="B9" t="s">
        <v>76</v>
      </c>
    </row>
    <row r="11" spans="1:3" x14ac:dyDescent="0.25">
      <c r="A11" t="s">
        <v>79</v>
      </c>
      <c r="B11" t="s">
        <v>80</v>
      </c>
    </row>
    <row r="12" spans="1:3" x14ac:dyDescent="0.25">
      <c r="B12" t="s">
        <v>82</v>
      </c>
    </row>
    <row r="15" spans="1:3" x14ac:dyDescent="0.25">
      <c r="B15" t="s">
        <v>242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J13" sqref="J13"/>
    </sheetView>
  </sheetViews>
  <sheetFormatPr defaultRowHeight="15" x14ac:dyDescent="0.25"/>
  <cols>
    <col min="1" max="1" width="10.140625" bestFit="1" customWidth="1"/>
    <col min="3" max="3" width="13.85546875" customWidth="1"/>
    <col min="7" max="7" width="11.28515625" bestFit="1" customWidth="1"/>
    <col min="8" max="8" width="11.140625" customWidth="1"/>
    <col min="14" max="14" width="19" bestFit="1" customWidth="1"/>
  </cols>
  <sheetData>
    <row r="1" spans="1:18" x14ac:dyDescent="0.25">
      <c r="A1" s="31" t="s">
        <v>6</v>
      </c>
      <c r="B1" s="31"/>
      <c r="C1" s="31"/>
      <c r="D1" s="31"/>
      <c r="E1" s="31"/>
      <c r="M1" s="31" t="s">
        <v>130</v>
      </c>
      <c r="N1" s="31"/>
      <c r="O1" s="31"/>
      <c r="P1" s="31"/>
      <c r="R1" t="s">
        <v>138</v>
      </c>
    </row>
    <row r="2" spans="1:18" x14ac:dyDescent="0.25">
      <c r="A2" s="6"/>
      <c r="B2" s="32" t="s">
        <v>105</v>
      </c>
      <c r="C2" s="32"/>
      <c r="D2" s="32" t="s">
        <v>106</v>
      </c>
      <c r="E2" s="32"/>
      <c r="H2" s="31" t="s">
        <v>123</v>
      </c>
      <c r="I2" s="31"/>
      <c r="J2" s="31"/>
      <c r="M2" s="9" t="s">
        <v>124</v>
      </c>
      <c r="N2" s="9" t="s">
        <v>126</v>
      </c>
      <c r="O2" s="31" t="s">
        <v>128</v>
      </c>
      <c r="P2" s="31"/>
    </row>
    <row r="3" spans="1:18" x14ac:dyDescent="0.25">
      <c r="A3" s="6"/>
      <c r="B3" s="7" t="s">
        <v>107</v>
      </c>
      <c r="C3" s="7" t="s">
        <v>108</v>
      </c>
      <c r="D3" s="7" t="s">
        <v>107</v>
      </c>
      <c r="E3" s="7" t="s">
        <v>108</v>
      </c>
      <c r="H3" s="7"/>
      <c r="I3" s="8" t="s">
        <v>117</v>
      </c>
      <c r="J3" s="8" t="s">
        <v>118</v>
      </c>
      <c r="M3" s="9" t="s">
        <v>125</v>
      </c>
      <c r="N3" s="9" t="s">
        <v>132</v>
      </c>
      <c r="O3" s="9" t="s">
        <v>127</v>
      </c>
      <c r="P3" s="9" t="s">
        <v>129</v>
      </c>
    </row>
    <row r="4" spans="1:18" x14ac:dyDescent="0.25">
      <c r="A4" s="6" t="s">
        <v>109</v>
      </c>
      <c r="B4" s="7" t="s">
        <v>110</v>
      </c>
      <c r="C4" s="7" t="s">
        <v>111</v>
      </c>
      <c r="D4" s="7" t="s">
        <v>112</v>
      </c>
      <c r="E4" s="7" t="s">
        <v>113</v>
      </c>
      <c r="H4" s="8" t="s">
        <v>83</v>
      </c>
      <c r="I4" s="7" t="s">
        <v>119</v>
      </c>
      <c r="J4" s="7" t="s">
        <v>120</v>
      </c>
      <c r="M4" s="10">
        <v>225</v>
      </c>
      <c r="N4" s="10">
        <v>7.3000000000000001E-3</v>
      </c>
      <c r="O4" s="9">
        <f>M4/N4</f>
        <v>30821.917808219179</v>
      </c>
      <c r="P4" s="9">
        <f>O4/24</f>
        <v>1284.2465753424658</v>
      </c>
    </row>
    <row r="5" spans="1:18" x14ac:dyDescent="0.25">
      <c r="A5" s="6" t="s">
        <v>114</v>
      </c>
      <c r="B5" s="7" t="s">
        <v>115</v>
      </c>
      <c r="C5" s="7" t="s">
        <v>115</v>
      </c>
      <c r="D5" s="7" t="s">
        <v>116</v>
      </c>
      <c r="E5" s="7" t="s">
        <v>116</v>
      </c>
      <c r="H5" s="8" t="s">
        <v>6</v>
      </c>
      <c r="I5" s="7" t="s">
        <v>121</v>
      </c>
      <c r="J5" s="7" t="s">
        <v>122</v>
      </c>
    </row>
    <row r="6" spans="1:18" x14ac:dyDescent="0.25">
      <c r="A6" s="5"/>
      <c r="M6" s="31" t="s">
        <v>14</v>
      </c>
      <c r="N6" s="31"/>
      <c r="O6" s="31"/>
      <c r="P6" s="31"/>
    </row>
    <row r="7" spans="1:18" x14ac:dyDescent="0.25">
      <c r="M7" s="9" t="s">
        <v>124</v>
      </c>
      <c r="N7" s="9" t="s">
        <v>126</v>
      </c>
      <c r="O7" s="31" t="s">
        <v>128</v>
      </c>
      <c r="P7" s="31"/>
    </row>
    <row r="8" spans="1:18" x14ac:dyDescent="0.25">
      <c r="C8" s="13" t="s">
        <v>39</v>
      </c>
      <c r="D8" s="13" t="s">
        <v>159</v>
      </c>
      <c r="E8" t="s">
        <v>148</v>
      </c>
      <c r="M8" s="9" t="s">
        <v>131</v>
      </c>
      <c r="N8" s="9" t="s">
        <v>133</v>
      </c>
      <c r="O8" s="9" t="s">
        <v>134</v>
      </c>
      <c r="P8" s="9" t="s">
        <v>127</v>
      </c>
    </row>
    <row r="9" spans="1:18" x14ac:dyDescent="0.25">
      <c r="M9" s="10">
        <v>4</v>
      </c>
      <c r="N9" s="11">
        <v>1.4999999999999999E-4</v>
      </c>
      <c r="O9" s="12">
        <f>M9/N9/60</f>
        <v>444.44444444444446</v>
      </c>
      <c r="P9" s="9">
        <f>O9/60</f>
        <v>7.4074074074074074</v>
      </c>
    </row>
    <row r="10" spans="1:18" x14ac:dyDescent="0.25">
      <c r="I10" t="s">
        <v>206</v>
      </c>
    </row>
    <row r="11" spans="1:18" x14ac:dyDescent="0.25">
      <c r="A11" s="31" t="s">
        <v>158</v>
      </c>
      <c r="B11" s="31"/>
      <c r="C11" s="31"/>
      <c r="D11" s="31"/>
      <c r="E11" s="31"/>
    </row>
    <row r="12" spans="1:18" x14ac:dyDescent="0.25">
      <c r="A12" s="9"/>
      <c r="B12" s="9" t="s">
        <v>140</v>
      </c>
      <c r="C12" s="9" t="s">
        <v>143</v>
      </c>
      <c r="D12" s="9" t="s">
        <v>152</v>
      </c>
      <c r="E12" s="9" t="s">
        <v>146</v>
      </c>
      <c r="P12" s="14"/>
    </row>
    <row r="13" spans="1:18" x14ac:dyDescent="0.25">
      <c r="A13" s="9" t="s">
        <v>151</v>
      </c>
      <c r="B13" s="9" t="s">
        <v>142</v>
      </c>
      <c r="C13" s="9" t="s">
        <v>144</v>
      </c>
      <c r="D13" s="9" t="s">
        <v>145</v>
      </c>
      <c r="E13" s="9" t="s">
        <v>147</v>
      </c>
      <c r="M13" s="9"/>
      <c r="N13" s="9" t="s">
        <v>131</v>
      </c>
      <c r="O13" s="9" t="s">
        <v>162</v>
      </c>
      <c r="P13" s="14"/>
    </row>
    <row r="14" spans="1:18" x14ac:dyDescent="0.25">
      <c r="A14" s="9" t="s">
        <v>149</v>
      </c>
      <c r="B14" s="9" t="s">
        <v>141</v>
      </c>
      <c r="C14" s="9" t="s">
        <v>144</v>
      </c>
      <c r="D14" s="9" t="s">
        <v>153</v>
      </c>
      <c r="E14" s="9" t="s">
        <v>154</v>
      </c>
      <c r="M14" s="9" t="s">
        <v>160</v>
      </c>
      <c r="N14" s="10">
        <v>20</v>
      </c>
      <c r="O14" s="10">
        <v>10</v>
      </c>
    </row>
    <row r="15" spans="1:18" ht="15.75" thickBot="1" x14ac:dyDescent="0.3">
      <c r="A15" s="9" t="s">
        <v>150</v>
      </c>
      <c r="B15" s="9" t="s">
        <v>155</v>
      </c>
      <c r="C15" s="9" t="s">
        <v>144</v>
      </c>
      <c r="D15" s="9" t="s">
        <v>156</v>
      </c>
      <c r="E15" s="9" t="s">
        <v>157</v>
      </c>
      <c r="M15" s="15" t="s">
        <v>161</v>
      </c>
      <c r="N15" s="16">
        <v>20</v>
      </c>
      <c r="O15" s="16">
        <v>10</v>
      </c>
    </row>
    <row r="16" spans="1:18" ht="15.75" thickBot="1" x14ac:dyDescent="0.3">
      <c r="M16" s="17" t="s">
        <v>163</v>
      </c>
      <c r="N16" s="18">
        <f>1/((1/N14)+(1/N15))</f>
        <v>10</v>
      </c>
      <c r="O16" s="19">
        <f>O14+O15</f>
        <v>20</v>
      </c>
    </row>
    <row r="17" spans="13:15" ht="15.75" thickBot="1" x14ac:dyDescent="0.3">
      <c r="M17" s="17" t="s">
        <v>164</v>
      </c>
      <c r="N17" s="18">
        <f>N14+N15</f>
        <v>40</v>
      </c>
      <c r="O17" s="19">
        <f>MIN(O14:O15)</f>
        <v>10</v>
      </c>
    </row>
  </sheetData>
  <mergeCells count="9">
    <mergeCell ref="A1:E1"/>
    <mergeCell ref="H2:J2"/>
    <mergeCell ref="O2:P2"/>
    <mergeCell ref="M1:P1"/>
    <mergeCell ref="A11:E11"/>
    <mergeCell ref="M6:P6"/>
    <mergeCell ref="O7:P7"/>
    <mergeCell ref="B2:C2"/>
    <mergeCell ref="D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J25" sqref="J25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2.85546875" bestFit="1" customWidth="1"/>
    <col min="5" max="6" width="11.28515625" bestFit="1" customWidth="1"/>
    <col min="7" max="7" width="11.85546875" style="3" bestFit="1" customWidth="1"/>
    <col min="15" max="15" width="11.85546875" style="3" bestFit="1" customWidth="1"/>
  </cols>
  <sheetData>
    <row r="1" spans="1:20" x14ac:dyDescent="0.25">
      <c r="A1" s="33" t="s">
        <v>0</v>
      </c>
      <c r="B1" s="33"/>
      <c r="C1" s="33"/>
      <c r="D1" s="33"/>
      <c r="E1" s="33"/>
      <c r="F1" s="33"/>
      <c r="G1" s="34"/>
      <c r="I1" s="35" t="s">
        <v>14</v>
      </c>
      <c r="J1" s="35"/>
      <c r="K1" s="35"/>
      <c r="L1" s="35"/>
      <c r="M1" s="35"/>
      <c r="N1" s="35"/>
      <c r="O1" s="35"/>
    </row>
    <row r="2" spans="1:20" x14ac:dyDescent="0.25">
      <c r="A2" s="20" t="s">
        <v>189</v>
      </c>
      <c r="B2" s="20" t="s">
        <v>165</v>
      </c>
      <c r="C2" s="20" t="s">
        <v>166</v>
      </c>
      <c r="D2" s="20" t="s">
        <v>172</v>
      </c>
      <c r="E2" s="20" t="s">
        <v>173</v>
      </c>
      <c r="F2" s="20" t="s">
        <v>167</v>
      </c>
      <c r="G2" s="21" t="s">
        <v>183</v>
      </c>
      <c r="I2" s="20" t="s">
        <v>189</v>
      </c>
      <c r="J2" s="20" t="s">
        <v>165</v>
      </c>
      <c r="K2" s="20" t="s">
        <v>166</v>
      </c>
      <c r="L2" s="20" t="s">
        <v>172</v>
      </c>
      <c r="M2" s="20" t="s">
        <v>124</v>
      </c>
      <c r="N2" s="20" t="s">
        <v>167</v>
      </c>
      <c r="O2" s="21" t="s">
        <v>183</v>
      </c>
    </row>
    <row r="3" spans="1:20" x14ac:dyDescent="0.25">
      <c r="A3" s="9" t="s">
        <v>193</v>
      </c>
      <c r="B3" s="9" t="s">
        <v>174</v>
      </c>
      <c r="C3" s="9" t="s">
        <v>175</v>
      </c>
      <c r="D3" s="9" t="s">
        <v>170</v>
      </c>
      <c r="E3" s="9" t="s">
        <v>169</v>
      </c>
      <c r="F3" s="9">
        <v>4</v>
      </c>
      <c r="G3" s="22">
        <f>4.69/F3</f>
        <v>1.1725000000000001</v>
      </c>
      <c r="I3" s="9" t="s">
        <v>190</v>
      </c>
      <c r="J3" s="9" t="s">
        <v>168</v>
      </c>
      <c r="K3" s="9" t="s">
        <v>168</v>
      </c>
      <c r="L3" s="9" t="s">
        <v>170</v>
      </c>
      <c r="M3" s="9" t="s">
        <v>171</v>
      </c>
      <c r="N3" s="9">
        <v>2</v>
      </c>
      <c r="O3" s="22">
        <f>4.05/N3</f>
        <v>2.0249999999999999</v>
      </c>
    </row>
    <row r="4" spans="1:20" x14ac:dyDescent="0.25">
      <c r="A4" s="9" t="s">
        <v>194</v>
      </c>
      <c r="B4" s="9" t="s">
        <v>177</v>
      </c>
      <c r="C4" s="9" t="s">
        <v>178</v>
      </c>
      <c r="D4" s="9" t="s">
        <v>182</v>
      </c>
      <c r="E4" s="9" t="s">
        <v>176</v>
      </c>
      <c r="F4" s="9">
        <v>2</v>
      </c>
      <c r="G4" s="22">
        <f>3.09/F4</f>
        <v>1.5449999999999999</v>
      </c>
      <c r="I4" s="9" t="s">
        <v>192</v>
      </c>
      <c r="J4" s="9" t="s">
        <v>180</v>
      </c>
      <c r="K4" s="9" t="s">
        <v>181</v>
      </c>
      <c r="L4" s="9" t="s">
        <v>182</v>
      </c>
      <c r="M4" s="9" t="s">
        <v>179</v>
      </c>
      <c r="N4" s="9">
        <v>2</v>
      </c>
      <c r="O4" s="22">
        <f>4.35/N4</f>
        <v>2.1749999999999998</v>
      </c>
    </row>
    <row r="5" spans="1:20" x14ac:dyDescent="0.25">
      <c r="A5" s="9" t="s">
        <v>195</v>
      </c>
      <c r="B5" s="9" t="s">
        <v>185</v>
      </c>
      <c r="C5" s="9" t="s">
        <v>186</v>
      </c>
      <c r="D5" s="9" t="s">
        <v>187</v>
      </c>
      <c r="E5" s="9" t="s">
        <v>188</v>
      </c>
      <c r="F5" s="9">
        <v>2</v>
      </c>
      <c r="G5" s="22">
        <f>4.12/F5</f>
        <v>2.06</v>
      </c>
      <c r="I5" s="9" t="s">
        <v>191</v>
      </c>
      <c r="J5" s="9" t="s">
        <v>168</v>
      </c>
      <c r="K5" s="9" t="s">
        <v>168</v>
      </c>
      <c r="L5" s="9" t="s">
        <v>170</v>
      </c>
      <c r="M5" s="9" t="s">
        <v>184</v>
      </c>
      <c r="N5" s="9">
        <v>2</v>
      </c>
      <c r="O5" s="22">
        <f>10.39/N5</f>
        <v>5.1950000000000003</v>
      </c>
    </row>
    <row r="8" spans="1:20" x14ac:dyDescent="0.25">
      <c r="A8" s="35" t="s">
        <v>196</v>
      </c>
      <c r="B8" s="35"/>
      <c r="C8" s="35"/>
      <c r="D8" s="35"/>
      <c r="E8" s="35"/>
      <c r="F8" s="35"/>
    </row>
    <row r="9" spans="1:20" ht="15.75" thickBot="1" x14ac:dyDescent="0.3">
      <c r="A9" s="23" t="s">
        <v>189</v>
      </c>
      <c r="B9" s="23" t="s">
        <v>0</v>
      </c>
      <c r="C9" s="23" t="s">
        <v>14</v>
      </c>
      <c r="D9" s="24" t="s">
        <v>207</v>
      </c>
      <c r="E9" s="23" t="s">
        <v>16</v>
      </c>
      <c r="F9" s="23" t="s">
        <v>30</v>
      </c>
    </row>
    <row r="10" spans="1:20" x14ac:dyDescent="0.25">
      <c r="A10" s="9" t="s">
        <v>253</v>
      </c>
      <c r="B10" s="9" t="s">
        <v>193</v>
      </c>
      <c r="C10" s="9" t="s">
        <v>191</v>
      </c>
      <c r="D10" s="9" t="s">
        <v>6</v>
      </c>
      <c r="E10" s="9" t="s">
        <v>197</v>
      </c>
      <c r="F10" s="9" t="s">
        <v>198</v>
      </c>
      <c r="Q10" t="s">
        <v>248</v>
      </c>
      <c r="R10" s="37" t="s">
        <v>6</v>
      </c>
      <c r="S10" s="38"/>
      <c r="T10" t="s">
        <v>248</v>
      </c>
    </row>
    <row r="11" spans="1:20" x14ac:dyDescent="0.25">
      <c r="A11" s="9" t="s">
        <v>252</v>
      </c>
      <c r="B11" s="9" t="s">
        <v>195</v>
      </c>
      <c r="C11" s="9" t="s">
        <v>190</v>
      </c>
      <c r="D11" s="9" t="s">
        <v>74</v>
      </c>
      <c r="E11" s="9" t="s">
        <v>212</v>
      </c>
      <c r="F11" s="9" t="s">
        <v>213</v>
      </c>
      <c r="Q11" t="s">
        <v>251</v>
      </c>
      <c r="R11" s="26">
        <v>1</v>
      </c>
      <c r="S11" s="27">
        <v>8</v>
      </c>
      <c r="T11" t="s">
        <v>249</v>
      </c>
    </row>
    <row r="12" spans="1:20" x14ac:dyDescent="0.25">
      <c r="A12" s="9" t="s">
        <v>202</v>
      </c>
      <c r="B12" s="9" t="s">
        <v>194</v>
      </c>
      <c r="C12" s="9" t="s">
        <v>192</v>
      </c>
      <c r="D12" s="9" t="s">
        <v>6</v>
      </c>
      <c r="E12" s="9" t="s">
        <v>199</v>
      </c>
      <c r="F12" s="9" t="s">
        <v>203</v>
      </c>
      <c r="Q12">
        <v>3</v>
      </c>
      <c r="R12" s="26">
        <v>2</v>
      </c>
      <c r="S12" s="27">
        <v>7</v>
      </c>
      <c r="T12" s="30">
        <v>2</v>
      </c>
    </row>
    <row r="13" spans="1:20" x14ac:dyDescent="0.25">
      <c r="Q13">
        <v>4</v>
      </c>
      <c r="R13" s="26">
        <v>3</v>
      </c>
      <c r="S13" s="27">
        <v>6</v>
      </c>
      <c r="T13" s="30">
        <v>1</v>
      </c>
    </row>
    <row r="14" spans="1:20" ht="15.75" thickBot="1" x14ac:dyDescent="0.3">
      <c r="A14" t="s">
        <v>210</v>
      </c>
      <c r="B14" t="s">
        <v>52</v>
      </c>
      <c r="C14" t="s">
        <v>211</v>
      </c>
      <c r="D14" t="s">
        <v>224</v>
      </c>
      <c r="Q14" t="s">
        <v>250</v>
      </c>
      <c r="R14" s="28">
        <v>4</v>
      </c>
      <c r="S14" s="29">
        <v>5</v>
      </c>
      <c r="T14">
        <v>0</v>
      </c>
    </row>
    <row r="15" spans="1:20" x14ac:dyDescent="0.25">
      <c r="A15" t="s">
        <v>225</v>
      </c>
      <c r="C15" t="s">
        <v>241</v>
      </c>
      <c r="D15" t="s">
        <v>226</v>
      </c>
    </row>
    <row r="16" spans="1:20" x14ac:dyDescent="0.25">
      <c r="A16" t="s">
        <v>228</v>
      </c>
      <c r="B16" t="s">
        <v>229</v>
      </c>
      <c r="C16" t="s">
        <v>246</v>
      </c>
      <c r="D16" t="s">
        <v>243</v>
      </c>
      <c r="E16" t="s">
        <v>247</v>
      </c>
    </row>
    <row r="17" spans="1:5" x14ac:dyDescent="0.25">
      <c r="A17" t="s">
        <v>158</v>
      </c>
      <c r="B17" t="s">
        <v>231</v>
      </c>
      <c r="C17" t="s">
        <v>230</v>
      </c>
      <c r="D17" t="s">
        <v>232</v>
      </c>
    </row>
    <row r="18" spans="1:5" x14ac:dyDescent="0.25">
      <c r="A18" t="s">
        <v>158</v>
      </c>
      <c r="B18" t="s">
        <v>151</v>
      </c>
      <c r="C18" t="s">
        <v>230</v>
      </c>
    </row>
    <row r="19" spans="1:5" x14ac:dyDescent="0.25">
      <c r="E19" s="25"/>
    </row>
    <row r="21" spans="1:5" x14ac:dyDescent="0.25">
      <c r="A21" s="36" t="s">
        <v>240</v>
      </c>
      <c r="B21" t="s">
        <v>235</v>
      </c>
      <c r="C21" t="s">
        <v>238</v>
      </c>
    </row>
    <row r="22" spans="1:5" x14ac:dyDescent="0.25">
      <c r="A22" s="36"/>
      <c r="B22" t="s">
        <v>234</v>
      </c>
      <c r="C22" t="s">
        <v>239</v>
      </c>
      <c r="D22" t="s">
        <v>233</v>
      </c>
    </row>
    <row r="23" spans="1:5" x14ac:dyDescent="0.25">
      <c r="A23" s="36"/>
      <c r="B23" t="s">
        <v>236</v>
      </c>
      <c r="C23" t="s">
        <v>237</v>
      </c>
    </row>
    <row r="26" spans="1:5" x14ac:dyDescent="0.25">
      <c r="A26" t="s">
        <v>245</v>
      </c>
      <c r="C26" t="s">
        <v>244</v>
      </c>
    </row>
  </sheetData>
  <mergeCells count="5">
    <mergeCell ref="A1:G1"/>
    <mergeCell ref="I1:O1"/>
    <mergeCell ref="A8:F8"/>
    <mergeCell ref="A21:A23"/>
    <mergeCell ref="R10:S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Component</vt:lpstr>
      <vt:lpstr>Info</vt:lpstr>
      <vt:lpstr>Elec</vt:lpstr>
      <vt:lpstr>Me</vt:lpstr>
    </vt:vector>
  </TitlesOfParts>
  <Company>ArianeGroup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CAYON, Etienne</dc:creator>
  <cp:lastModifiedBy>CAYON, Etienne</cp:lastModifiedBy>
  <dcterms:created xsi:type="dcterms:W3CDTF">2022-08-18T15:32:44Z</dcterms:created>
  <dcterms:modified xsi:type="dcterms:W3CDTF">2022-12-20T08:40:45Z</dcterms:modified>
</cp:coreProperties>
</file>