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-my.sharepoint.com/personal/etber_mit_edu/Documents/Documents/Deforestation_Nature/Forest_Club_SI/3. runGTAP375/Game_theory_2024/5_Visualisation/"/>
    </mc:Choice>
  </mc:AlternateContent>
  <xr:revisionPtr revIDLastSave="1" documentId="13_ncr:1_{EDA088BA-3CA6-43F1-8D37-BD84BC451DEE}" xr6:coauthVersionLast="47" xr6:coauthVersionMax="47" xr10:uidLastSave="{0EE890AC-5C04-428B-8E54-16845BE47F73}"/>
  <bookViews>
    <workbookView xWindow="-20870" yWindow="-16880" windowWidth="28800" windowHeight="15410" activeTab="3" xr2:uid="{4C851AB3-C2C4-4A9C-98C5-74FE552CBFB3}"/>
  </bookViews>
  <sheets>
    <sheet name="Sheet2" sheetId="4" r:id="rId1"/>
    <sheet name="Sheet3" sheetId="5" r:id="rId2"/>
    <sheet name="DB" sheetId="3" r:id="rId3"/>
    <sheet name="Sheet1" sheetId="1" r:id="rId4"/>
    <sheet name="Post" sheetId="2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5" l="1"/>
  <c r="F3" i="5"/>
  <c r="F4" i="5"/>
  <c r="F5" i="5"/>
  <c r="F6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2" i="5"/>
  <c r="L50" i="2"/>
  <c r="E34" i="5"/>
  <c r="E35" i="5"/>
  <c r="E36" i="5"/>
  <c r="E37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2" i="5"/>
  <c r="W44" i="2"/>
  <c r="N50" i="2" s="1" a="1"/>
  <c r="N50" i="2" s="1"/>
  <c r="W43" i="2"/>
  <c r="P53" i="2" a="1"/>
  <c r="P53" i="2" s="1"/>
  <c r="Q52" i="2" a="1"/>
  <c r="Q52" i="2" s="1"/>
  <c r="W45" i="2"/>
  <c r="F63" i="2"/>
  <c r="L63" i="2"/>
  <c r="K64" i="2" s="1" a="1"/>
  <c r="K64" i="2" s="1"/>
  <c r="H63" i="2"/>
  <c r="E63" i="2"/>
  <c r="G63" i="2"/>
  <c r="I63" i="2"/>
  <c r="J63" i="2"/>
  <c r="K63" i="2"/>
  <c r="D63" i="2"/>
  <c r="D50" i="2"/>
  <c r="L56" i="2"/>
  <c r="L57" i="2"/>
  <c r="L58" i="2"/>
  <c r="L59" i="2"/>
  <c r="L60" i="2"/>
  <c r="V56" i="2"/>
  <c r="V57" i="2"/>
  <c r="V58" i="2"/>
  <c r="V59" i="2"/>
  <c r="V60" i="2"/>
  <c r="O56" i="2"/>
  <c r="P56" i="2"/>
  <c r="Q56" i="2"/>
  <c r="R56" i="2"/>
  <c r="S56" i="2"/>
  <c r="T56" i="2"/>
  <c r="U56" i="2"/>
  <c r="O57" i="2"/>
  <c r="P57" i="2"/>
  <c r="Q57" i="2"/>
  <c r="R57" i="2"/>
  <c r="S57" i="2"/>
  <c r="T57" i="2"/>
  <c r="U57" i="2"/>
  <c r="O58" i="2"/>
  <c r="P58" i="2"/>
  <c r="Q58" i="2"/>
  <c r="R58" i="2"/>
  <c r="S58" i="2"/>
  <c r="T58" i="2"/>
  <c r="U58" i="2"/>
  <c r="O59" i="2"/>
  <c r="P59" i="2"/>
  <c r="Q59" i="2"/>
  <c r="R59" i="2"/>
  <c r="S59" i="2"/>
  <c r="T59" i="2"/>
  <c r="U59" i="2"/>
  <c r="O60" i="2"/>
  <c r="P60" i="2"/>
  <c r="Q60" i="2"/>
  <c r="R60" i="2"/>
  <c r="S60" i="2"/>
  <c r="T60" i="2"/>
  <c r="U60" i="2"/>
  <c r="N57" i="2"/>
  <c r="N58" i="2"/>
  <c r="N59" i="2"/>
  <c r="N60" i="2"/>
  <c r="N56" i="2"/>
  <c r="E56" i="2"/>
  <c r="F56" i="2"/>
  <c r="G56" i="2"/>
  <c r="H56" i="2"/>
  <c r="I56" i="2"/>
  <c r="J56" i="2"/>
  <c r="K56" i="2"/>
  <c r="E57" i="2"/>
  <c r="F57" i="2"/>
  <c r="G57" i="2"/>
  <c r="H57" i="2"/>
  <c r="I57" i="2"/>
  <c r="J57" i="2"/>
  <c r="K57" i="2"/>
  <c r="E58" i="2"/>
  <c r="F58" i="2"/>
  <c r="G58" i="2"/>
  <c r="H58" i="2"/>
  <c r="I58" i="2"/>
  <c r="J58" i="2"/>
  <c r="K58" i="2"/>
  <c r="E59" i="2"/>
  <c r="F59" i="2"/>
  <c r="G59" i="2"/>
  <c r="H59" i="2"/>
  <c r="I59" i="2"/>
  <c r="J59" i="2"/>
  <c r="K59" i="2"/>
  <c r="E60" i="2"/>
  <c r="F60" i="2"/>
  <c r="G60" i="2"/>
  <c r="H60" i="2"/>
  <c r="I60" i="2"/>
  <c r="J60" i="2"/>
  <c r="K60" i="2"/>
  <c r="D57" i="2"/>
  <c r="D58" i="2"/>
  <c r="D59" i="2"/>
  <c r="D60" i="2"/>
  <c r="D56" i="2"/>
  <c r="L51" i="2"/>
  <c r="L52" i="2"/>
  <c r="L53" i="2"/>
  <c r="L54" i="2"/>
  <c r="W46" i="2"/>
  <c r="W47" i="2"/>
  <c r="L47" i="2"/>
  <c r="L46" i="2"/>
  <c r="L45" i="2"/>
  <c r="L44" i="2"/>
  <c r="L43" i="2"/>
  <c r="K51" i="2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52" i="1"/>
  <c r="V43" i="2"/>
  <c r="V44" i="2"/>
  <c r="V45" i="2"/>
  <c r="V46" i="2"/>
  <c r="V47" i="2"/>
  <c r="H51" i="2"/>
  <c r="I51" i="2"/>
  <c r="D52" i="2"/>
  <c r="I52" i="2"/>
  <c r="J52" i="2"/>
  <c r="D53" i="2"/>
  <c r="J53" i="2"/>
  <c r="K53" i="2"/>
  <c r="I54" i="2"/>
  <c r="E50" i="2"/>
  <c r="E43" i="2"/>
  <c r="F43" i="2"/>
  <c r="G43" i="2"/>
  <c r="H43" i="2"/>
  <c r="I43" i="2"/>
  <c r="J43" i="2"/>
  <c r="K43" i="2"/>
  <c r="N43" i="2"/>
  <c r="O43" i="2"/>
  <c r="P43" i="2"/>
  <c r="Q43" i="2"/>
  <c r="G50" i="2" s="1"/>
  <c r="R43" i="2"/>
  <c r="H50" i="2" s="1"/>
  <c r="S43" i="2"/>
  <c r="T43" i="2"/>
  <c r="J50" i="2" s="1"/>
  <c r="U43" i="2"/>
  <c r="E44" i="2"/>
  <c r="F44" i="2"/>
  <c r="G44" i="2"/>
  <c r="H44" i="2"/>
  <c r="I44" i="2"/>
  <c r="J44" i="2"/>
  <c r="K44" i="2"/>
  <c r="N44" i="2"/>
  <c r="D51" i="2" s="1"/>
  <c r="O44" i="2"/>
  <c r="E51" i="2" s="1"/>
  <c r="P44" i="2"/>
  <c r="F51" i="2" s="1"/>
  <c r="Q44" i="2"/>
  <c r="R44" i="2"/>
  <c r="S44" i="2"/>
  <c r="T44" i="2"/>
  <c r="J51" i="2" s="1"/>
  <c r="U44" i="2"/>
  <c r="E45" i="2"/>
  <c r="F45" i="2"/>
  <c r="G45" i="2"/>
  <c r="H45" i="2"/>
  <c r="I45" i="2"/>
  <c r="J45" i="2"/>
  <c r="K45" i="2"/>
  <c r="N45" i="2"/>
  <c r="O45" i="2"/>
  <c r="P45" i="2"/>
  <c r="F52" i="2" s="1"/>
  <c r="Q45" i="2"/>
  <c r="R45" i="2"/>
  <c r="S45" i="2"/>
  <c r="T45" i="2"/>
  <c r="U45" i="2"/>
  <c r="K52" i="2" s="1"/>
  <c r="E46" i="2"/>
  <c r="F46" i="2"/>
  <c r="G46" i="2"/>
  <c r="H46" i="2"/>
  <c r="I46" i="2"/>
  <c r="J46" i="2"/>
  <c r="K46" i="2"/>
  <c r="N46" i="2"/>
  <c r="O46" i="2"/>
  <c r="E53" i="2" s="1"/>
  <c r="P46" i="2"/>
  <c r="F53" i="2" s="1"/>
  <c r="Q46" i="2"/>
  <c r="R46" i="2"/>
  <c r="S46" i="2"/>
  <c r="T46" i="2"/>
  <c r="U46" i="2"/>
  <c r="E47" i="2"/>
  <c r="F47" i="2"/>
  <c r="G47" i="2"/>
  <c r="H47" i="2"/>
  <c r="I47" i="2"/>
  <c r="J47" i="2"/>
  <c r="K47" i="2"/>
  <c r="R47" i="2"/>
  <c r="S47" i="2"/>
  <c r="T47" i="2"/>
  <c r="J54" i="2" s="1"/>
  <c r="D47" i="2"/>
  <c r="D46" i="2"/>
  <c r="D45" i="2"/>
  <c r="D44" i="2"/>
  <c r="D43" i="2"/>
  <c r="K62" i="1"/>
  <c r="J54" i="1"/>
  <c r="J53" i="1"/>
  <c r="H54" i="1"/>
  <c r="E54" i="1"/>
  <c r="F54" i="1"/>
  <c r="D54" i="1"/>
  <c r="D47" i="1"/>
  <c r="E47" i="1"/>
  <c r="F47" i="1"/>
  <c r="G47" i="1"/>
  <c r="H47" i="1"/>
  <c r="I47" i="1"/>
  <c r="J47" i="1"/>
  <c r="K47" i="1"/>
  <c r="D48" i="1"/>
  <c r="E48" i="1"/>
  <c r="F48" i="1"/>
  <c r="G48" i="1"/>
  <c r="H48" i="1"/>
  <c r="I48" i="1"/>
  <c r="J48" i="1"/>
  <c r="K48" i="1"/>
  <c r="D49" i="1"/>
  <c r="E49" i="1"/>
  <c r="F49" i="1"/>
  <c r="G49" i="1"/>
  <c r="H49" i="1"/>
  <c r="I49" i="1"/>
  <c r="J49" i="1"/>
  <c r="K49" i="1"/>
  <c r="D50" i="1"/>
  <c r="E50" i="1"/>
  <c r="F50" i="1"/>
  <c r="G50" i="1"/>
  <c r="H50" i="1"/>
  <c r="I50" i="1"/>
  <c r="J50" i="1"/>
  <c r="K50" i="1"/>
  <c r="D51" i="1"/>
  <c r="E51" i="1"/>
  <c r="F51" i="1"/>
  <c r="G51" i="1"/>
  <c r="H51" i="1"/>
  <c r="I51" i="1"/>
  <c r="J51" i="1"/>
  <c r="K51" i="1"/>
  <c r="D52" i="1"/>
  <c r="E52" i="1"/>
  <c r="F52" i="1"/>
  <c r="G52" i="1"/>
  <c r="H52" i="1"/>
  <c r="I52" i="1"/>
  <c r="J52" i="1"/>
  <c r="K52" i="1"/>
  <c r="D53" i="1"/>
  <c r="E53" i="1"/>
  <c r="F53" i="1"/>
  <c r="G53" i="1"/>
  <c r="H53" i="1"/>
  <c r="I53" i="1"/>
  <c r="K53" i="1"/>
  <c r="G54" i="1"/>
  <c r="I54" i="1"/>
  <c r="K54" i="1"/>
  <c r="D55" i="1"/>
  <c r="E55" i="1"/>
  <c r="F55" i="1"/>
  <c r="G55" i="1"/>
  <c r="H55" i="1"/>
  <c r="I55" i="1"/>
  <c r="J55" i="1"/>
  <c r="K55" i="1"/>
  <c r="D56" i="1"/>
  <c r="E56" i="1"/>
  <c r="F56" i="1"/>
  <c r="G56" i="1"/>
  <c r="H56" i="1"/>
  <c r="I56" i="1"/>
  <c r="J56" i="1"/>
  <c r="K56" i="1"/>
  <c r="D57" i="1"/>
  <c r="E57" i="1"/>
  <c r="F57" i="1"/>
  <c r="G57" i="1"/>
  <c r="H57" i="1"/>
  <c r="I57" i="1"/>
  <c r="J57" i="1"/>
  <c r="K57" i="1"/>
  <c r="D58" i="1"/>
  <c r="E58" i="1"/>
  <c r="F58" i="1"/>
  <c r="G58" i="1"/>
  <c r="H58" i="1"/>
  <c r="I58" i="1"/>
  <c r="J58" i="1"/>
  <c r="K58" i="1"/>
  <c r="D59" i="1"/>
  <c r="E59" i="1"/>
  <c r="F59" i="1"/>
  <c r="G59" i="1"/>
  <c r="H59" i="1"/>
  <c r="I59" i="1"/>
  <c r="J59" i="1"/>
  <c r="K59" i="1"/>
  <c r="D60" i="1"/>
  <c r="E60" i="1"/>
  <c r="F60" i="1"/>
  <c r="G60" i="1"/>
  <c r="H60" i="1"/>
  <c r="I60" i="1"/>
  <c r="J60" i="1"/>
  <c r="K60" i="1"/>
  <c r="D61" i="1"/>
  <c r="E61" i="1"/>
  <c r="F61" i="1"/>
  <c r="G61" i="1"/>
  <c r="H61" i="1"/>
  <c r="I61" i="1"/>
  <c r="J61" i="1"/>
  <c r="K61" i="1"/>
  <c r="D62" i="1"/>
  <c r="E62" i="1"/>
  <c r="F62" i="1"/>
  <c r="G62" i="1"/>
  <c r="H62" i="1"/>
  <c r="I62" i="1"/>
  <c r="J62" i="1"/>
  <c r="D63" i="1"/>
  <c r="E63" i="1"/>
  <c r="F63" i="1"/>
  <c r="G63" i="1"/>
  <c r="H63" i="1"/>
  <c r="I63" i="1"/>
  <c r="J63" i="1"/>
  <c r="K63" i="1"/>
  <c r="D64" i="1"/>
  <c r="E64" i="1"/>
  <c r="F64" i="1"/>
  <c r="G64" i="1"/>
  <c r="H64" i="1"/>
  <c r="I64" i="1"/>
  <c r="J64" i="1"/>
  <c r="K64" i="1"/>
  <c r="E46" i="1"/>
  <c r="F46" i="1"/>
  <c r="G46" i="1"/>
  <c r="H46" i="1"/>
  <c r="I46" i="1"/>
  <c r="J46" i="1"/>
  <c r="K46" i="1"/>
  <c r="D46" i="1"/>
  <c r="O36" i="2"/>
  <c r="O47" i="2" s="1"/>
  <c r="P36" i="2"/>
  <c r="P47" i="2" s="1"/>
  <c r="Q36" i="2"/>
  <c r="R36" i="2"/>
  <c r="S36" i="2"/>
  <c r="T36" i="2"/>
  <c r="U36" i="2"/>
  <c r="U47" i="2" s="1"/>
  <c r="O37" i="2"/>
  <c r="P37" i="2"/>
  <c r="Q37" i="2"/>
  <c r="Q47" i="2" s="1"/>
  <c r="R37" i="2"/>
  <c r="S37" i="2"/>
  <c r="T37" i="2"/>
  <c r="U37" i="2"/>
  <c r="O38" i="2"/>
  <c r="P38" i="2"/>
  <c r="Q38" i="2"/>
  <c r="R38" i="2"/>
  <c r="S38" i="2"/>
  <c r="T38" i="2"/>
  <c r="U38" i="2"/>
  <c r="N37" i="2"/>
  <c r="N38" i="2"/>
  <c r="N36" i="2"/>
  <c r="N47" i="2" s="1"/>
  <c r="G3" i="5" l="1"/>
  <c r="G33" i="5"/>
  <c r="G14" i="5"/>
  <c r="G35" i="5"/>
  <c r="G9" i="5"/>
  <c r="G25" i="5"/>
  <c r="G32" i="5"/>
  <c r="G24" i="5"/>
  <c r="G36" i="5"/>
  <c r="G17" i="5"/>
  <c r="G16" i="5"/>
  <c r="G8" i="5"/>
  <c r="G29" i="5"/>
  <c r="G21" i="5"/>
  <c r="G13" i="5"/>
  <c r="G23" i="5"/>
  <c r="G34" i="5"/>
  <c r="G28" i="5"/>
  <c r="G4" i="5"/>
  <c r="G30" i="5"/>
  <c r="G12" i="5"/>
  <c r="G2" i="5"/>
  <c r="G22" i="5"/>
  <c r="G20" i="5"/>
  <c r="G26" i="5"/>
  <c r="G18" i="5"/>
  <c r="G10" i="5"/>
  <c r="G37" i="5"/>
  <c r="G11" i="5"/>
  <c r="G27" i="5"/>
  <c r="G19" i="5"/>
  <c r="G31" i="5"/>
  <c r="G7" i="5"/>
  <c r="G6" i="5"/>
  <c r="G15" i="5"/>
  <c r="G5" i="5"/>
  <c r="S50" i="2" a="1"/>
  <c r="S50" i="2" s="1"/>
  <c r="V52" i="2" a="1"/>
  <c r="V52" i="2" s="1"/>
  <c r="O54" i="2" a="1"/>
  <c r="O54" i="2" s="1"/>
  <c r="R51" i="2" a="1"/>
  <c r="R51" i="2" s="1"/>
  <c r="R50" i="2" a="1"/>
  <c r="R50" i="2" s="1"/>
  <c r="V53" i="2" a="1"/>
  <c r="V53" i="2" s="1"/>
  <c r="O52" i="2" a="1"/>
  <c r="O52" i="2" s="1"/>
  <c r="P51" i="2" a="1"/>
  <c r="P51" i="2" s="1"/>
  <c r="P50" i="2" a="1"/>
  <c r="P50" i="2" s="1"/>
  <c r="T54" i="2" a="1"/>
  <c r="T54" i="2" s="1"/>
  <c r="U53" i="2" a="1"/>
  <c r="U53" i="2" s="1"/>
  <c r="V51" i="2" a="1"/>
  <c r="V51" i="2" s="1"/>
  <c r="O51" i="2" a="1"/>
  <c r="O51" i="2" s="1"/>
  <c r="O50" i="2" a="1"/>
  <c r="O50" i="2" s="1"/>
  <c r="Q50" i="2" a="1"/>
  <c r="Q50" i="2" s="1"/>
  <c r="N54" i="2" a="1"/>
  <c r="N54" i="2" s="1"/>
  <c r="U52" i="2" a="1"/>
  <c r="U52" i="2" s="1"/>
  <c r="N53" i="2" a="1"/>
  <c r="N53" i="2" s="1"/>
  <c r="R54" i="2" a="1"/>
  <c r="R54" i="2" s="1"/>
  <c r="S53" i="2" a="1"/>
  <c r="S53" i="2" s="1"/>
  <c r="T52" i="2" a="1"/>
  <c r="T52" i="2" s="1"/>
  <c r="T51" i="2" a="1"/>
  <c r="T51" i="2" s="1"/>
  <c r="U50" i="2" a="1"/>
  <c r="U50" i="2" s="1"/>
  <c r="V54" i="2" a="1"/>
  <c r="V54" i="2" s="1"/>
  <c r="P52" i="2" a="1"/>
  <c r="P52" i="2" s="1"/>
  <c r="U54" i="2" a="1"/>
  <c r="U54" i="2" s="1"/>
  <c r="T53" i="2" a="1"/>
  <c r="T53" i="2" s="1"/>
  <c r="V50" i="2" a="1"/>
  <c r="V50" i="2" s="1"/>
  <c r="N52" i="2" a="1"/>
  <c r="N52" i="2" s="1"/>
  <c r="Q54" i="2" a="1"/>
  <c r="Q54" i="2" s="1"/>
  <c r="R53" i="2" a="1"/>
  <c r="R53" i="2" s="1"/>
  <c r="S52" i="2" a="1"/>
  <c r="S52" i="2" s="1"/>
  <c r="T50" i="2" a="1"/>
  <c r="T50" i="2" s="1"/>
  <c r="O53" i="2" a="1"/>
  <c r="O53" i="2" s="1"/>
  <c r="Q51" i="2" a="1"/>
  <c r="Q51" i="2" s="1"/>
  <c r="S54" i="2" a="1"/>
  <c r="S54" i="2" s="1"/>
  <c r="U51" i="2" a="1"/>
  <c r="U51" i="2" s="1"/>
  <c r="N51" i="2" a="1"/>
  <c r="N51" i="2" s="1"/>
  <c r="P54" i="2" a="1"/>
  <c r="P54" i="2" s="1"/>
  <c r="Q53" i="2" a="1"/>
  <c r="Q53" i="2" s="1"/>
  <c r="R52" i="2" a="1"/>
  <c r="R52" i="2" s="1"/>
  <c r="S51" i="2" a="1"/>
  <c r="S51" i="2" s="1"/>
  <c r="E64" i="2" a="1"/>
  <c r="E64" i="2" s="1"/>
  <c r="J64" i="2" a="1"/>
  <c r="J64" i="2" s="1"/>
  <c r="I64" i="2" a="1"/>
  <c r="I64" i="2" s="1"/>
  <c r="H64" i="2" a="1"/>
  <c r="H64" i="2" s="1"/>
  <c r="D64" i="2" a="1"/>
  <c r="D64" i="2" s="1"/>
  <c r="G64" i="2" a="1"/>
  <c r="G64" i="2" s="1"/>
  <c r="L64" i="2" a="1"/>
  <c r="L64" i="2" s="1"/>
  <c r="F64" i="2" a="1"/>
  <c r="F64" i="2" s="1"/>
  <c r="E54" i="2"/>
  <c r="D54" i="2"/>
  <c r="F54" i="2"/>
  <c r="K54" i="2"/>
  <c r="G54" i="2"/>
  <c r="H54" i="2"/>
  <c r="H53" i="2"/>
  <c r="H52" i="2"/>
  <c r="K50" i="2"/>
  <c r="I50" i="2"/>
  <c r="G53" i="2"/>
  <c r="G52" i="2"/>
  <c r="G51" i="2"/>
  <c r="I53" i="2"/>
  <c r="F50" i="2"/>
  <c r="E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<sst xmlns="http://schemas.openxmlformats.org/spreadsheetml/2006/main" count="714" uniqueCount="151">
  <si>
    <t>New1</t>
  </si>
  <si>
    <t>pdr</t>
  </si>
  <si>
    <t>New18</t>
  </si>
  <si>
    <t>New17</t>
  </si>
  <si>
    <t>New16</t>
  </si>
  <si>
    <t>New15</t>
  </si>
  <si>
    <t>New14</t>
  </si>
  <si>
    <t>New13</t>
  </si>
  <si>
    <t>New12</t>
  </si>
  <si>
    <t>New11</t>
  </si>
  <si>
    <t>New10</t>
  </si>
  <si>
    <t>New9</t>
  </si>
  <si>
    <t>New8</t>
  </si>
  <si>
    <t>New7</t>
  </si>
  <si>
    <t>New6</t>
  </si>
  <si>
    <t>New5</t>
  </si>
  <si>
    <t>New4</t>
  </si>
  <si>
    <t>New3</t>
  </si>
  <si>
    <t>New2</t>
  </si>
  <si>
    <t>0,002</t>
  </si>
  <si>
    <t xml:space="preserve">Boreal, High-Humidity </t>
  </si>
  <si>
    <t>Boreal, Humid</t>
  </si>
  <si>
    <t>Boreal, Sub-humid</t>
  </si>
  <si>
    <t>Boreal, Moist, semi-arid</t>
  </si>
  <si>
    <t>Boreal, Dry, semi-arid</t>
  </si>
  <si>
    <t>Boreal, Arid</t>
  </si>
  <si>
    <t>Temperate, High-Humidity</t>
  </si>
  <si>
    <t>Temperate, Humid</t>
  </si>
  <si>
    <t>Temperate, Sub-humid</t>
  </si>
  <si>
    <t>Temperate, Moist, semi-arid</t>
  </si>
  <si>
    <t>Temperate, Dry, semi-arid</t>
  </si>
  <si>
    <t>Temperate, Arid</t>
  </si>
  <si>
    <t>Tropical, High-Humidity</t>
  </si>
  <si>
    <t>Tropical, Humid</t>
  </si>
  <si>
    <t>Tropical, Sub-humid</t>
  </si>
  <si>
    <t>Tropical, Moist, semi-arid</t>
  </si>
  <si>
    <t>Tropical, Dry, semi-arid</t>
  </si>
  <si>
    <t>Tropical, Arid</t>
  </si>
  <si>
    <t>Subtropics, moderately cool</t>
  </si>
  <si>
    <t>Subtropics, warm; humid</t>
  </si>
  <si>
    <t>"Tropical, lowland; sub-humid"</t>
  </si>
  <si>
    <t>"Tropical, lowland; humid"</t>
  </si>
  <si>
    <t>"Tropical, lowland, semi-arid"</t>
  </si>
  <si>
    <t>p_HARVSTAREA_L[**Brasil]</t>
  </si>
  <si>
    <t>1 New18</t>
  </si>
  <si>
    <t>2 New17</t>
  </si>
  <si>
    <t>3 New16</t>
  </si>
  <si>
    <t>4 New15</t>
  </si>
  <si>
    <t>5 New14</t>
  </si>
  <si>
    <t>6 New13</t>
  </si>
  <si>
    <t>7 New12</t>
  </si>
  <si>
    <t>8 New11</t>
  </si>
  <si>
    <t>9 New10</t>
  </si>
  <si>
    <t>10 New9</t>
  </si>
  <si>
    <t>11 New8</t>
  </si>
  <si>
    <t>12 New7</t>
  </si>
  <si>
    <t>13 New6</t>
  </si>
  <si>
    <t>14 New5</t>
  </si>
  <si>
    <t>15 New4</t>
  </si>
  <si>
    <t>16 New3</t>
  </si>
  <si>
    <t>17 New2</t>
  </si>
  <si>
    <t>18 New1</t>
  </si>
  <si>
    <t>1 pdr</t>
  </si>
  <si>
    <t>0,059</t>
  </si>
  <si>
    <t>2 wht</t>
  </si>
  <si>
    <t>0,434</t>
  </si>
  <si>
    <t>0,416</t>
  </si>
  <si>
    <t>3 gro</t>
  </si>
  <si>
    <t>0,626</t>
  </si>
  <si>
    <t>4 v_f</t>
  </si>
  <si>
    <t>5 osd</t>
  </si>
  <si>
    <t>0,137</t>
  </si>
  <si>
    <t>6 c_b</t>
  </si>
  <si>
    <t>7 pfb</t>
  </si>
  <si>
    <t>0,484</t>
  </si>
  <si>
    <t>0,495</t>
  </si>
  <si>
    <t>8 ocr</t>
  </si>
  <si>
    <t>Tropical, lowland; humid</t>
  </si>
  <si>
    <t>Tropical, lowland; sub-humid</t>
  </si>
  <si>
    <t>Tropical, lowland, semi-arid</t>
  </si>
  <si>
    <t>Rice</t>
  </si>
  <si>
    <t>Wheat</t>
  </si>
  <si>
    <t>Other Grains</t>
  </si>
  <si>
    <t>Fruits &amp; Vegetables</t>
  </si>
  <si>
    <t>Oil Seeds</t>
  </si>
  <si>
    <t>Cane &amp; Beet</t>
  </si>
  <si>
    <t>Fibres Crops</t>
  </si>
  <si>
    <t>Other Crops</t>
  </si>
  <si>
    <t>p_LANDCOVER_L[*ruminant*]</t>
  </si>
  <si>
    <t>1 AngDRC</t>
  </si>
  <si>
    <t>2 Argentina</t>
  </si>
  <si>
    <t>3 Bolivia</t>
  </si>
  <si>
    <t>4 Brasil</t>
  </si>
  <si>
    <t>5 Colombia</t>
  </si>
  <si>
    <t>6 Ghana</t>
  </si>
  <si>
    <t>7 IvoryCoast</t>
  </si>
  <si>
    <t>8 Indonesia</t>
  </si>
  <si>
    <t>9 Madagascar</t>
  </si>
  <si>
    <t>10 Malasya</t>
  </si>
  <si>
    <t>11 Mozambique</t>
  </si>
  <si>
    <t>12 Myanmar</t>
  </si>
  <si>
    <t>13 Nigeria</t>
  </si>
  <si>
    <t>14 Paraguay</t>
  </si>
  <si>
    <t>15 Peru</t>
  </si>
  <si>
    <t>16 Uruguay</t>
  </si>
  <si>
    <t>17 Venezuela</t>
  </si>
  <si>
    <t>18 NewZealand</t>
  </si>
  <si>
    <t>19 Oceania</t>
  </si>
  <si>
    <t>20 China</t>
  </si>
  <si>
    <t>21 Japan</t>
  </si>
  <si>
    <t>22 Korea</t>
  </si>
  <si>
    <t>23 India</t>
  </si>
  <si>
    <t>24 EastAsia</t>
  </si>
  <si>
    <t>25 SEAsia</t>
  </si>
  <si>
    <t>26 SouthAsia</t>
  </si>
  <si>
    <t>27 US</t>
  </si>
  <si>
    <t>28 Canada</t>
  </si>
  <si>
    <t>29 Mexico</t>
  </si>
  <si>
    <t>30 LatinAmer</t>
  </si>
  <si>
    <t>31 EU27</t>
  </si>
  <si>
    <t>32 UK</t>
  </si>
  <si>
    <t>33 Russia</t>
  </si>
  <si>
    <t>34 EFTA</t>
  </si>
  <si>
    <t>35 MENA</t>
  </si>
  <si>
    <t>36 SSA</t>
  </si>
  <si>
    <t>37 RestofWorld</t>
  </si>
  <si>
    <t>0,385</t>
  </si>
  <si>
    <t>0,000</t>
  </si>
  <si>
    <t>0,001</t>
  </si>
  <si>
    <t>0,005</t>
  </si>
  <si>
    <t>0,006</t>
  </si>
  <si>
    <t>0,023</t>
  </si>
  <si>
    <t>0,995</t>
  </si>
  <si>
    <t>0,003</t>
  </si>
  <si>
    <t>0,201</t>
  </si>
  <si>
    <t>-0,006</t>
  </si>
  <si>
    <t>0,199</t>
  </si>
  <si>
    <t>Pre_simulation</t>
  </si>
  <si>
    <t>Post_simulation</t>
  </si>
  <si>
    <t>AEZ</t>
  </si>
  <si>
    <t>Simulation</t>
  </si>
  <si>
    <t>Commodity</t>
  </si>
  <si>
    <t>Value</t>
  </si>
  <si>
    <t>(blank)</t>
  </si>
  <si>
    <t>Sum of Value</t>
  </si>
  <si>
    <t>Pre_Sim</t>
  </si>
  <si>
    <t>Post_Sim</t>
  </si>
  <si>
    <t>Diff</t>
  </si>
  <si>
    <t>Ruminant</t>
  </si>
  <si>
    <t>Prct_Change</t>
  </si>
  <si>
    <t>Prct_Tot_Change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</si>
</sst>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1" applyFont="1"/>
    <xf numFmtId="1" fontId="0" fillId="2" borderId="0" xfId="0" applyNumberFormat="1" applyFill="1"/>
    <xf numFmtId="0" fontId="0" fillId="0" borderId="0" xfId="0" pivotButton="1"/>
    <xf numFmtId="165" fontId="0" fillId="0" borderId="0" xfId="0" applyNumberFormat="1"/>
  </cellXfs>
  <cellStyles count="2">
    <cellStyle name="Normal" xfId="0" builtinId="0"/>
    <cellStyle name="Percent" xfId="1" builtinId="5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Post!$D$42</c:f>
              <c:strCache>
                <c:ptCount val="1"/>
                <c:pt idx="0">
                  <c:v>1 pdr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Post!$C$50:$C$54</c:f>
              <c:strCache>
                <c:ptCount val="5"/>
                <c:pt idx="0">
                  <c:v>Subtropics, warm; humid</c:v>
                </c:pt>
                <c:pt idx="1">
                  <c:v>Subtropics, moderately cool</c:v>
                </c:pt>
                <c:pt idx="2">
                  <c:v>Tropical, lowland; humid</c:v>
                </c:pt>
                <c:pt idx="3">
                  <c:v>Tropical, lowland; sub-humid</c:v>
                </c:pt>
                <c:pt idx="4">
                  <c:v>Tropical, lowland, semi-arid</c:v>
                </c:pt>
              </c:strCache>
            </c:strRef>
          </c:cat>
          <c:val>
            <c:numRef>
              <c:f>Post!$D$43:$D$47</c:f>
              <c:numCache>
                <c:formatCode>0</c:formatCode>
                <c:ptCount val="5"/>
                <c:pt idx="0">
                  <c:v>918.68299999999999</c:v>
                </c:pt>
                <c:pt idx="1">
                  <c:v>7.78</c:v>
                </c:pt>
                <c:pt idx="2">
                  <c:v>1028.5459999999998</c:v>
                </c:pt>
                <c:pt idx="3">
                  <c:v>346.62299999999999</c:v>
                </c:pt>
                <c:pt idx="4">
                  <c:v>39.246000000000002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35-41F0-8C6A-57283D2D415D}"/>
            </c:ext>
          </c:extLst>
        </c:ser>
        <c:ser>
          <c:idx val="1"/>
          <c:order val="1"/>
          <c:tx>
            <c:strRef>
              <c:f>Post!$E$42</c:f>
              <c:strCache>
                <c:ptCount val="1"/>
                <c:pt idx="0">
                  <c:v>2 wht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Post!$C$50:$C$54</c:f>
              <c:strCache>
                <c:ptCount val="5"/>
                <c:pt idx="0">
                  <c:v>Subtropics, warm; humid</c:v>
                </c:pt>
                <c:pt idx="1">
                  <c:v>Subtropics, moderately cool</c:v>
                </c:pt>
                <c:pt idx="2">
                  <c:v>Tropical, lowland; humid</c:v>
                </c:pt>
                <c:pt idx="3">
                  <c:v>Tropical, lowland; sub-humid</c:v>
                </c:pt>
                <c:pt idx="4">
                  <c:v>Tropical, lowland, semi-arid</c:v>
                </c:pt>
              </c:strCache>
            </c:strRef>
          </c:cat>
          <c:val>
            <c:numRef>
              <c:f>Post!$E$43:$E$47</c:f>
              <c:numCache>
                <c:formatCode>0</c:formatCode>
                <c:ptCount val="5"/>
                <c:pt idx="0">
                  <c:v>2069.5630000000001</c:v>
                </c:pt>
                <c:pt idx="1">
                  <c:v>0.41643399999999997</c:v>
                </c:pt>
                <c:pt idx="2">
                  <c:v>751.56799999999998</c:v>
                </c:pt>
                <c:pt idx="3">
                  <c:v>11.121</c:v>
                </c:pt>
                <c:pt idx="4">
                  <c:v>1.843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35-41F0-8C6A-57283D2D415D}"/>
            </c:ext>
          </c:extLst>
        </c:ser>
        <c:ser>
          <c:idx val="2"/>
          <c:order val="2"/>
          <c:tx>
            <c:strRef>
              <c:f>Post!$F$42</c:f>
              <c:strCache>
                <c:ptCount val="1"/>
                <c:pt idx="0">
                  <c:v>3 gro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Post!$C$50:$C$54</c:f>
              <c:strCache>
                <c:ptCount val="5"/>
                <c:pt idx="0">
                  <c:v>Subtropics, warm; humid</c:v>
                </c:pt>
                <c:pt idx="1">
                  <c:v>Subtropics, moderately cool</c:v>
                </c:pt>
                <c:pt idx="2">
                  <c:v>Tropical, lowland; humid</c:v>
                </c:pt>
                <c:pt idx="3">
                  <c:v>Tropical, lowland; sub-humid</c:v>
                </c:pt>
                <c:pt idx="4">
                  <c:v>Tropical, lowland, semi-arid</c:v>
                </c:pt>
              </c:strCache>
            </c:strRef>
          </c:cat>
          <c:val>
            <c:numRef>
              <c:f>Post!$F$43:$F$47</c:f>
              <c:numCache>
                <c:formatCode>0</c:formatCode>
                <c:ptCount val="5"/>
                <c:pt idx="0">
                  <c:v>5872.7110000000002</c:v>
                </c:pt>
                <c:pt idx="1">
                  <c:v>221.15100000000001</c:v>
                </c:pt>
                <c:pt idx="2">
                  <c:v>7973.732</c:v>
                </c:pt>
                <c:pt idx="3">
                  <c:v>1759.47</c:v>
                </c:pt>
                <c:pt idx="4">
                  <c:v>849.04599999999994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35-41F0-8C6A-57283D2D415D}"/>
            </c:ext>
          </c:extLst>
        </c:ser>
        <c:ser>
          <c:idx val="3"/>
          <c:order val="3"/>
          <c:tx>
            <c:strRef>
              <c:f>Post!$G$42</c:f>
              <c:strCache>
                <c:ptCount val="1"/>
                <c:pt idx="0">
                  <c:v>4 v_f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Post!$G$43:$G$47</c:f>
              <c:numCache>
                <c:formatCode>0</c:formatCode>
                <c:ptCount val="5"/>
                <c:pt idx="0">
                  <c:v>1529.836</c:v>
                </c:pt>
                <c:pt idx="1">
                  <c:v>85.97699999999999</c:v>
                </c:pt>
                <c:pt idx="2">
                  <c:v>3830.4719999999998</c:v>
                </c:pt>
                <c:pt idx="3">
                  <c:v>1938.682</c:v>
                </c:pt>
                <c:pt idx="4">
                  <c:v>981.66199999999992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35-41F0-8C6A-57283D2D415D}"/>
            </c:ext>
          </c:extLst>
        </c:ser>
        <c:ser>
          <c:idx val="4"/>
          <c:order val="4"/>
          <c:tx>
            <c:strRef>
              <c:f>Post!$H$42</c:f>
              <c:strCache>
                <c:ptCount val="1"/>
                <c:pt idx="0">
                  <c:v>5 osd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Post!$H$43:$H$47</c:f>
              <c:numCache>
                <c:formatCode>0</c:formatCode>
                <c:ptCount val="5"/>
                <c:pt idx="0">
                  <c:v>10373.527</c:v>
                </c:pt>
                <c:pt idx="1">
                  <c:v>25.291</c:v>
                </c:pt>
                <c:pt idx="2">
                  <c:v>18450.132000000001</c:v>
                </c:pt>
                <c:pt idx="3">
                  <c:v>2068.547</c:v>
                </c:pt>
                <c:pt idx="4">
                  <c:v>128.64699999999999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635-41F0-8C6A-57283D2D415D}"/>
            </c:ext>
          </c:extLst>
        </c:ser>
        <c:ser>
          <c:idx val="6"/>
          <c:order val="5"/>
          <c:tx>
            <c:strRef>
              <c:f>Post!$I$42</c:f>
              <c:strCache>
                <c:ptCount val="1"/>
                <c:pt idx="0">
                  <c:v>6 c_b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Post!$I$43:$I$47</c:f>
              <c:numCache>
                <c:formatCode>0</c:formatCode>
                <c:ptCount val="5"/>
                <c:pt idx="0">
                  <c:v>320.267</c:v>
                </c:pt>
                <c:pt idx="1">
                  <c:v>19.196999999999999</c:v>
                </c:pt>
                <c:pt idx="2">
                  <c:v>9595.2279999999992</c:v>
                </c:pt>
                <c:pt idx="3">
                  <c:v>423.02600000000001</c:v>
                </c:pt>
                <c:pt idx="4">
                  <c:v>61.959000000000003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635-41F0-8C6A-57283D2D415D}"/>
            </c:ext>
          </c:extLst>
        </c:ser>
        <c:ser>
          <c:idx val="5"/>
          <c:order val="6"/>
          <c:tx>
            <c:strRef>
              <c:f>Post!$J$42</c:f>
              <c:strCache>
                <c:ptCount val="1"/>
                <c:pt idx="0">
                  <c:v>7 pfb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Post!$J$43:$J$47</c:f>
              <c:numCache>
                <c:formatCode>0</c:formatCode>
                <c:ptCount val="5"/>
                <c:pt idx="0">
                  <c:v>37.738</c:v>
                </c:pt>
                <c:pt idx="1">
                  <c:v>0.97899999999999998</c:v>
                </c:pt>
                <c:pt idx="2">
                  <c:v>910.97</c:v>
                </c:pt>
                <c:pt idx="3">
                  <c:v>223.97200000000001</c:v>
                </c:pt>
                <c:pt idx="4">
                  <c:v>119.04600000000001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635-41F0-8C6A-57283D2D415D}"/>
            </c:ext>
          </c:extLst>
        </c:ser>
        <c:ser>
          <c:idx val="7"/>
          <c:order val="7"/>
          <c:tx>
            <c:strRef>
              <c:f>Post!$K$42</c:f>
              <c:strCache>
                <c:ptCount val="1"/>
                <c:pt idx="0">
                  <c:v>8 ocr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Post!$K$43:$K$47</c:f>
              <c:numCache>
                <c:formatCode>0</c:formatCode>
                <c:ptCount val="5"/>
                <c:pt idx="0">
                  <c:v>651.28700000000003</c:v>
                </c:pt>
                <c:pt idx="1">
                  <c:v>225.417</c:v>
                </c:pt>
                <c:pt idx="2">
                  <c:v>2142.549</c:v>
                </c:pt>
                <c:pt idx="3">
                  <c:v>169.07300000000001</c:v>
                </c:pt>
                <c:pt idx="4">
                  <c:v>20.192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635-41F0-8C6A-57283D2D4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567149168"/>
        <c:axId val="567151088"/>
      </c:barChart>
      <c:catAx>
        <c:axId val="56714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51088"/>
        <c:crosses val="autoZero"/>
        <c:auto val="1"/>
        <c:lblAlgn val="ctr"/>
        <c:lblOffset val="100"/>
        <c:noMultiLvlLbl val="0"/>
      </c:catAx>
      <c:valAx>
        <c:axId val="56715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4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Post!$D$42</c:f>
              <c:strCache>
                <c:ptCount val="1"/>
                <c:pt idx="0">
                  <c:v>1 pdr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Post!$C$50:$C$54</c:f>
              <c:strCache>
                <c:ptCount val="5"/>
                <c:pt idx="0">
                  <c:v>Subtropics, warm; humid</c:v>
                </c:pt>
                <c:pt idx="1">
                  <c:v>Subtropics, moderately cool</c:v>
                </c:pt>
                <c:pt idx="2">
                  <c:v>Tropical, lowland; humid</c:v>
                </c:pt>
                <c:pt idx="3">
                  <c:v>Tropical, lowland; sub-humid</c:v>
                </c:pt>
                <c:pt idx="4">
                  <c:v>Tropical, lowland, semi-arid</c:v>
                </c:pt>
              </c:strCache>
            </c:strRef>
          </c:cat>
          <c:val>
            <c:numRef>
              <c:f>Post!$N$43:$N$47</c:f>
              <c:numCache>
                <c:formatCode>0</c:formatCode>
                <c:ptCount val="5"/>
                <c:pt idx="0">
                  <c:v>976.226</c:v>
                </c:pt>
                <c:pt idx="1">
                  <c:v>12.451000000000001</c:v>
                </c:pt>
                <c:pt idx="2">
                  <c:v>1123.3799999999999</c:v>
                </c:pt>
                <c:pt idx="3">
                  <c:v>431.09399999999999</c:v>
                </c:pt>
                <c:pt idx="4">
                  <c:v>41.817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E9-4DE7-BF31-F1606535115B}"/>
            </c:ext>
          </c:extLst>
        </c:ser>
        <c:ser>
          <c:idx val="1"/>
          <c:order val="1"/>
          <c:tx>
            <c:strRef>
              <c:f>Post!$E$42</c:f>
              <c:strCache>
                <c:ptCount val="1"/>
                <c:pt idx="0">
                  <c:v>2 wht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Post!$C$50:$C$54</c:f>
              <c:strCache>
                <c:ptCount val="5"/>
                <c:pt idx="0">
                  <c:v>Subtropics, warm; humid</c:v>
                </c:pt>
                <c:pt idx="1">
                  <c:v>Subtropics, moderately cool</c:v>
                </c:pt>
                <c:pt idx="2">
                  <c:v>Tropical, lowland; humid</c:v>
                </c:pt>
                <c:pt idx="3">
                  <c:v>Tropical, lowland; sub-humid</c:v>
                </c:pt>
                <c:pt idx="4">
                  <c:v>Tropical, lowland, semi-arid</c:v>
                </c:pt>
              </c:strCache>
            </c:strRef>
          </c:cat>
          <c:val>
            <c:numRef>
              <c:f>Post!$O$43:$O$47</c:f>
              <c:numCache>
                <c:formatCode>0</c:formatCode>
                <c:ptCount val="5"/>
                <c:pt idx="0">
                  <c:v>2386.3330000000001</c:v>
                </c:pt>
                <c:pt idx="1">
                  <c:v>0.38641999999999999</c:v>
                </c:pt>
                <c:pt idx="2">
                  <c:v>815.19399999999996</c:v>
                </c:pt>
                <c:pt idx="3">
                  <c:v>10.775</c:v>
                </c:pt>
                <c:pt idx="4">
                  <c:v>2.1110000000000002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E9-4DE7-BF31-F1606535115B}"/>
            </c:ext>
          </c:extLst>
        </c:ser>
        <c:ser>
          <c:idx val="2"/>
          <c:order val="2"/>
          <c:tx>
            <c:strRef>
              <c:f>Post!$F$42</c:f>
              <c:strCache>
                <c:ptCount val="1"/>
                <c:pt idx="0">
                  <c:v>3 gro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Post!$C$50:$C$54</c:f>
              <c:strCache>
                <c:ptCount val="5"/>
                <c:pt idx="0">
                  <c:v>Subtropics, warm; humid</c:v>
                </c:pt>
                <c:pt idx="1">
                  <c:v>Subtropics, moderately cool</c:v>
                </c:pt>
                <c:pt idx="2">
                  <c:v>Tropical, lowland; humid</c:v>
                </c:pt>
                <c:pt idx="3">
                  <c:v>Tropical, lowland; sub-humid</c:v>
                </c:pt>
                <c:pt idx="4">
                  <c:v>Tropical, lowland, semi-arid</c:v>
                </c:pt>
              </c:strCache>
            </c:strRef>
          </c:cat>
          <c:val>
            <c:numRef>
              <c:f>Post!$P$43:$P$47</c:f>
              <c:numCache>
                <c:formatCode>0</c:formatCode>
                <c:ptCount val="5"/>
                <c:pt idx="0">
                  <c:v>8841.4740000000002</c:v>
                </c:pt>
                <c:pt idx="1">
                  <c:v>213.21599999999998</c:v>
                </c:pt>
                <c:pt idx="2">
                  <c:v>9070.6909999999989</c:v>
                </c:pt>
                <c:pt idx="3">
                  <c:v>1691.425</c:v>
                </c:pt>
                <c:pt idx="4">
                  <c:v>1248.654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E9-4DE7-BF31-F1606535115B}"/>
            </c:ext>
          </c:extLst>
        </c:ser>
        <c:ser>
          <c:idx val="3"/>
          <c:order val="3"/>
          <c:tx>
            <c:strRef>
              <c:f>Post!$G$42</c:f>
              <c:strCache>
                <c:ptCount val="1"/>
                <c:pt idx="0">
                  <c:v>4 v_f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Post!$Q$43:$Q$47</c:f>
              <c:numCache>
                <c:formatCode>0</c:formatCode>
                <c:ptCount val="5"/>
                <c:pt idx="0">
                  <c:v>1187.2180000000001</c:v>
                </c:pt>
                <c:pt idx="1">
                  <c:v>82.094000000000008</c:v>
                </c:pt>
                <c:pt idx="2">
                  <c:v>3380.6819999999998</c:v>
                </c:pt>
                <c:pt idx="3">
                  <c:v>1886.252</c:v>
                </c:pt>
                <c:pt idx="4">
                  <c:v>770.42600000000004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E9-4DE7-BF31-F1606535115B}"/>
            </c:ext>
          </c:extLst>
        </c:ser>
        <c:ser>
          <c:idx val="4"/>
          <c:order val="4"/>
          <c:tx>
            <c:strRef>
              <c:f>Post!$H$42</c:f>
              <c:strCache>
                <c:ptCount val="1"/>
                <c:pt idx="0">
                  <c:v>5 osd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Post!$R$43:$R$47</c:f>
              <c:numCache>
                <c:formatCode>0</c:formatCode>
                <c:ptCount val="5"/>
                <c:pt idx="0">
                  <c:v>7495.0309999999999</c:v>
                </c:pt>
                <c:pt idx="1">
                  <c:v>24.976999999999997</c:v>
                </c:pt>
                <c:pt idx="2">
                  <c:v>16714.481</c:v>
                </c:pt>
                <c:pt idx="3">
                  <c:v>2047.211</c:v>
                </c:pt>
                <c:pt idx="4">
                  <c:v>93.790999999999997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E9-4DE7-BF31-F1606535115B}"/>
            </c:ext>
          </c:extLst>
        </c:ser>
        <c:ser>
          <c:idx val="6"/>
          <c:order val="5"/>
          <c:tx>
            <c:strRef>
              <c:f>Post!$I$42</c:f>
              <c:strCache>
                <c:ptCount val="1"/>
                <c:pt idx="0">
                  <c:v>6 c_b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Post!$S$43:$S$47</c:f>
              <c:numCache>
                <c:formatCode>0</c:formatCode>
                <c:ptCount val="5"/>
                <c:pt idx="0">
                  <c:v>324.29599999999999</c:v>
                </c:pt>
                <c:pt idx="1">
                  <c:v>28.445</c:v>
                </c:pt>
                <c:pt idx="2">
                  <c:v>9876.4409999999989</c:v>
                </c:pt>
                <c:pt idx="3">
                  <c:v>501.346</c:v>
                </c:pt>
                <c:pt idx="4">
                  <c:v>63.32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E9-4DE7-BF31-F1606535115B}"/>
            </c:ext>
          </c:extLst>
        </c:ser>
        <c:ser>
          <c:idx val="5"/>
          <c:order val="6"/>
          <c:tx>
            <c:strRef>
              <c:f>Post!$J$42</c:f>
              <c:strCache>
                <c:ptCount val="1"/>
                <c:pt idx="0">
                  <c:v>7 pfb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Post!$T$43:$T$47</c:f>
              <c:numCache>
                <c:formatCode>0</c:formatCode>
                <c:ptCount val="5"/>
                <c:pt idx="0">
                  <c:v>31.908999999999999</c:v>
                </c:pt>
                <c:pt idx="1">
                  <c:v>0.80500000000000005</c:v>
                </c:pt>
                <c:pt idx="2">
                  <c:v>859.77499999999998</c:v>
                </c:pt>
                <c:pt idx="3">
                  <c:v>216.78800000000001</c:v>
                </c:pt>
                <c:pt idx="4">
                  <c:v>100.40899999999999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E9-4DE7-BF31-F1606535115B}"/>
            </c:ext>
          </c:extLst>
        </c:ser>
        <c:ser>
          <c:idx val="7"/>
          <c:order val="7"/>
          <c:tx>
            <c:strRef>
              <c:f>Post!$K$42</c:f>
              <c:strCache>
                <c:ptCount val="1"/>
                <c:pt idx="0">
                  <c:v>8 ocr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Post!$U$43:$U$47</c:f>
              <c:numCache>
                <c:formatCode>0</c:formatCode>
                <c:ptCount val="5"/>
                <c:pt idx="0">
                  <c:v>1036.1089999999999</c:v>
                </c:pt>
                <c:pt idx="1">
                  <c:v>224.249</c:v>
                </c:pt>
                <c:pt idx="2">
                  <c:v>2602.0309999999999</c:v>
                </c:pt>
                <c:pt idx="3">
                  <c:v>165.78399999999999</c:v>
                </c:pt>
                <c:pt idx="4">
                  <c:v>31.898001999999998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E9-4DE7-BF31-F16065351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567149168"/>
        <c:axId val="567151088"/>
      </c:barChart>
      <c:catAx>
        <c:axId val="56714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51088"/>
        <c:crosses val="autoZero"/>
        <c:auto val="1"/>
        <c:lblAlgn val="ctr"/>
        <c:lblOffset val="100"/>
        <c:noMultiLvlLbl val="0"/>
      </c:catAx>
      <c:valAx>
        <c:axId val="56715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4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107948</xdr:colOff>
      <xdr:row>78</xdr:row>
      <xdr:rowOff>106361</xdr:rowOff>
    </xdr:from>
    <xdr:to>
      <xdr:col>24</xdr:col>
      <xdr:colOff>365124</xdr:colOff>
      <xdr:row>98</xdr:row>
      <xdr:rowOff>79374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963D37-FAEC-A84B-18CB-0F1D7DA59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533400</xdr:colOff>
      <xdr:row>60</xdr:row>
      <xdr:rowOff>168275</xdr:rowOff>
    </xdr:from>
    <xdr:to>
      <xdr:col>24</xdr:col>
      <xdr:colOff>247651</xdr:colOff>
      <xdr:row>80</xdr:row>
      <xdr:rowOff>141288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AABA1D-6D08-4E75-9774-88F22F0B79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tienne Charles Berthet" refreshedDate="45456.029712384261" createdVersion="8" refreshedVersion="8" minRefreshableVersion="3" recordCount="79" xr:uid="{43E4746B-D32C-4CE5-AEF5-C4FEF088013C}">
  <cacheSource type="worksheet">
    <worksheetSource ref="A1:D1048576" sheet="DB"/>
  </cacheSource>
  <cacheFields count="4">
    <cacheField name="AEZ" numFmtId="0">
      <sharedItems containsBlank="1" count="5">
        <s v="Subtropics, moderately cool"/>
        <s v="Tropical, lowland; sub-humid"/>
        <s v="Tropical, lowland; humid"/>
        <s v="Tropical, lowland, semi-arid"/>
        <m/>
      </sharedItems>
    </cacheField>
    <cacheField name="Simulation" numFmtId="0">
      <sharedItems containsBlank="1" count="3">
        <s v="Pre_simulation"/>
        <s v="Post_simulation"/>
        <m/>
      </sharedItems>
    </cacheField>
    <cacheField name="Commodity" numFmtId="0">
      <sharedItems containsBlank="1" count="9">
        <s v="Rice"/>
        <s v="Wheat"/>
        <s v="Other Grains"/>
        <s v="Fruits &amp; Vegetables"/>
        <s v="Oil Seeds"/>
        <s v="Cane &amp; Beet"/>
        <s v="Fibres Crops"/>
        <s v="Other Crops"/>
        <m/>
      </sharedItems>
    </cacheField>
    <cacheField name="Value" numFmtId="0">
      <sharedItems containsString="0" containsBlank="1" containsNumber="1" minValue="0.38641999999999999" maxValue="18450.132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x v="0"/>
    <x v="0"/>
    <x v="0"/>
    <n v="926.46299999999997"/>
  </r>
  <r>
    <x v="1"/>
    <x v="0"/>
    <x v="0"/>
    <n v="1028.5459999999998"/>
  </r>
  <r>
    <x v="2"/>
    <x v="0"/>
    <x v="0"/>
    <n v="346.62299999999999"/>
  </r>
  <r>
    <x v="3"/>
    <x v="0"/>
    <x v="0"/>
    <n v="39.246000000000002"/>
  </r>
  <r>
    <x v="0"/>
    <x v="0"/>
    <x v="1"/>
    <n v="2069.9794340000003"/>
  </r>
  <r>
    <x v="2"/>
    <x v="0"/>
    <x v="1"/>
    <n v="751.56799999999998"/>
  </r>
  <r>
    <x v="1"/>
    <x v="0"/>
    <x v="1"/>
    <n v="11.121"/>
  </r>
  <r>
    <x v="3"/>
    <x v="0"/>
    <x v="1"/>
    <n v="1.843"/>
  </r>
  <r>
    <x v="0"/>
    <x v="0"/>
    <x v="2"/>
    <n v="5872.7110000000002"/>
  </r>
  <r>
    <x v="0"/>
    <x v="0"/>
    <x v="2"/>
    <n v="221.15100000000001"/>
  </r>
  <r>
    <x v="2"/>
    <x v="0"/>
    <x v="2"/>
    <n v="7973.732"/>
  </r>
  <r>
    <x v="1"/>
    <x v="0"/>
    <x v="2"/>
    <n v="1759.47"/>
  </r>
  <r>
    <x v="3"/>
    <x v="0"/>
    <x v="2"/>
    <n v="849.04599999999994"/>
  </r>
  <r>
    <x v="0"/>
    <x v="0"/>
    <x v="3"/>
    <n v="1529.836"/>
  </r>
  <r>
    <x v="0"/>
    <x v="0"/>
    <x v="3"/>
    <n v="85.97699999999999"/>
  </r>
  <r>
    <x v="2"/>
    <x v="0"/>
    <x v="3"/>
    <n v="3830.4719999999998"/>
  </r>
  <r>
    <x v="1"/>
    <x v="0"/>
    <x v="3"/>
    <n v="1938.682"/>
  </r>
  <r>
    <x v="3"/>
    <x v="0"/>
    <x v="3"/>
    <n v="981.66199999999992"/>
  </r>
  <r>
    <x v="0"/>
    <x v="0"/>
    <x v="4"/>
    <n v="10373.527"/>
  </r>
  <r>
    <x v="0"/>
    <x v="0"/>
    <x v="4"/>
    <n v="25.291"/>
  </r>
  <r>
    <x v="2"/>
    <x v="0"/>
    <x v="4"/>
    <n v="18450.132000000001"/>
  </r>
  <r>
    <x v="1"/>
    <x v="0"/>
    <x v="4"/>
    <n v="2068.547"/>
  </r>
  <r>
    <x v="3"/>
    <x v="0"/>
    <x v="4"/>
    <n v="128.64699999999999"/>
  </r>
  <r>
    <x v="0"/>
    <x v="0"/>
    <x v="5"/>
    <n v="320.267"/>
  </r>
  <r>
    <x v="0"/>
    <x v="0"/>
    <x v="5"/>
    <n v="19.196999999999999"/>
  </r>
  <r>
    <x v="2"/>
    <x v="0"/>
    <x v="5"/>
    <n v="9595.2279999999992"/>
  </r>
  <r>
    <x v="1"/>
    <x v="0"/>
    <x v="5"/>
    <n v="423.02600000000001"/>
  </r>
  <r>
    <x v="3"/>
    <x v="0"/>
    <x v="5"/>
    <n v="61.959000000000003"/>
  </r>
  <r>
    <x v="0"/>
    <x v="0"/>
    <x v="6"/>
    <n v="37.738"/>
  </r>
  <r>
    <x v="0"/>
    <x v="0"/>
    <x v="6"/>
    <n v="0.97899999999999998"/>
  </r>
  <r>
    <x v="2"/>
    <x v="0"/>
    <x v="6"/>
    <n v="910.97"/>
  </r>
  <r>
    <x v="1"/>
    <x v="0"/>
    <x v="6"/>
    <n v="223.97200000000001"/>
  </r>
  <r>
    <x v="3"/>
    <x v="0"/>
    <x v="6"/>
    <n v="119.04600000000001"/>
  </r>
  <r>
    <x v="0"/>
    <x v="0"/>
    <x v="7"/>
    <n v="651.28700000000003"/>
  </r>
  <r>
    <x v="0"/>
    <x v="0"/>
    <x v="7"/>
    <n v="225.417"/>
  </r>
  <r>
    <x v="2"/>
    <x v="0"/>
    <x v="7"/>
    <n v="2142.549"/>
  </r>
  <r>
    <x v="1"/>
    <x v="0"/>
    <x v="7"/>
    <n v="169.07300000000001"/>
  </r>
  <r>
    <x v="3"/>
    <x v="0"/>
    <x v="7"/>
    <n v="20.192"/>
  </r>
  <r>
    <x v="0"/>
    <x v="1"/>
    <x v="0"/>
    <n v="976.226"/>
  </r>
  <r>
    <x v="0"/>
    <x v="1"/>
    <x v="0"/>
    <n v="12.451000000000001"/>
  </r>
  <r>
    <x v="2"/>
    <x v="1"/>
    <x v="0"/>
    <n v="1123.3799999999999"/>
  </r>
  <r>
    <x v="1"/>
    <x v="1"/>
    <x v="0"/>
    <n v="431.09399999999999"/>
  </r>
  <r>
    <x v="3"/>
    <x v="1"/>
    <x v="0"/>
    <n v="41.817"/>
  </r>
  <r>
    <x v="0"/>
    <x v="1"/>
    <x v="1"/>
    <n v="2386.3330000000001"/>
  </r>
  <r>
    <x v="0"/>
    <x v="1"/>
    <x v="1"/>
    <n v="0.38641999999999999"/>
  </r>
  <r>
    <x v="2"/>
    <x v="1"/>
    <x v="1"/>
    <n v="815.19399999999996"/>
  </r>
  <r>
    <x v="1"/>
    <x v="1"/>
    <x v="1"/>
    <n v="10.775"/>
  </r>
  <r>
    <x v="3"/>
    <x v="1"/>
    <x v="1"/>
    <n v="2.1110000000000002"/>
  </r>
  <r>
    <x v="0"/>
    <x v="1"/>
    <x v="2"/>
    <n v="8841.4740000000002"/>
  </r>
  <r>
    <x v="0"/>
    <x v="1"/>
    <x v="2"/>
    <n v="213.21599999999998"/>
  </r>
  <r>
    <x v="2"/>
    <x v="1"/>
    <x v="2"/>
    <n v="9070.6909999999989"/>
  </r>
  <r>
    <x v="1"/>
    <x v="1"/>
    <x v="2"/>
    <n v="1691.425"/>
  </r>
  <r>
    <x v="3"/>
    <x v="1"/>
    <x v="2"/>
    <n v="1248.654"/>
  </r>
  <r>
    <x v="0"/>
    <x v="1"/>
    <x v="3"/>
    <n v="1187.2180000000001"/>
  </r>
  <r>
    <x v="0"/>
    <x v="1"/>
    <x v="3"/>
    <n v="82.094000000000008"/>
  </r>
  <r>
    <x v="2"/>
    <x v="1"/>
    <x v="3"/>
    <n v="3380.6819999999998"/>
  </r>
  <r>
    <x v="1"/>
    <x v="1"/>
    <x v="3"/>
    <n v="1886.252"/>
  </r>
  <r>
    <x v="3"/>
    <x v="1"/>
    <x v="3"/>
    <n v="770.42600000000004"/>
  </r>
  <r>
    <x v="0"/>
    <x v="1"/>
    <x v="4"/>
    <n v="7495.0309999999999"/>
  </r>
  <r>
    <x v="0"/>
    <x v="1"/>
    <x v="4"/>
    <n v="24.976999999999997"/>
  </r>
  <r>
    <x v="2"/>
    <x v="1"/>
    <x v="4"/>
    <n v="16714.481"/>
  </r>
  <r>
    <x v="1"/>
    <x v="1"/>
    <x v="4"/>
    <n v="2047.211"/>
  </r>
  <r>
    <x v="3"/>
    <x v="1"/>
    <x v="4"/>
    <n v="93.790999999999997"/>
  </r>
  <r>
    <x v="0"/>
    <x v="1"/>
    <x v="5"/>
    <n v="324.29599999999999"/>
  </r>
  <r>
    <x v="0"/>
    <x v="1"/>
    <x v="5"/>
    <n v="28.445"/>
  </r>
  <r>
    <x v="2"/>
    <x v="1"/>
    <x v="5"/>
    <n v="9876.4409999999989"/>
  </r>
  <r>
    <x v="1"/>
    <x v="1"/>
    <x v="5"/>
    <n v="501.346"/>
  </r>
  <r>
    <x v="3"/>
    <x v="1"/>
    <x v="5"/>
    <n v="63.32"/>
  </r>
  <r>
    <x v="0"/>
    <x v="1"/>
    <x v="6"/>
    <n v="31.908999999999999"/>
  </r>
  <r>
    <x v="0"/>
    <x v="1"/>
    <x v="6"/>
    <n v="0.80500000000000005"/>
  </r>
  <r>
    <x v="2"/>
    <x v="1"/>
    <x v="6"/>
    <n v="859.77499999999998"/>
  </r>
  <r>
    <x v="1"/>
    <x v="1"/>
    <x v="6"/>
    <n v="216.78800000000001"/>
  </r>
  <r>
    <x v="3"/>
    <x v="1"/>
    <x v="6"/>
    <n v="100.40899999999999"/>
  </r>
  <r>
    <x v="0"/>
    <x v="1"/>
    <x v="7"/>
    <n v="1036.1089999999999"/>
  </r>
  <r>
    <x v="0"/>
    <x v="1"/>
    <x v="7"/>
    <n v="224.249"/>
  </r>
  <r>
    <x v="2"/>
    <x v="1"/>
    <x v="7"/>
    <n v="2602.0309999999999"/>
  </r>
  <r>
    <x v="1"/>
    <x v="1"/>
    <x v="7"/>
    <n v="165.78399999999999"/>
  </r>
  <r>
    <x v="3"/>
    <x v="1"/>
    <x v="7"/>
    <n v="31.898001999999998"/>
  </r>
  <r>
    <x v="4"/>
    <x v="2"/>
    <x v="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8E1364-F98D-4195-AA94-5FDC64BC6D83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E37" firstHeaderRow="1" firstDataRow="2" firstDataCol="2"/>
  <pivotFields count="4">
    <pivotField axis="axisRow" compact="0" outline="0" showAll="0" defaultSubtotal="0">
      <items count="5">
        <item x="0"/>
        <item x="3"/>
        <item x="2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5"/>
        <item x="6"/>
        <item x="3"/>
        <item x="4"/>
        <item x="7"/>
        <item x="2"/>
        <item x="0"/>
        <item x="1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2"/>
  </rowFields>
  <rowItems count="3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  <x v="8"/>
    </i>
  </rowItems>
  <colFields count="1">
    <field x="1"/>
  </colFields>
  <colItems count="3">
    <i>
      <x/>
    </i>
    <i>
      <x v="1"/>
    </i>
    <i>
      <x v="2"/>
    </i>
  </colItems>
  <dataFields count="1">
    <dataField name="Sum of Value" fld="3" baseField="0" baseItem="0"/>
  </dataFields>
  <formats count="1">
    <format dxfId="0">
      <pivotArea outline="0" fieldPosition="0">
        <references count="3">
          <reference field="0" count="4" selected="0">
            <x v="0"/>
            <x v="1"/>
            <x v="2"/>
            <x v="3"/>
          </reference>
          <reference field="1" count="2" selected="0">
            <x v="0"/>
            <x v="1"/>
          </reference>
          <reference field="2" count="8" selected="0">
            <x v="0"/>
            <x v="1"/>
            <x v="2"/>
            <x v="3"/>
            <x v="4"/>
            <x v="5"/>
            <x v="6"/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28A6-6BD7-4128-B039-6C62F86F1575}">
  <dimension ref="A3:E37"/>
  <sheetViews>
    <sheetView workbookViewId="0">
      <selection activeCell="C5" sqref="C5:D36"/>
    </sheetView>
  </sheetViews>
  <sheetFormatPr defaultRowHeight="14.4" x14ac:dyDescent="0.3"/>
  <cols>
    <col min="1" max="1" width="27.77734375" bestFit="1" customWidth="1"/>
    <col min="2" max="2" width="17.21875" bestFit="1" customWidth="1"/>
    <col min="3" max="3" width="14.77734375" bestFit="1" customWidth="1"/>
    <col min="4" max="4" width="13.88671875" bestFit="1" customWidth="1"/>
    <col min="5" max="5" width="6.88671875" bestFit="1" customWidth="1"/>
    <col min="6" max="6" width="11.77734375" bestFit="1" customWidth="1"/>
  </cols>
  <sheetData>
    <row r="3" spans="1:5" x14ac:dyDescent="0.3">
      <c r="A3" s="6" t="s">
        <v>144</v>
      </c>
      <c r="C3" s="6" t="s">
        <v>140</v>
      </c>
    </row>
    <row r="4" spans="1:5" x14ac:dyDescent="0.3">
      <c r="A4" s="6" t="s">
        <v>139</v>
      </c>
      <c r="B4" s="6" t="s">
        <v>141</v>
      </c>
      <c r="C4" t="s">
        <v>138</v>
      </c>
      <c r="D4" t="s">
        <v>137</v>
      </c>
      <c r="E4" t="s">
        <v>143</v>
      </c>
    </row>
    <row r="5" spans="1:5" x14ac:dyDescent="0.3">
      <c r="A5" t="s">
        <v>38</v>
      </c>
      <c r="B5" t="s">
        <v>85</v>
      </c>
      <c r="C5" s="1">
        <v>352.74099999999999</v>
      </c>
      <c r="D5" s="1">
        <v>339.464</v>
      </c>
    </row>
    <row r="6" spans="1:5" x14ac:dyDescent="0.3">
      <c r="A6" t="s">
        <v>38</v>
      </c>
      <c r="B6" t="s">
        <v>86</v>
      </c>
      <c r="C6" s="1">
        <v>32.713999999999999</v>
      </c>
      <c r="D6" s="1">
        <v>38.716999999999999</v>
      </c>
    </row>
    <row r="7" spans="1:5" x14ac:dyDescent="0.3">
      <c r="A7" t="s">
        <v>38</v>
      </c>
      <c r="B7" t="s">
        <v>83</v>
      </c>
      <c r="C7" s="1">
        <v>1269.3120000000001</v>
      </c>
      <c r="D7" s="1">
        <v>1615.8130000000001</v>
      </c>
    </row>
    <row r="8" spans="1:5" x14ac:dyDescent="0.3">
      <c r="A8" t="s">
        <v>38</v>
      </c>
      <c r="B8" t="s">
        <v>84</v>
      </c>
      <c r="C8" s="1">
        <v>7520.0079999999998</v>
      </c>
      <c r="D8" s="1">
        <v>10398.817999999999</v>
      </c>
    </row>
    <row r="9" spans="1:5" x14ac:dyDescent="0.3">
      <c r="A9" t="s">
        <v>38</v>
      </c>
      <c r="B9" t="s">
        <v>87</v>
      </c>
      <c r="C9" s="1">
        <v>1260.3579999999999</v>
      </c>
      <c r="D9" s="1">
        <v>876.70400000000006</v>
      </c>
    </row>
    <row r="10" spans="1:5" x14ac:dyDescent="0.3">
      <c r="A10" t="s">
        <v>38</v>
      </c>
      <c r="B10" t="s">
        <v>82</v>
      </c>
      <c r="C10" s="1">
        <v>9054.69</v>
      </c>
      <c r="D10" s="1">
        <v>6093.8620000000001</v>
      </c>
    </row>
    <row r="11" spans="1:5" x14ac:dyDescent="0.3">
      <c r="A11" t="s">
        <v>38</v>
      </c>
      <c r="B11" t="s">
        <v>80</v>
      </c>
      <c r="C11" s="1">
        <v>988.67700000000002</v>
      </c>
      <c r="D11" s="1">
        <v>926.46299999999997</v>
      </c>
    </row>
    <row r="12" spans="1:5" x14ac:dyDescent="0.3">
      <c r="A12" t="s">
        <v>38</v>
      </c>
      <c r="B12" t="s">
        <v>81</v>
      </c>
      <c r="C12" s="1">
        <v>2386.7194199999999</v>
      </c>
      <c r="D12" s="1">
        <v>2069.9794340000003</v>
      </c>
    </row>
    <row r="13" spans="1:5" x14ac:dyDescent="0.3">
      <c r="A13" t="s">
        <v>79</v>
      </c>
      <c r="B13" t="s">
        <v>85</v>
      </c>
      <c r="C13" s="1">
        <v>63.32</v>
      </c>
      <c r="D13" s="1">
        <v>61.959000000000003</v>
      </c>
    </row>
    <row r="14" spans="1:5" x14ac:dyDescent="0.3">
      <c r="A14" t="s">
        <v>79</v>
      </c>
      <c r="B14" t="s">
        <v>86</v>
      </c>
      <c r="C14" s="1">
        <v>100.40899999999999</v>
      </c>
      <c r="D14" s="1">
        <v>119.04600000000001</v>
      </c>
    </row>
    <row r="15" spans="1:5" x14ac:dyDescent="0.3">
      <c r="A15" t="s">
        <v>79</v>
      </c>
      <c r="B15" t="s">
        <v>83</v>
      </c>
      <c r="C15" s="1">
        <v>770.42600000000004</v>
      </c>
      <c r="D15" s="1">
        <v>981.66199999999992</v>
      </c>
    </row>
    <row r="16" spans="1:5" x14ac:dyDescent="0.3">
      <c r="A16" t="s">
        <v>79</v>
      </c>
      <c r="B16" t="s">
        <v>84</v>
      </c>
      <c r="C16" s="1">
        <v>93.790999999999997</v>
      </c>
      <c r="D16" s="1">
        <v>128.64699999999999</v>
      </c>
    </row>
    <row r="17" spans="1:4" x14ac:dyDescent="0.3">
      <c r="A17" t="s">
        <v>79</v>
      </c>
      <c r="B17" t="s">
        <v>87</v>
      </c>
      <c r="C17" s="1">
        <v>31.898001999999998</v>
      </c>
      <c r="D17" s="1">
        <v>20.192</v>
      </c>
    </row>
    <row r="18" spans="1:4" x14ac:dyDescent="0.3">
      <c r="A18" t="s">
        <v>79</v>
      </c>
      <c r="B18" t="s">
        <v>82</v>
      </c>
      <c r="C18" s="1">
        <v>1248.654</v>
      </c>
      <c r="D18" s="1">
        <v>849.04599999999994</v>
      </c>
    </row>
    <row r="19" spans="1:4" x14ac:dyDescent="0.3">
      <c r="A19" t="s">
        <v>79</v>
      </c>
      <c r="B19" t="s">
        <v>80</v>
      </c>
      <c r="C19" s="1">
        <v>41.817</v>
      </c>
      <c r="D19" s="1">
        <v>39.246000000000002</v>
      </c>
    </row>
    <row r="20" spans="1:4" x14ac:dyDescent="0.3">
      <c r="A20" t="s">
        <v>79</v>
      </c>
      <c r="B20" t="s">
        <v>81</v>
      </c>
      <c r="C20" s="1">
        <v>2.1110000000000002</v>
      </c>
      <c r="D20" s="1">
        <v>1.843</v>
      </c>
    </row>
    <row r="21" spans="1:4" x14ac:dyDescent="0.3">
      <c r="A21" t="s">
        <v>77</v>
      </c>
      <c r="B21" t="s">
        <v>85</v>
      </c>
      <c r="C21" s="1">
        <v>9876.4409999999989</v>
      </c>
      <c r="D21" s="1">
        <v>9595.2279999999992</v>
      </c>
    </row>
    <row r="22" spans="1:4" x14ac:dyDescent="0.3">
      <c r="A22" t="s">
        <v>77</v>
      </c>
      <c r="B22" t="s">
        <v>86</v>
      </c>
      <c r="C22" s="1">
        <v>859.77499999999998</v>
      </c>
      <c r="D22" s="1">
        <v>910.97</v>
      </c>
    </row>
    <row r="23" spans="1:4" x14ac:dyDescent="0.3">
      <c r="A23" t="s">
        <v>77</v>
      </c>
      <c r="B23" t="s">
        <v>83</v>
      </c>
      <c r="C23" s="1">
        <v>3380.6819999999998</v>
      </c>
      <c r="D23" s="1">
        <v>3830.4719999999998</v>
      </c>
    </row>
    <row r="24" spans="1:4" x14ac:dyDescent="0.3">
      <c r="A24" t="s">
        <v>77</v>
      </c>
      <c r="B24" t="s">
        <v>84</v>
      </c>
      <c r="C24" s="1">
        <v>16714.481</v>
      </c>
      <c r="D24" s="1">
        <v>18450.132000000001</v>
      </c>
    </row>
    <row r="25" spans="1:4" x14ac:dyDescent="0.3">
      <c r="A25" t="s">
        <v>77</v>
      </c>
      <c r="B25" t="s">
        <v>87</v>
      </c>
      <c r="C25" s="1">
        <v>2602.0309999999999</v>
      </c>
      <c r="D25" s="1">
        <v>2142.549</v>
      </c>
    </row>
    <row r="26" spans="1:4" x14ac:dyDescent="0.3">
      <c r="A26" t="s">
        <v>77</v>
      </c>
      <c r="B26" t="s">
        <v>82</v>
      </c>
      <c r="C26" s="1">
        <v>9070.6909999999989</v>
      </c>
      <c r="D26" s="1">
        <v>7973.732</v>
      </c>
    </row>
    <row r="27" spans="1:4" x14ac:dyDescent="0.3">
      <c r="A27" t="s">
        <v>77</v>
      </c>
      <c r="B27" t="s">
        <v>80</v>
      </c>
      <c r="C27" s="1">
        <v>1123.3799999999999</v>
      </c>
      <c r="D27" s="1">
        <v>346.62299999999999</v>
      </c>
    </row>
    <row r="28" spans="1:4" x14ac:dyDescent="0.3">
      <c r="A28" t="s">
        <v>77</v>
      </c>
      <c r="B28" t="s">
        <v>81</v>
      </c>
      <c r="C28" s="1">
        <v>815.19399999999996</v>
      </c>
      <c r="D28" s="1">
        <v>751.56799999999998</v>
      </c>
    </row>
    <row r="29" spans="1:4" x14ac:dyDescent="0.3">
      <c r="A29" t="s">
        <v>78</v>
      </c>
      <c r="B29" t="s">
        <v>85</v>
      </c>
      <c r="C29" s="1">
        <v>501.346</v>
      </c>
      <c r="D29" s="1">
        <v>423.02600000000001</v>
      </c>
    </row>
    <row r="30" spans="1:4" x14ac:dyDescent="0.3">
      <c r="A30" t="s">
        <v>78</v>
      </c>
      <c r="B30" t="s">
        <v>86</v>
      </c>
      <c r="C30" s="1">
        <v>216.78800000000001</v>
      </c>
      <c r="D30" s="1">
        <v>223.97200000000001</v>
      </c>
    </row>
    <row r="31" spans="1:4" x14ac:dyDescent="0.3">
      <c r="A31" t="s">
        <v>78</v>
      </c>
      <c r="B31" t="s">
        <v>83</v>
      </c>
      <c r="C31" s="1">
        <v>1886.252</v>
      </c>
      <c r="D31" s="1">
        <v>1938.682</v>
      </c>
    </row>
    <row r="32" spans="1:4" x14ac:dyDescent="0.3">
      <c r="A32" t="s">
        <v>78</v>
      </c>
      <c r="B32" t="s">
        <v>84</v>
      </c>
      <c r="C32" s="1">
        <v>2047.211</v>
      </c>
      <c r="D32" s="1">
        <v>2068.547</v>
      </c>
    </row>
    <row r="33" spans="1:4" x14ac:dyDescent="0.3">
      <c r="A33" t="s">
        <v>78</v>
      </c>
      <c r="B33" t="s">
        <v>87</v>
      </c>
      <c r="C33" s="1">
        <v>165.78399999999999</v>
      </c>
      <c r="D33" s="1">
        <v>169.07300000000001</v>
      </c>
    </row>
    <row r="34" spans="1:4" x14ac:dyDescent="0.3">
      <c r="A34" t="s">
        <v>78</v>
      </c>
      <c r="B34" t="s">
        <v>82</v>
      </c>
      <c r="C34" s="1">
        <v>1691.425</v>
      </c>
      <c r="D34" s="1">
        <v>1759.47</v>
      </c>
    </row>
    <row r="35" spans="1:4" x14ac:dyDescent="0.3">
      <c r="A35" t="s">
        <v>78</v>
      </c>
      <c r="B35" t="s">
        <v>80</v>
      </c>
      <c r="C35" s="1">
        <v>431.09399999999999</v>
      </c>
      <c r="D35" s="1">
        <v>1028.5459999999998</v>
      </c>
    </row>
    <row r="36" spans="1:4" x14ac:dyDescent="0.3">
      <c r="A36" t="s">
        <v>78</v>
      </c>
      <c r="B36" t="s">
        <v>81</v>
      </c>
      <c r="C36" s="1">
        <v>10.775</v>
      </c>
      <c r="D36" s="1">
        <v>11.121</v>
      </c>
    </row>
    <row r="37" spans="1:4" x14ac:dyDescent="0.3">
      <c r="A37" t="s">
        <v>143</v>
      </c>
      <c r="B37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757C-D62E-4A8B-9BDC-845786F03AEF}">
  <dimension ref="A1:G37"/>
  <sheetViews>
    <sheetView workbookViewId="0">
      <selection activeCell="L13" sqref="L13"/>
    </sheetView>
  </sheetViews>
  <sheetFormatPr defaultRowHeight="14.4" x14ac:dyDescent="0.3"/>
  <cols>
    <col min="1" max="1" width="29.33203125" customWidth="1"/>
    <col min="2" max="2" width="19.21875" customWidth="1"/>
    <col min="3" max="4" width="9.33203125" bestFit="1" customWidth="1"/>
    <col min="5" max="5" width="8.77734375" bestFit="1" customWidth="1"/>
  </cols>
  <sheetData>
    <row r="1" spans="1:7" x14ac:dyDescent="0.3">
      <c r="A1" t="s">
        <v>139</v>
      </c>
      <c r="B1" t="s">
        <v>141</v>
      </c>
      <c r="C1" t="s">
        <v>145</v>
      </c>
      <c r="D1" t="s">
        <v>146</v>
      </c>
      <c r="E1" t="s">
        <v>147</v>
      </c>
      <c r="F1" t="s">
        <v>149</v>
      </c>
      <c r="G1" t="s">
        <v>150</v>
      </c>
    </row>
    <row r="2" spans="1:7" x14ac:dyDescent="0.3">
      <c r="A2" t="s">
        <v>38</v>
      </c>
      <c r="B2" t="s">
        <v>85</v>
      </c>
      <c r="C2" s="3">
        <v>339.464</v>
      </c>
      <c r="D2" s="3">
        <v>352.74099999999999</v>
      </c>
      <c r="E2" s="3">
        <f>D2-C2</f>
        <v>13.276999999999987</v>
      </c>
      <c r="F2" s="4">
        <f>(D2-C2)/D2</f>
        <v>3.7639514544665881E-2</v>
      </c>
      <c r="G2" s="7">
        <f>IF(E2&gt;0,E2/SUMIFS(E:E,E:E,"&gt;0"),-E2/SUMIFS(E:E,E:E,"&lt;0"))</f>
        <v>1.9218120562855914E-3</v>
      </c>
    </row>
    <row r="3" spans="1:7" x14ac:dyDescent="0.3">
      <c r="A3" t="s">
        <v>38</v>
      </c>
      <c r="B3" t="s">
        <v>86</v>
      </c>
      <c r="C3" s="3">
        <v>38.716999999999999</v>
      </c>
      <c r="D3" s="3">
        <v>32.713999999999999</v>
      </c>
      <c r="E3" s="3">
        <f t="shared" ref="E3:E37" si="0">D3-C3</f>
        <v>-6.0030000000000001</v>
      </c>
      <c r="F3" s="4">
        <f t="shared" ref="F3:F37" si="1">(D3-C3)/D3</f>
        <v>-0.18349941920890139</v>
      </c>
      <c r="G3" s="7">
        <f t="shared" ref="G3:G37" si="2">IF(E3&gt;0,E3/SUMIFS(E:E,E:E,"&gt;0"),-E3/SUMIFS(E:E,E:E,"&lt;0"))</f>
        <v>-3.210265319364179E-4</v>
      </c>
    </row>
    <row r="4" spans="1:7" x14ac:dyDescent="0.3">
      <c r="A4" t="s">
        <v>38</v>
      </c>
      <c r="B4" t="s">
        <v>83</v>
      </c>
      <c r="C4" s="3">
        <v>1615.8130000000001</v>
      </c>
      <c r="D4" s="3">
        <v>1269.3120000000001</v>
      </c>
      <c r="E4" s="3">
        <f t="shared" si="0"/>
        <v>-346.50099999999998</v>
      </c>
      <c r="F4" s="4">
        <f t="shared" si="1"/>
        <v>-0.27298331694650324</v>
      </c>
      <c r="G4" s="7">
        <f t="shared" si="2"/>
        <v>-1.8530070688405918E-2</v>
      </c>
    </row>
    <row r="5" spans="1:7" x14ac:dyDescent="0.3">
      <c r="A5" t="s">
        <v>38</v>
      </c>
      <c r="B5" t="s">
        <v>84</v>
      </c>
      <c r="C5" s="3">
        <v>10398.817999999999</v>
      </c>
      <c r="D5" s="3">
        <v>7520.0079999999998</v>
      </c>
      <c r="E5" s="3">
        <f t="shared" si="0"/>
        <v>-2878.8099999999995</v>
      </c>
      <c r="F5" s="4">
        <f t="shared" si="1"/>
        <v>-0.382820071468009</v>
      </c>
      <c r="G5" s="7">
        <f t="shared" si="2"/>
        <v>-0.15395208902280177</v>
      </c>
    </row>
    <row r="6" spans="1:7" x14ac:dyDescent="0.3">
      <c r="A6" t="s">
        <v>38</v>
      </c>
      <c r="B6" t="s">
        <v>87</v>
      </c>
      <c r="C6" s="3">
        <v>876.70400000000006</v>
      </c>
      <c r="D6" s="3">
        <v>1260.3579999999999</v>
      </c>
      <c r="E6" s="3">
        <f t="shared" si="0"/>
        <v>383.65399999999988</v>
      </c>
      <c r="F6" s="4">
        <f t="shared" si="1"/>
        <v>0.30440081310230893</v>
      </c>
      <c r="G6" s="7">
        <f t="shared" si="2"/>
        <v>5.5532942881840235E-2</v>
      </c>
    </row>
    <row r="7" spans="1:7" x14ac:dyDescent="0.3">
      <c r="A7" t="s">
        <v>38</v>
      </c>
      <c r="B7" t="s">
        <v>82</v>
      </c>
      <c r="C7" s="3">
        <v>6093.8620000000001</v>
      </c>
      <c r="D7" s="3">
        <v>9054.69</v>
      </c>
      <c r="E7" s="3">
        <f t="shared" si="0"/>
        <v>2960.8280000000004</v>
      </c>
      <c r="F7" s="4">
        <f>(D7-C7)/D7</f>
        <v>0.32699385622257637</v>
      </c>
      <c r="G7" s="7">
        <f t="shared" si="2"/>
        <v>0.42857233915703558</v>
      </c>
    </row>
    <row r="8" spans="1:7" x14ac:dyDescent="0.3">
      <c r="A8" t="s">
        <v>38</v>
      </c>
      <c r="B8" t="s">
        <v>80</v>
      </c>
      <c r="C8" s="3">
        <v>926.46299999999997</v>
      </c>
      <c r="D8" s="3">
        <v>988.67700000000002</v>
      </c>
      <c r="E8" s="3">
        <f t="shared" si="0"/>
        <v>62.214000000000055</v>
      </c>
      <c r="F8" s="4">
        <f t="shared" si="1"/>
        <v>6.2926516951441219E-2</v>
      </c>
      <c r="G8" s="7">
        <f t="shared" si="2"/>
        <v>9.00531861638563E-3</v>
      </c>
    </row>
    <row r="9" spans="1:7" x14ac:dyDescent="0.3">
      <c r="A9" t="s">
        <v>38</v>
      </c>
      <c r="B9" t="s">
        <v>81</v>
      </c>
      <c r="C9" s="3">
        <v>2069.9794340000003</v>
      </c>
      <c r="D9" s="3">
        <v>2386.7194199999999</v>
      </c>
      <c r="E9" s="3">
        <f t="shared" si="0"/>
        <v>316.73998599999959</v>
      </c>
      <c r="F9" s="4">
        <f t="shared" si="1"/>
        <v>0.13270935131537145</v>
      </c>
      <c r="G9" s="7">
        <f t="shared" si="2"/>
        <v>4.5847309166417806E-2</v>
      </c>
    </row>
    <row r="10" spans="1:7" x14ac:dyDescent="0.3">
      <c r="A10" t="s">
        <v>79</v>
      </c>
      <c r="B10" t="s">
        <v>85</v>
      </c>
      <c r="C10" s="3">
        <v>61.959000000000003</v>
      </c>
      <c r="D10" s="3">
        <v>63.32</v>
      </c>
      <c r="E10" s="3">
        <f t="shared" si="0"/>
        <v>1.3609999999999971</v>
      </c>
      <c r="F10" s="4">
        <f t="shared" si="1"/>
        <v>2.1493998736576075E-2</v>
      </c>
      <c r="G10" s="7">
        <f t="shared" si="2"/>
        <v>1.970012961214647E-4</v>
      </c>
    </row>
    <row r="11" spans="1:7" x14ac:dyDescent="0.3">
      <c r="A11" t="s">
        <v>79</v>
      </c>
      <c r="B11" t="s">
        <v>86</v>
      </c>
      <c r="C11" s="3">
        <v>119.04600000000001</v>
      </c>
      <c r="D11" s="3">
        <v>100.40899999999999</v>
      </c>
      <c r="E11" s="3">
        <f t="shared" si="0"/>
        <v>-18.637000000000015</v>
      </c>
      <c r="F11" s="4">
        <f t="shared" si="1"/>
        <v>-0.18561085161688709</v>
      </c>
      <c r="G11" s="7">
        <f t="shared" si="2"/>
        <v>-9.9666358082609106E-4</v>
      </c>
    </row>
    <row r="12" spans="1:7" x14ac:dyDescent="0.3">
      <c r="A12" t="s">
        <v>79</v>
      </c>
      <c r="B12" t="s">
        <v>83</v>
      </c>
      <c r="C12" s="3">
        <v>981.66199999999992</v>
      </c>
      <c r="D12" s="3">
        <v>770.42600000000004</v>
      </c>
      <c r="E12" s="3">
        <f t="shared" si="0"/>
        <v>-211.23599999999988</v>
      </c>
      <c r="F12" s="4">
        <f t="shared" si="1"/>
        <v>-0.27418077790728745</v>
      </c>
      <c r="G12" s="7">
        <f t="shared" si="2"/>
        <v>-1.1296411877414814E-2</v>
      </c>
    </row>
    <row r="13" spans="1:7" x14ac:dyDescent="0.3">
      <c r="A13" t="s">
        <v>79</v>
      </c>
      <c r="B13" t="s">
        <v>84</v>
      </c>
      <c r="C13" s="3">
        <v>128.64699999999999</v>
      </c>
      <c r="D13" s="3">
        <v>93.790999999999997</v>
      </c>
      <c r="E13" s="3">
        <f t="shared" si="0"/>
        <v>-34.855999999999995</v>
      </c>
      <c r="F13" s="4">
        <f t="shared" si="1"/>
        <v>-0.37163480504526014</v>
      </c>
      <c r="G13" s="7">
        <f t="shared" si="2"/>
        <v>-1.8640181238007297E-3</v>
      </c>
    </row>
    <row r="14" spans="1:7" x14ac:dyDescent="0.3">
      <c r="A14" t="s">
        <v>79</v>
      </c>
      <c r="B14" t="s">
        <v>87</v>
      </c>
      <c r="C14" s="3">
        <v>20.192</v>
      </c>
      <c r="D14" s="3">
        <v>31.898001999999998</v>
      </c>
      <c r="E14" s="3">
        <f t="shared" si="0"/>
        <v>11.706001999999998</v>
      </c>
      <c r="F14" s="4">
        <f t="shared" si="1"/>
        <v>0.36698229563093004</v>
      </c>
      <c r="G14" s="7">
        <f t="shared" si="2"/>
        <v>1.6944140825866734E-3</v>
      </c>
    </row>
    <row r="15" spans="1:7" x14ac:dyDescent="0.3">
      <c r="A15" t="s">
        <v>79</v>
      </c>
      <c r="B15" t="s">
        <v>82</v>
      </c>
      <c r="C15" s="3">
        <v>849.04599999999994</v>
      </c>
      <c r="D15" s="3">
        <v>1248.654</v>
      </c>
      <c r="E15" s="3">
        <f t="shared" si="0"/>
        <v>399.60800000000006</v>
      </c>
      <c r="F15" s="4">
        <f t="shared" si="1"/>
        <v>0.32003100939091217</v>
      </c>
      <c r="G15" s="7">
        <f t="shared" si="2"/>
        <v>5.784224389456756E-2</v>
      </c>
    </row>
    <row r="16" spans="1:7" x14ac:dyDescent="0.3">
      <c r="A16" t="s">
        <v>79</v>
      </c>
      <c r="B16" t="s">
        <v>80</v>
      </c>
      <c r="C16" s="3">
        <v>39.246000000000002</v>
      </c>
      <c r="D16" s="3">
        <v>41.817</v>
      </c>
      <c r="E16" s="3">
        <f t="shared" si="0"/>
        <v>2.570999999999998</v>
      </c>
      <c r="F16" s="4">
        <f t="shared" si="1"/>
        <v>6.1482172322261233E-2</v>
      </c>
      <c r="G16" s="7">
        <f t="shared" si="2"/>
        <v>3.7214572544326703E-4</v>
      </c>
    </row>
    <row r="17" spans="1:7" x14ac:dyDescent="0.3">
      <c r="A17" t="s">
        <v>79</v>
      </c>
      <c r="B17" t="s">
        <v>81</v>
      </c>
      <c r="C17" s="3">
        <v>1.843</v>
      </c>
      <c r="D17" s="3">
        <v>2.1110000000000002</v>
      </c>
      <c r="E17" s="3">
        <f t="shared" si="0"/>
        <v>0.26800000000000024</v>
      </c>
      <c r="F17" s="4">
        <f t="shared" si="1"/>
        <v>0.12695405021316922</v>
      </c>
      <c r="G17" s="7">
        <f t="shared" si="2"/>
        <v>3.8792319882845483E-5</v>
      </c>
    </row>
    <row r="18" spans="1:7" x14ac:dyDescent="0.3">
      <c r="A18" t="s">
        <v>77</v>
      </c>
      <c r="B18" t="s">
        <v>85</v>
      </c>
      <c r="C18" s="3">
        <v>9595.2279999999992</v>
      </c>
      <c r="D18" s="3">
        <v>9876.4409999999989</v>
      </c>
      <c r="E18" s="3">
        <f t="shared" si="0"/>
        <v>281.21299999999974</v>
      </c>
      <c r="F18" s="4">
        <f t="shared" si="1"/>
        <v>2.8473110911106519E-2</v>
      </c>
      <c r="G18" s="7">
        <f t="shared" si="2"/>
        <v>4.070486810154704E-2</v>
      </c>
    </row>
    <row r="19" spans="1:7" x14ac:dyDescent="0.3">
      <c r="A19" t="s">
        <v>77</v>
      </c>
      <c r="B19" t="s">
        <v>86</v>
      </c>
      <c r="C19" s="3">
        <v>910.97</v>
      </c>
      <c r="D19" s="3">
        <v>859.77499999999998</v>
      </c>
      <c r="E19" s="3">
        <f t="shared" si="0"/>
        <v>-51.19500000000005</v>
      </c>
      <c r="F19" s="4">
        <f t="shared" si="1"/>
        <v>-5.9544648309150711E-2</v>
      </c>
      <c r="G19" s="7">
        <f t="shared" si="2"/>
        <v>-2.737789988753112E-3</v>
      </c>
    </row>
    <row r="20" spans="1:7" x14ac:dyDescent="0.3">
      <c r="A20" t="s">
        <v>77</v>
      </c>
      <c r="B20" t="s">
        <v>83</v>
      </c>
      <c r="C20" s="3">
        <v>3830.4719999999998</v>
      </c>
      <c r="D20" s="3">
        <v>3380.6819999999998</v>
      </c>
      <c r="E20" s="3">
        <f t="shared" si="0"/>
        <v>-449.78999999999996</v>
      </c>
      <c r="F20" s="4">
        <f t="shared" si="1"/>
        <v>-0.13304711889494486</v>
      </c>
      <c r="G20" s="7">
        <f t="shared" si="2"/>
        <v>-2.4053727103062035E-2</v>
      </c>
    </row>
    <row r="21" spans="1:7" x14ac:dyDescent="0.3">
      <c r="A21" t="s">
        <v>77</v>
      </c>
      <c r="B21" t="s">
        <v>84</v>
      </c>
      <c r="C21" s="3">
        <v>18450.132000000001</v>
      </c>
      <c r="D21" s="3">
        <v>16714.481</v>
      </c>
      <c r="E21" s="3">
        <f t="shared" si="0"/>
        <v>-1735.6510000000017</v>
      </c>
      <c r="F21" s="4">
        <f t="shared" si="1"/>
        <v>-0.10384115426617205</v>
      </c>
      <c r="G21" s="7">
        <f t="shared" si="2"/>
        <v>-9.2818594233212759E-2</v>
      </c>
    </row>
    <row r="22" spans="1:7" x14ac:dyDescent="0.3">
      <c r="A22" t="s">
        <v>77</v>
      </c>
      <c r="B22" t="s">
        <v>87</v>
      </c>
      <c r="C22" s="3">
        <v>2142.549</v>
      </c>
      <c r="D22" s="3">
        <v>2602.0309999999999</v>
      </c>
      <c r="E22" s="3">
        <f t="shared" si="0"/>
        <v>459.48199999999997</v>
      </c>
      <c r="F22" s="4">
        <f t="shared" si="1"/>
        <v>0.17658590539467053</v>
      </c>
      <c r="G22" s="7">
        <f t="shared" si="2"/>
        <v>6.6508853449289515E-2</v>
      </c>
    </row>
    <row r="23" spans="1:7" x14ac:dyDescent="0.3">
      <c r="A23" t="s">
        <v>77</v>
      </c>
      <c r="B23" t="s">
        <v>82</v>
      </c>
      <c r="C23" s="3">
        <v>7973.732</v>
      </c>
      <c r="D23" s="3">
        <v>9070.6909999999989</v>
      </c>
      <c r="E23" s="3">
        <f t="shared" si="0"/>
        <v>1096.9589999999989</v>
      </c>
      <c r="F23" s="4">
        <f t="shared" si="1"/>
        <v>0.12093444700078518</v>
      </c>
      <c r="G23" s="7">
        <f t="shared" si="2"/>
        <v>0.158782031441665</v>
      </c>
    </row>
    <row r="24" spans="1:7" x14ac:dyDescent="0.3">
      <c r="A24" t="s">
        <v>77</v>
      </c>
      <c r="B24" t="s">
        <v>80</v>
      </c>
      <c r="C24" s="3">
        <v>346.62299999999999</v>
      </c>
      <c r="D24" s="3">
        <v>1123.3799999999999</v>
      </c>
      <c r="E24" s="3">
        <f t="shared" si="0"/>
        <v>776.75699999999983</v>
      </c>
      <c r="F24" s="4">
        <f t="shared" si="1"/>
        <v>0.69144634940981675</v>
      </c>
      <c r="G24" s="7">
        <f t="shared" si="2"/>
        <v>0.11243360453447528</v>
      </c>
    </row>
    <row r="25" spans="1:7" x14ac:dyDescent="0.3">
      <c r="A25" t="s">
        <v>77</v>
      </c>
      <c r="B25" t="s">
        <v>81</v>
      </c>
      <c r="C25" s="3">
        <v>751.56799999999998</v>
      </c>
      <c r="D25" s="3">
        <v>815.19399999999996</v>
      </c>
      <c r="E25" s="3">
        <f t="shared" si="0"/>
        <v>63.625999999999976</v>
      </c>
      <c r="F25" s="4">
        <f t="shared" si="1"/>
        <v>7.8050132851811935E-2</v>
      </c>
      <c r="G25" s="7">
        <f t="shared" si="2"/>
        <v>9.2097020330818048E-3</v>
      </c>
    </row>
    <row r="26" spans="1:7" x14ac:dyDescent="0.3">
      <c r="A26" t="s">
        <v>78</v>
      </c>
      <c r="B26" t="s">
        <v>85</v>
      </c>
      <c r="C26" s="3">
        <v>423.02600000000001</v>
      </c>
      <c r="D26" s="3">
        <v>501.346</v>
      </c>
      <c r="E26" s="3">
        <f t="shared" si="0"/>
        <v>78.319999999999993</v>
      </c>
      <c r="F26" s="4">
        <f t="shared" si="1"/>
        <v>0.15621945722116062</v>
      </c>
      <c r="G26" s="7">
        <f t="shared" si="2"/>
        <v>1.1336621243374832E-2</v>
      </c>
    </row>
    <row r="27" spans="1:7" x14ac:dyDescent="0.3">
      <c r="A27" t="s">
        <v>78</v>
      </c>
      <c r="B27" t="s">
        <v>86</v>
      </c>
      <c r="C27" s="3">
        <v>223.97200000000001</v>
      </c>
      <c r="D27" s="3">
        <v>216.78800000000001</v>
      </c>
      <c r="E27" s="3">
        <f t="shared" si="0"/>
        <v>-7.1839999999999975</v>
      </c>
      <c r="F27" s="4">
        <f t="shared" si="1"/>
        <v>-3.3138365592191438E-2</v>
      </c>
      <c r="G27" s="7">
        <f t="shared" si="2"/>
        <v>-3.8418367573400387E-4</v>
      </c>
    </row>
    <row r="28" spans="1:7" x14ac:dyDescent="0.3">
      <c r="A28" t="s">
        <v>78</v>
      </c>
      <c r="B28" t="s">
        <v>83</v>
      </c>
      <c r="C28" s="3">
        <v>1938.682</v>
      </c>
      <c r="D28" s="3">
        <v>1886.252</v>
      </c>
      <c r="E28" s="3">
        <f t="shared" si="0"/>
        <v>-52.430000000000064</v>
      </c>
      <c r="F28" s="4">
        <f t="shared" si="1"/>
        <v>-2.7795861846667394E-2</v>
      </c>
      <c r="G28" s="7">
        <f t="shared" si="2"/>
        <v>-2.8038349274406814E-3</v>
      </c>
    </row>
    <row r="29" spans="1:7" x14ac:dyDescent="0.3">
      <c r="A29" t="s">
        <v>78</v>
      </c>
      <c r="B29" t="s">
        <v>84</v>
      </c>
      <c r="C29" s="3">
        <v>2068.547</v>
      </c>
      <c r="D29" s="3">
        <v>2047.211</v>
      </c>
      <c r="E29" s="3">
        <f t="shared" si="0"/>
        <v>-21.336000000000013</v>
      </c>
      <c r="F29" s="4">
        <f t="shared" si="1"/>
        <v>-1.0421983859992942E-2</v>
      </c>
      <c r="G29" s="7">
        <f t="shared" si="2"/>
        <v>-1.1409998476420817E-3</v>
      </c>
    </row>
    <row r="30" spans="1:7" x14ac:dyDescent="0.3">
      <c r="A30" t="s">
        <v>78</v>
      </c>
      <c r="B30" t="s">
        <v>87</v>
      </c>
      <c r="C30" s="3">
        <v>169.07300000000001</v>
      </c>
      <c r="D30" s="3">
        <v>165.78399999999999</v>
      </c>
      <c r="E30" s="3">
        <f t="shared" si="0"/>
        <v>-3.2890000000000157</v>
      </c>
      <c r="F30" s="4">
        <f t="shared" si="1"/>
        <v>-1.9839067702552816E-2</v>
      </c>
      <c r="G30" s="7">
        <f t="shared" si="2"/>
        <v>-1.7588809987321063E-4</v>
      </c>
    </row>
    <row r="31" spans="1:7" x14ac:dyDescent="0.3">
      <c r="A31" t="s">
        <v>78</v>
      </c>
      <c r="B31" t="s">
        <v>82</v>
      </c>
      <c r="C31" s="3">
        <v>1759.47</v>
      </c>
      <c r="D31" s="3">
        <v>1691.425</v>
      </c>
      <c r="E31" s="3">
        <f t="shared" si="0"/>
        <v>-68.045000000000073</v>
      </c>
      <c r="F31" s="4">
        <f t="shared" si="1"/>
        <v>-4.0229392376250839E-2</v>
      </c>
      <c r="G31" s="7">
        <f t="shared" si="2"/>
        <v>-3.6388889497940328E-3</v>
      </c>
    </row>
    <row r="32" spans="1:7" x14ac:dyDescent="0.3">
      <c r="A32" t="s">
        <v>78</v>
      </c>
      <c r="B32" t="s">
        <v>80</v>
      </c>
      <c r="C32" s="3">
        <v>1028.5459999999998</v>
      </c>
      <c r="D32" s="3">
        <v>431.09399999999999</v>
      </c>
      <c r="E32" s="3">
        <f t="shared" si="0"/>
        <v>-597.45199999999977</v>
      </c>
      <c r="F32" s="4">
        <f t="shared" si="1"/>
        <v>-1.3858972753042256</v>
      </c>
      <c r="G32" s="7">
        <f t="shared" si="2"/>
        <v>-3.1950348752036763E-2</v>
      </c>
    </row>
    <row r="33" spans="1:7" x14ac:dyDescent="0.3">
      <c r="A33" t="s">
        <v>78</v>
      </c>
      <c r="B33" t="s">
        <v>81</v>
      </c>
      <c r="C33" s="3">
        <v>11.121</v>
      </c>
      <c r="D33" s="3">
        <v>10.775</v>
      </c>
      <c r="E33" s="3">
        <f t="shared" si="0"/>
        <v>-0.34600000000000009</v>
      </c>
      <c r="F33" s="4">
        <f t="shared" si="1"/>
        <v>-3.2111368909512765E-2</v>
      </c>
      <c r="G33" s="7">
        <f t="shared" si="2"/>
        <v>-1.850327836914886E-5</v>
      </c>
    </row>
    <row r="34" spans="1:7" x14ac:dyDescent="0.3">
      <c r="A34" t="s">
        <v>38</v>
      </c>
      <c r="B34" t="s">
        <v>148</v>
      </c>
      <c r="C34" s="3">
        <v>20461.659</v>
      </c>
      <c r="D34" s="3">
        <v>18617.280999999999</v>
      </c>
      <c r="E34" s="3">
        <f t="shared" si="0"/>
        <v>-1844.3780000000006</v>
      </c>
      <c r="F34" s="4">
        <f t="shared" si="1"/>
        <v>-9.9068064772723827E-2</v>
      </c>
      <c r="G34" s="7">
        <f t="shared" si="2"/>
        <v>-9.8633062288826706E-2</v>
      </c>
    </row>
    <row r="35" spans="1:7" x14ac:dyDescent="0.3">
      <c r="A35" t="s">
        <v>79</v>
      </c>
      <c r="B35" t="s">
        <v>148</v>
      </c>
      <c r="C35" s="3">
        <v>125010.05499999999</v>
      </c>
      <c r="D35" s="3">
        <v>115418.5</v>
      </c>
      <c r="E35" s="3">
        <f t="shared" si="0"/>
        <v>-9591.554999999993</v>
      </c>
      <c r="F35" s="4">
        <f t="shared" si="1"/>
        <v>-8.3102405593557305E-2</v>
      </c>
      <c r="G35" s="7">
        <f t="shared" si="2"/>
        <v>-0.51293413918497521</v>
      </c>
    </row>
    <row r="36" spans="1:7" x14ac:dyDescent="0.3">
      <c r="A36" t="s">
        <v>77</v>
      </c>
      <c r="B36" t="s">
        <v>148</v>
      </c>
      <c r="C36" s="3">
        <v>18923.208999999999</v>
      </c>
      <c r="D36" s="3">
        <v>18293.300999999999</v>
      </c>
      <c r="E36" s="3">
        <f t="shared" si="0"/>
        <v>-629.90799999999945</v>
      </c>
      <c r="F36" s="4">
        <f t="shared" si="1"/>
        <v>-3.4433807217188382E-2</v>
      </c>
      <c r="G36" s="7">
        <f t="shared" si="2"/>
        <v>-3.3686020436282681E-2</v>
      </c>
    </row>
    <row r="37" spans="1:7" x14ac:dyDescent="0.3">
      <c r="A37" t="s">
        <v>78</v>
      </c>
      <c r="B37" t="s">
        <v>148</v>
      </c>
      <c r="C37" s="3">
        <v>7013.4690000000001</v>
      </c>
      <c r="D37" s="3">
        <v>6862.6820000000007</v>
      </c>
      <c r="E37" s="3">
        <f t="shared" si="0"/>
        <v>-150.78699999999935</v>
      </c>
      <c r="F37" s="4">
        <f t="shared" si="1"/>
        <v>-2.1972022017048048E-2</v>
      </c>
      <c r="G37" s="7">
        <f t="shared" si="2"/>
        <v>-8.0637394088116671E-3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D4D4-87A8-47CF-9DF9-95D7047C852E}">
  <dimension ref="A1:D79"/>
  <sheetViews>
    <sheetView workbookViewId="0">
      <selection activeCell="D16" sqref="D16"/>
    </sheetView>
  </sheetViews>
  <sheetFormatPr defaultRowHeight="14.4" x14ac:dyDescent="0.3"/>
  <cols>
    <col min="1" max="1" width="28.77734375" customWidth="1"/>
  </cols>
  <sheetData>
    <row r="1" spans="1:4" x14ac:dyDescent="0.3">
      <c r="A1" t="s">
        <v>139</v>
      </c>
      <c r="B1" t="s">
        <v>140</v>
      </c>
      <c r="C1" t="s">
        <v>141</v>
      </c>
      <c r="D1" t="s">
        <v>142</v>
      </c>
    </row>
    <row r="2" spans="1:4" x14ac:dyDescent="0.3">
      <c r="A2" t="s">
        <v>38</v>
      </c>
      <c r="B2" t="s">
        <v>137</v>
      </c>
      <c r="C2" t="s">
        <v>80</v>
      </c>
      <c r="D2">
        <v>926.46299999999997</v>
      </c>
    </row>
    <row r="3" spans="1:4" x14ac:dyDescent="0.3">
      <c r="A3" t="s">
        <v>78</v>
      </c>
      <c r="B3" t="s">
        <v>137</v>
      </c>
      <c r="C3" t="s">
        <v>80</v>
      </c>
      <c r="D3">
        <v>1028.5459999999998</v>
      </c>
    </row>
    <row r="4" spans="1:4" x14ac:dyDescent="0.3">
      <c r="A4" t="s">
        <v>77</v>
      </c>
      <c r="B4" t="s">
        <v>137</v>
      </c>
      <c r="C4" t="s">
        <v>80</v>
      </c>
      <c r="D4">
        <v>346.62299999999999</v>
      </c>
    </row>
    <row r="5" spans="1:4" x14ac:dyDescent="0.3">
      <c r="A5" t="s">
        <v>79</v>
      </c>
      <c r="B5" t="s">
        <v>137</v>
      </c>
      <c r="C5" t="s">
        <v>80</v>
      </c>
      <c r="D5">
        <v>39.246000000000002</v>
      </c>
    </row>
    <row r="6" spans="1:4" x14ac:dyDescent="0.3">
      <c r="A6" t="s">
        <v>38</v>
      </c>
      <c r="B6" t="s">
        <v>137</v>
      </c>
      <c r="C6" t="s">
        <v>81</v>
      </c>
      <c r="D6">
        <v>2069.9794340000003</v>
      </c>
    </row>
    <row r="7" spans="1:4" x14ac:dyDescent="0.3">
      <c r="A7" t="s">
        <v>77</v>
      </c>
      <c r="B7" t="s">
        <v>137</v>
      </c>
      <c r="C7" t="s">
        <v>81</v>
      </c>
      <c r="D7">
        <v>751.56799999999998</v>
      </c>
    </row>
    <row r="8" spans="1:4" x14ac:dyDescent="0.3">
      <c r="A8" t="s">
        <v>78</v>
      </c>
      <c r="B8" t="s">
        <v>137</v>
      </c>
      <c r="C8" t="s">
        <v>81</v>
      </c>
      <c r="D8">
        <v>11.121</v>
      </c>
    </row>
    <row r="9" spans="1:4" x14ac:dyDescent="0.3">
      <c r="A9" t="s">
        <v>79</v>
      </c>
      <c r="B9" t="s">
        <v>137</v>
      </c>
      <c r="C9" t="s">
        <v>81</v>
      </c>
      <c r="D9">
        <v>1.843</v>
      </c>
    </row>
    <row r="10" spans="1:4" x14ac:dyDescent="0.3">
      <c r="A10" t="s">
        <v>38</v>
      </c>
      <c r="B10" t="s">
        <v>137</v>
      </c>
      <c r="C10" t="s">
        <v>82</v>
      </c>
      <c r="D10">
        <v>5872.7110000000002</v>
      </c>
    </row>
    <row r="11" spans="1:4" x14ac:dyDescent="0.3">
      <c r="A11" t="s">
        <v>38</v>
      </c>
      <c r="B11" t="s">
        <v>137</v>
      </c>
      <c r="C11" t="s">
        <v>82</v>
      </c>
      <c r="D11">
        <v>221.15100000000001</v>
      </c>
    </row>
    <row r="12" spans="1:4" x14ac:dyDescent="0.3">
      <c r="A12" t="s">
        <v>77</v>
      </c>
      <c r="B12" t="s">
        <v>137</v>
      </c>
      <c r="C12" t="s">
        <v>82</v>
      </c>
      <c r="D12">
        <v>7973.732</v>
      </c>
    </row>
    <row r="13" spans="1:4" x14ac:dyDescent="0.3">
      <c r="A13" t="s">
        <v>78</v>
      </c>
      <c r="B13" t="s">
        <v>137</v>
      </c>
      <c r="C13" t="s">
        <v>82</v>
      </c>
      <c r="D13">
        <v>1759.47</v>
      </c>
    </row>
    <row r="14" spans="1:4" x14ac:dyDescent="0.3">
      <c r="A14" t="s">
        <v>79</v>
      </c>
      <c r="B14" t="s">
        <v>137</v>
      </c>
      <c r="C14" t="s">
        <v>82</v>
      </c>
      <c r="D14">
        <v>849.04599999999994</v>
      </c>
    </row>
    <row r="15" spans="1:4" x14ac:dyDescent="0.3">
      <c r="A15" t="s">
        <v>38</v>
      </c>
      <c r="B15" t="s">
        <v>137</v>
      </c>
      <c r="C15" t="s">
        <v>83</v>
      </c>
      <c r="D15">
        <v>1529.836</v>
      </c>
    </row>
    <row r="16" spans="1:4" x14ac:dyDescent="0.3">
      <c r="A16" t="s">
        <v>38</v>
      </c>
      <c r="B16" t="s">
        <v>137</v>
      </c>
      <c r="C16" t="s">
        <v>83</v>
      </c>
      <c r="D16">
        <v>85.97699999999999</v>
      </c>
    </row>
    <row r="17" spans="1:4" x14ac:dyDescent="0.3">
      <c r="A17" t="s">
        <v>77</v>
      </c>
      <c r="B17" t="s">
        <v>137</v>
      </c>
      <c r="C17" t="s">
        <v>83</v>
      </c>
      <c r="D17">
        <v>3830.4719999999998</v>
      </c>
    </row>
    <row r="18" spans="1:4" x14ac:dyDescent="0.3">
      <c r="A18" t="s">
        <v>78</v>
      </c>
      <c r="B18" t="s">
        <v>137</v>
      </c>
      <c r="C18" t="s">
        <v>83</v>
      </c>
      <c r="D18">
        <v>1938.682</v>
      </c>
    </row>
    <row r="19" spans="1:4" x14ac:dyDescent="0.3">
      <c r="A19" t="s">
        <v>79</v>
      </c>
      <c r="B19" t="s">
        <v>137</v>
      </c>
      <c r="C19" t="s">
        <v>83</v>
      </c>
      <c r="D19">
        <v>981.66199999999992</v>
      </c>
    </row>
    <row r="20" spans="1:4" x14ac:dyDescent="0.3">
      <c r="A20" t="s">
        <v>38</v>
      </c>
      <c r="B20" t="s">
        <v>137</v>
      </c>
      <c r="C20" t="s">
        <v>84</v>
      </c>
      <c r="D20">
        <v>10373.527</v>
      </c>
    </row>
    <row r="21" spans="1:4" x14ac:dyDescent="0.3">
      <c r="A21" t="s">
        <v>38</v>
      </c>
      <c r="B21" t="s">
        <v>137</v>
      </c>
      <c r="C21" t="s">
        <v>84</v>
      </c>
      <c r="D21">
        <v>25.291</v>
      </c>
    </row>
    <row r="22" spans="1:4" x14ac:dyDescent="0.3">
      <c r="A22" t="s">
        <v>77</v>
      </c>
      <c r="B22" t="s">
        <v>137</v>
      </c>
      <c r="C22" t="s">
        <v>84</v>
      </c>
      <c r="D22">
        <v>18450.132000000001</v>
      </c>
    </row>
    <row r="23" spans="1:4" x14ac:dyDescent="0.3">
      <c r="A23" t="s">
        <v>78</v>
      </c>
      <c r="B23" t="s">
        <v>137</v>
      </c>
      <c r="C23" t="s">
        <v>84</v>
      </c>
      <c r="D23">
        <v>2068.547</v>
      </c>
    </row>
    <row r="24" spans="1:4" x14ac:dyDescent="0.3">
      <c r="A24" t="s">
        <v>79</v>
      </c>
      <c r="B24" t="s">
        <v>137</v>
      </c>
      <c r="C24" t="s">
        <v>84</v>
      </c>
      <c r="D24">
        <v>128.64699999999999</v>
      </c>
    </row>
    <row r="25" spans="1:4" x14ac:dyDescent="0.3">
      <c r="A25" t="s">
        <v>38</v>
      </c>
      <c r="B25" t="s">
        <v>137</v>
      </c>
      <c r="C25" t="s">
        <v>85</v>
      </c>
      <c r="D25">
        <v>320.267</v>
      </c>
    </row>
    <row r="26" spans="1:4" x14ac:dyDescent="0.3">
      <c r="A26" t="s">
        <v>38</v>
      </c>
      <c r="B26" t="s">
        <v>137</v>
      </c>
      <c r="C26" t="s">
        <v>85</v>
      </c>
      <c r="D26">
        <v>19.196999999999999</v>
      </c>
    </row>
    <row r="27" spans="1:4" x14ac:dyDescent="0.3">
      <c r="A27" t="s">
        <v>77</v>
      </c>
      <c r="B27" t="s">
        <v>137</v>
      </c>
      <c r="C27" t="s">
        <v>85</v>
      </c>
      <c r="D27">
        <v>9595.2279999999992</v>
      </c>
    </row>
    <row r="28" spans="1:4" x14ac:dyDescent="0.3">
      <c r="A28" t="s">
        <v>78</v>
      </c>
      <c r="B28" t="s">
        <v>137</v>
      </c>
      <c r="C28" t="s">
        <v>85</v>
      </c>
      <c r="D28">
        <v>423.02600000000001</v>
      </c>
    </row>
    <row r="29" spans="1:4" x14ac:dyDescent="0.3">
      <c r="A29" t="s">
        <v>79</v>
      </c>
      <c r="B29" t="s">
        <v>137</v>
      </c>
      <c r="C29" t="s">
        <v>85</v>
      </c>
      <c r="D29">
        <v>61.959000000000003</v>
      </c>
    </row>
    <row r="30" spans="1:4" x14ac:dyDescent="0.3">
      <c r="A30" t="s">
        <v>38</v>
      </c>
      <c r="B30" t="s">
        <v>137</v>
      </c>
      <c r="C30" t="s">
        <v>86</v>
      </c>
      <c r="D30">
        <v>37.738</v>
      </c>
    </row>
    <row r="31" spans="1:4" x14ac:dyDescent="0.3">
      <c r="A31" t="s">
        <v>38</v>
      </c>
      <c r="B31" t="s">
        <v>137</v>
      </c>
      <c r="C31" t="s">
        <v>86</v>
      </c>
      <c r="D31">
        <v>0.97899999999999998</v>
      </c>
    </row>
    <row r="32" spans="1:4" x14ac:dyDescent="0.3">
      <c r="A32" t="s">
        <v>77</v>
      </c>
      <c r="B32" t="s">
        <v>137</v>
      </c>
      <c r="C32" t="s">
        <v>86</v>
      </c>
      <c r="D32">
        <v>910.97</v>
      </c>
    </row>
    <row r="33" spans="1:4" x14ac:dyDescent="0.3">
      <c r="A33" t="s">
        <v>78</v>
      </c>
      <c r="B33" t="s">
        <v>137</v>
      </c>
      <c r="C33" t="s">
        <v>86</v>
      </c>
      <c r="D33">
        <v>223.97200000000001</v>
      </c>
    </row>
    <row r="34" spans="1:4" x14ac:dyDescent="0.3">
      <c r="A34" t="s">
        <v>79</v>
      </c>
      <c r="B34" t="s">
        <v>137</v>
      </c>
      <c r="C34" t="s">
        <v>86</v>
      </c>
      <c r="D34">
        <v>119.04600000000001</v>
      </c>
    </row>
    <row r="35" spans="1:4" x14ac:dyDescent="0.3">
      <c r="A35" t="s">
        <v>38</v>
      </c>
      <c r="B35" t="s">
        <v>137</v>
      </c>
      <c r="C35" t="s">
        <v>87</v>
      </c>
      <c r="D35">
        <v>651.28700000000003</v>
      </c>
    </row>
    <row r="36" spans="1:4" x14ac:dyDescent="0.3">
      <c r="A36" t="s">
        <v>38</v>
      </c>
      <c r="B36" t="s">
        <v>137</v>
      </c>
      <c r="C36" t="s">
        <v>87</v>
      </c>
      <c r="D36">
        <v>225.417</v>
      </c>
    </row>
    <row r="37" spans="1:4" x14ac:dyDescent="0.3">
      <c r="A37" t="s">
        <v>77</v>
      </c>
      <c r="B37" t="s">
        <v>137</v>
      </c>
      <c r="C37" t="s">
        <v>87</v>
      </c>
      <c r="D37">
        <v>2142.549</v>
      </c>
    </row>
    <row r="38" spans="1:4" x14ac:dyDescent="0.3">
      <c r="A38" t="s">
        <v>78</v>
      </c>
      <c r="B38" t="s">
        <v>137</v>
      </c>
      <c r="C38" t="s">
        <v>87</v>
      </c>
      <c r="D38">
        <v>169.07300000000001</v>
      </c>
    </row>
    <row r="39" spans="1:4" x14ac:dyDescent="0.3">
      <c r="A39" t="s">
        <v>79</v>
      </c>
      <c r="B39" t="s">
        <v>137</v>
      </c>
      <c r="C39" t="s">
        <v>87</v>
      </c>
      <c r="D39">
        <v>20.192</v>
      </c>
    </row>
    <row r="40" spans="1:4" x14ac:dyDescent="0.3">
      <c r="A40" t="s">
        <v>38</v>
      </c>
      <c r="B40" t="s">
        <v>138</v>
      </c>
      <c r="C40" t="s">
        <v>80</v>
      </c>
      <c r="D40">
        <v>976.226</v>
      </c>
    </row>
    <row r="41" spans="1:4" x14ac:dyDescent="0.3">
      <c r="A41" t="s">
        <v>38</v>
      </c>
      <c r="B41" t="s">
        <v>138</v>
      </c>
      <c r="C41" t="s">
        <v>80</v>
      </c>
      <c r="D41">
        <v>12.451000000000001</v>
      </c>
    </row>
    <row r="42" spans="1:4" x14ac:dyDescent="0.3">
      <c r="A42" t="s">
        <v>77</v>
      </c>
      <c r="B42" t="s">
        <v>138</v>
      </c>
      <c r="C42" t="s">
        <v>80</v>
      </c>
      <c r="D42">
        <v>1123.3799999999999</v>
      </c>
    </row>
    <row r="43" spans="1:4" x14ac:dyDescent="0.3">
      <c r="A43" t="s">
        <v>78</v>
      </c>
      <c r="B43" t="s">
        <v>138</v>
      </c>
      <c r="C43" t="s">
        <v>80</v>
      </c>
      <c r="D43">
        <v>431.09399999999999</v>
      </c>
    </row>
    <row r="44" spans="1:4" x14ac:dyDescent="0.3">
      <c r="A44" t="s">
        <v>79</v>
      </c>
      <c r="B44" t="s">
        <v>138</v>
      </c>
      <c r="C44" t="s">
        <v>80</v>
      </c>
      <c r="D44">
        <v>41.817</v>
      </c>
    </row>
    <row r="45" spans="1:4" x14ac:dyDescent="0.3">
      <c r="A45" t="s">
        <v>38</v>
      </c>
      <c r="B45" t="s">
        <v>138</v>
      </c>
      <c r="C45" t="s">
        <v>81</v>
      </c>
      <c r="D45">
        <v>2386.3330000000001</v>
      </c>
    </row>
    <row r="46" spans="1:4" x14ac:dyDescent="0.3">
      <c r="A46" t="s">
        <v>38</v>
      </c>
      <c r="B46" t="s">
        <v>138</v>
      </c>
      <c r="C46" t="s">
        <v>81</v>
      </c>
      <c r="D46">
        <v>0.38641999999999999</v>
      </c>
    </row>
    <row r="47" spans="1:4" x14ac:dyDescent="0.3">
      <c r="A47" t="s">
        <v>77</v>
      </c>
      <c r="B47" t="s">
        <v>138</v>
      </c>
      <c r="C47" t="s">
        <v>81</v>
      </c>
      <c r="D47">
        <v>815.19399999999996</v>
      </c>
    </row>
    <row r="48" spans="1:4" x14ac:dyDescent="0.3">
      <c r="A48" t="s">
        <v>78</v>
      </c>
      <c r="B48" t="s">
        <v>138</v>
      </c>
      <c r="C48" t="s">
        <v>81</v>
      </c>
      <c r="D48">
        <v>10.775</v>
      </c>
    </row>
    <row r="49" spans="1:4" x14ac:dyDescent="0.3">
      <c r="A49" t="s">
        <v>79</v>
      </c>
      <c r="B49" t="s">
        <v>138</v>
      </c>
      <c r="C49" t="s">
        <v>81</v>
      </c>
      <c r="D49">
        <v>2.1110000000000002</v>
      </c>
    </row>
    <row r="50" spans="1:4" x14ac:dyDescent="0.3">
      <c r="A50" t="s">
        <v>38</v>
      </c>
      <c r="B50" t="s">
        <v>138</v>
      </c>
      <c r="C50" t="s">
        <v>82</v>
      </c>
      <c r="D50">
        <v>8841.4740000000002</v>
      </c>
    </row>
    <row r="51" spans="1:4" x14ac:dyDescent="0.3">
      <c r="A51" t="s">
        <v>38</v>
      </c>
      <c r="B51" t="s">
        <v>138</v>
      </c>
      <c r="C51" t="s">
        <v>82</v>
      </c>
      <c r="D51">
        <v>213.21599999999998</v>
      </c>
    </row>
    <row r="52" spans="1:4" x14ac:dyDescent="0.3">
      <c r="A52" t="s">
        <v>77</v>
      </c>
      <c r="B52" t="s">
        <v>138</v>
      </c>
      <c r="C52" t="s">
        <v>82</v>
      </c>
      <c r="D52">
        <v>9070.6909999999989</v>
      </c>
    </row>
    <row r="53" spans="1:4" x14ac:dyDescent="0.3">
      <c r="A53" t="s">
        <v>78</v>
      </c>
      <c r="B53" t="s">
        <v>138</v>
      </c>
      <c r="C53" t="s">
        <v>82</v>
      </c>
      <c r="D53">
        <v>1691.425</v>
      </c>
    </row>
    <row r="54" spans="1:4" x14ac:dyDescent="0.3">
      <c r="A54" t="s">
        <v>79</v>
      </c>
      <c r="B54" t="s">
        <v>138</v>
      </c>
      <c r="C54" t="s">
        <v>82</v>
      </c>
      <c r="D54">
        <v>1248.654</v>
      </c>
    </row>
    <row r="55" spans="1:4" x14ac:dyDescent="0.3">
      <c r="A55" t="s">
        <v>38</v>
      </c>
      <c r="B55" t="s">
        <v>138</v>
      </c>
      <c r="C55" t="s">
        <v>83</v>
      </c>
      <c r="D55">
        <v>1187.2180000000001</v>
      </c>
    </row>
    <row r="56" spans="1:4" x14ac:dyDescent="0.3">
      <c r="A56" t="s">
        <v>38</v>
      </c>
      <c r="B56" t="s">
        <v>138</v>
      </c>
      <c r="C56" t="s">
        <v>83</v>
      </c>
      <c r="D56">
        <v>82.094000000000008</v>
      </c>
    </row>
    <row r="57" spans="1:4" x14ac:dyDescent="0.3">
      <c r="A57" t="s">
        <v>77</v>
      </c>
      <c r="B57" t="s">
        <v>138</v>
      </c>
      <c r="C57" t="s">
        <v>83</v>
      </c>
      <c r="D57">
        <v>3380.6819999999998</v>
      </c>
    </row>
    <row r="58" spans="1:4" x14ac:dyDescent="0.3">
      <c r="A58" t="s">
        <v>78</v>
      </c>
      <c r="B58" t="s">
        <v>138</v>
      </c>
      <c r="C58" t="s">
        <v>83</v>
      </c>
      <c r="D58">
        <v>1886.252</v>
      </c>
    </row>
    <row r="59" spans="1:4" x14ac:dyDescent="0.3">
      <c r="A59" t="s">
        <v>79</v>
      </c>
      <c r="B59" t="s">
        <v>138</v>
      </c>
      <c r="C59" t="s">
        <v>83</v>
      </c>
      <c r="D59">
        <v>770.42600000000004</v>
      </c>
    </row>
    <row r="60" spans="1:4" x14ac:dyDescent="0.3">
      <c r="A60" t="s">
        <v>38</v>
      </c>
      <c r="B60" t="s">
        <v>138</v>
      </c>
      <c r="C60" t="s">
        <v>84</v>
      </c>
      <c r="D60">
        <v>7495.0309999999999</v>
      </c>
    </row>
    <row r="61" spans="1:4" x14ac:dyDescent="0.3">
      <c r="A61" t="s">
        <v>38</v>
      </c>
      <c r="B61" t="s">
        <v>138</v>
      </c>
      <c r="C61" t="s">
        <v>84</v>
      </c>
      <c r="D61">
        <v>24.976999999999997</v>
      </c>
    </row>
    <row r="62" spans="1:4" x14ac:dyDescent="0.3">
      <c r="A62" t="s">
        <v>77</v>
      </c>
      <c r="B62" t="s">
        <v>138</v>
      </c>
      <c r="C62" t="s">
        <v>84</v>
      </c>
      <c r="D62">
        <v>16714.481</v>
      </c>
    </row>
    <row r="63" spans="1:4" x14ac:dyDescent="0.3">
      <c r="A63" t="s">
        <v>78</v>
      </c>
      <c r="B63" t="s">
        <v>138</v>
      </c>
      <c r="C63" t="s">
        <v>84</v>
      </c>
      <c r="D63">
        <v>2047.211</v>
      </c>
    </row>
    <row r="64" spans="1:4" x14ac:dyDescent="0.3">
      <c r="A64" t="s">
        <v>79</v>
      </c>
      <c r="B64" t="s">
        <v>138</v>
      </c>
      <c r="C64" t="s">
        <v>84</v>
      </c>
      <c r="D64">
        <v>93.790999999999997</v>
      </c>
    </row>
    <row r="65" spans="1:4" x14ac:dyDescent="0.3">
      <c r="A65" t="s">
        <v>38</v>
      </c>
      <c r="B65" t="s">
        <v>138</v>
      </c>
      <c r="C65" t="s">
        <v>85</v>
      </c>
      <c r="D65">
        <v>324.29599999999999</v>
      </c>
    </row>
    <row r="66" spans="1:4" x14ac:dyDescent="0.3">
      <c r="A66" t="s">
        <v>38</v>
      </c>
      <c r="B66" t="s">
        <v>138</v>
      </c>
      <c r="C66" t="s">
        <v>85</v>
      </c>
      <c r="D66">
        <v>28.445</v>
      </c>
    </row>
    <row r="67" spans="1:4" x14ac:dyDescent="0.3">
      <c r="A67" t="s">
        <v>77</v>
      </c>
      <c r="B67" t="s">
        <v>138</v>
      </c>
      <c r="C67" t="s">
        <v>85</v>
      </c>
      <c r="D67">
        <v>9876.4409999999989</v>
      </c>
    </row>
    <row r="68" spans="1:4" x14ac:dyDescent="0.3">
      <c r="A68" t="s">
        <v>78</v>
      </c>
      <c r="B68" t="s">
        <v>138</v>
      </c>
      <c r="C68" t="s">
        <v>85</v>
      </c>
      <c r="D68">
        <v>501.346</v>
      </c>
    </row>
    <row r="69" spans="1:4" x14ac:dyDescent="0.3">
      <c r="A69" t="s">
        <v>79</v>
      </c>
      <c r="B69" t="s">
        <v>138</v>
      </c>
      <c r="C69" t="s">
        <v>85</v>
      </c>
      <c r="D69">
        <v>63.32</v>
      </c>
    </row>
    <row r="70" spans="1:4" x14ac:dyDescent="0.3">
      <c r="A70" t="s">
        <v>38</v>
      </c>
      <c r="B70" t="s">
        <v>138</v>
      </c>
      <c r="C70" t="s">
        <v>86</v>
      </c>
      <c r="D70">
        <v>31.908999999999999</v>
      </c>
    </row>
    <row r="71" spans="1:4" x14ac:dyDescent="0.3">
      <c r="A71" t="s">
        <v>38</v>
      </c>
      <c r="B71" t="s">
        <v>138</v>
      </c>
      <c r="C71" t="s">
        <v>86</v>
      </c>
      <c r="D71">
        <v>0.80500000000000005</v>
      </c>
    </row>
    <row r="72" spans="1:4" x14ac:dyDescent="0.3">
      <c r="A72" t="s">
        <v>77</v>
      </c>
      <c r="B72" t="s">
        <v>138</v>
      </c>
      <c r="C72" t="s">
        <v>86</v>
      </c>
      <c r="D72">
        <v>859.77499999999998</v>
      </c>
    </row>
    <row r="73" spans="1:4" x14ac:dyDescent="0.3">
      <c r="A73" t="s">
        <v>78</v>
      </c>
      <c r="B73" t="s">
        <v>138</v>
      </c>
      <c r="C73" t="s">
        <v>86</v>
      </c>
      <c r="D73">
        <v>216.78800000000001</v>
      </c>
    </row>
    <row r="74" spans="1:4" x14ac:dyDescent="0.3">
      <c r="A74" t="s">
        <v>79</v>
      </c>
      <c r="B74" t="s">
        <v>138</v>
      </c>
      <c r="C74" t="s">
        <v>86</v>
      </c>
      <c r="D74">
        <v>100.40899999999999</v>
      </c>
    </row>
    <row r="75" spans="1:4" x14ac:dyDescent="0.3">
      <c r="A75" t="s">
        <v>38</v>
      </c>
      <c r="B75" t="s">
        <v>138</v>
      </c>
      <c r="C75" t="s">
        <v>87</v>
      </c>
      <c r="D75">
        <v>1036.1089999999999</v>
      </c>
    </row>
    <row r="76" spans="1:4" x14ac:dyDescent="0.3">
      <c r="A76" t="s">
        <v>38</v>
      </c>
      <c r="B76" t="s">
        <v>138</v>
      </c>
      <c r="C76" t="s">
        <v>87</v>
      </c>
      <c r="D76">
        <v>224.249</v>
      </c>
    </row>
    <row r="77" spans="1:4" x14ac:dyDescent="0.3">
      <c r="A77" t="s">
        <v>77</v>
      </c>
      <c r="B77" t="s">
        <v>138</v>
      </c>
      <c r="C77" t="s">
        <v>87</v>
      </c>
      <c r="D77">
        <v>2602.0309999999999</v>
      </c>
    </row>
    <row r="78" spans="1:4" x14ac:dyDescent="0.3">
      <c r="A78" t="s">
        <v>78</v>
      </c>
      <c r="B78" t="s">
        <v>138</v>
      </c>
      <c r="C78" t="s">
        <v>87</v>
      </c>
      <c r="D78">
        <v>165.78399999999999</v>
      </c>
    </row>
    <row r="79" spans="1:4" x14ac:dyDescent="0.3">
      <c r="A79" t="s">
        <v>79</v>
      </c>
      <c r="B79" t="s">
        <v>138</v>
      </c>
      <c r="C79" t="s">
        <v>87</v>
      </c>
      <c r="D79">
        <v>31.898001999999998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8AA7-F87E-4E5E-8010-847D0B85EA96}">
  <dimension ref="A1:AZ69"/>
  <sheetViews>
    <sheetView tabSelected="1" topLeftCell="A45" workbookViewId="0">
      <selection activeCell="T52" sqref="T52:T69"/>
    </sheetView>
  </sheetViews>
  <sheetFormatPr defaultRowHeight="14.4" x14ac:dyDescent="0.3"/>
  <sheetData>
    <row r="1" spans="1:21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</row>
    <row r="2" spans="1:21" x14ac:dyDescent="0.3">
      <c r="A2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1">
        <v>918683</v>
      </c>
      <c r="I2" s="1">
        <v>7721</v>
      </c>
      <c r="J2" t="s">
        <v>63</v>
      </c>
      <c r="K2">
        <v>0</v>
      </c>
      <c r="L2">
        <v>0</v>
      </c>
      <c r="M2">
        <v>0</v>
      </c>
      <c r="N2" s="1">
        <v>213015</v>
      </c>
      <c r="O2" s="1">
        <v>815531</v>
      </c>
      <c r="P2" s="1">
        <v>346623</v>
      </c>
      <c r="Q2" s="1">
        <v>37271</v>
      </c>
      <c r="R2" s="1">
        <v>1975</v>
      </c>
      <c r="S2">
        <v>0</v>
      </c>
    </row>
    <row r="3" spans="1:21" x14ac:dyDescent="0.3">
      <c r="A3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1">
        <v>2069563</v>
      </c>
      <c r="I3" t="s">
        <v>65</v>
      </c>
      <c r="J3" t="s">
        <v>66</v>
      </c>
      <c r="K3">
        <v>0</v>
      </c>
      <c r="L3">
        <v>0</v>
      </c>
      <c r="M3">
        <v>0</v>
      </c>
      <c r="N3" s="1">
        <v>675857</v>
      </c>
      <c r="O3" s="1">
        <v>75711</v>
      </c>
      <c r="P3" s="1">
        <v>11121</v>
      </c>
      <c r="Q3" s="1">
        <v>1843</v>
      </c>
      <c r="R3">
        <v>0</v>
      </c>
      <c r="S3">
        <v>0</v>
      </c>
    </row>
    <row r="4" spans="1:21" x14ac:dyDescent="0.3">
      <c r="A4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1">
        <v>5872711</v>
      </c>
      <c r="I4" s="1">
        <v>220525</v>
      </c>
      <c r="J4" t="s">
        <v>68</v>
      </c>
      <c r="K4">
        <v>0</v>
      </c>
      <c r="L4">
        <v>0</v>
      </c>
      <c r="M4">
        <v>0</v>
      </c>
      <c r="N4" s="1">
        <v>3023269</v>
      </c>
      <c r="O4" s="1">
        <v>4950463</v>
      </c>
      <c r="P4" s="1">
        <v>1759470</v>
      </c>
      <c r="Q4" s="1">
        <v>807419</v>
      </c>
      <c r="R4" s="1">
        <v>41627</v>
      </c>
      <c r="S4">
        <v>0</v>
      </c>
    </row>
    <row r="5" spans="1:21" x14ac:dyDescent="0.3">
      <c r="A5" t="s">
        <v>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1529836</v>
      </c>
      <c r="I5" s="1">
        <v>82088</v>
      </c>
      <c r="J5" s="1">
        <v>3889</v>
      </c>
      <c r="K5">
        <v>0</v>
      </c>
      <c r="L5">
        <v>0</v>
      </c>
      <c r="M5">
        <v>0</v>
      </c>
      <c r="N5" s="1">
        <v>1402002</v>
      </c>
      <c r="O5" s="1">
        <v>2428470</v>
      </c>
      <c r="P5" s="1">
        <v>1938682</v>
      </c>
      <c r="Q5" s="1">
        <v>917732</v>
      </c>
      <c r="R5" s="1">
        <v>63930</v>
      </c>
      <c r="S5">
        <v>0</v>
      </c>
    </row>
    <row r="6" spans="1:21" x14ac:dyDescent="0.3">
      <c r="A6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10373527</v>
      </c>
      <c r="I6" s="1">
        <v>25154</v>
      </c>
      <c r="J6" t="s">
        <v>71</v>
      </c>
      <c r="K6">
        <v>0</v>
      </c>
      <c r="L6">
        <v>0</v>
      </c>
      <c r="M6">
        <v>0</v>
      </c>
      <c r="N6" s="1">
        <v>4833960</v>
      </c>
      <c r="O6" s="1">
        <v>13616172</v>
      </c>
      <c r="P6" s="1">
        <v>2068547</v>
      </c>
      <c r="Q6" s="1">
        <v>123143</v>
      </c>
      <c r="R6" s="1">
        <v>5504</v>
      </c>
      <c r="S6">
        <v>0</v>
      </c>
    </row>
    <row r="7" spans="1:21" x14ac:dyDescent="0.3">
      <c r="A7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1">
        <v>320267</v>
      </c>
      <c r="I7" s="1">
        <v>17887</v>
      </c>
      <c r="J7" s="1">
        <v>1310</v>
      </c>
      <c r="K7">
        <v>0</v>
      </c>
      <c r="L7">
        <v>0</v>
      </c>
      <c r="M7">
        <v>0</v>
      </c>
      <c r="N7" s="1">
        <v>3133099</v>
      </c>
      <c r="O7" s="1">
        <v>6462129</v>
      </c>
      <c r="P7" s="1">
        <v>423026</v>
      </c>
      <c r="Q7" s="1">
        <v>56692</v>
      </c>
      <c r="R7" s="1">
        <v>5267</v>
      </c>
      <c r="S7">
        <v>0</v>
      </c>
    </row>
    <row r="8" spans="1:21" x14ac:dyDescent="0.3">
      <c r="A8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37738</v>
      </c>
      <c r="I8" t="s">
        <v>74</v>
      </c>
      <c r="J8" t="s">
        <v>75</v>
      </c>
      <c r="K8">
        <v>0</v>
      </c>
      <c r="L8">
        <v>0</v>
      </c>
      <c r="M8">
        <v>0</v>
      </c>
      <c r="N8" s="1">
        <v>101493</v>
      </c>
      <c r="O8" s="1">
        <v>809477</v>
      </c>
      <c r="P8" s="1">
        <v>223972</v>
      </c>
      <c r="Q8" s="1">
        <v>116048</v>
      </c>
      <c r="R8" s="1">
        <v>2998</v>
      </c>
      <c r="S8">
        <v>0</v>
      </c>
    </row>
    <row r="9" spans="1:21" x14ac:dyDescent="0.3">
      <c r="A9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651287</v>
      </c>
      <c r="I9" s="1">
        <v>218371</v>
      </c>
      <c r="J9" s="1">
        <v>7046</v>
      </c>
      <c r="K9">
        <v>0</v>
      </c>
      <c r="L9">
        <v>0</v>
      </c>
      <c r="M9">
        <v>0</v>
      </c>
      <c r="N9" s="1">
        <v>952529</v>
      </c>
      <c r="O9" s="1">
        <v>1190020</v>
      </c>
      <c r="P9" s="1">
        <v>169073</v>
      </c>
      <c r="Q9" s="1">
        <v>20190</v>
      </c>
      <c r="R9" t="s">
        <v>19</v>
      </c>
      <c r="S9">
        <v>0</v>
      </c>
    </row>
    <row r="13" spans="1:21" x14ac:dyDescent="0.3"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53</v>
      </c>
      <c r="N13" t="s">
        <v>54</v>
      </c>
      <c r="O13" t="s">
        <v>55</v>
      </c>
      <c r="P13" t="s">
        <v>56</v>
      </c>
      <c r="Q13" t="s">
        <v>57</v>
      </c>
      <c r="R13" t="s">
        <v>58</v>
      </c>
      <c r="S13" t="s">
        <v>59</v>
      </c>
      <c r="T13" t="s">
        <v>60</v>
      </c>
      <c r="U13" t="s">
        <v>61</v>
      </c>
    </row>
    <row r="14" spans="1:21" x14ac:dyDescent="0.3">
      <c r="C14" t="s">
        <v>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918683</v>
      </c>
      <c r="K14" s="1">
        <v>7721</v>
      </c>
      <c r="L14" t="s">
        <v>63</v>
      </c>
      <c r="M14">
        <v>0</v>
      </c>
      <c r="N14">
        <v>0</v>
      </c>
      <c r="O14">
        <v>0</v>
      </c>
      <c r="P14" s="1">
        <v>213015</v>
      </c>
      <c r="Q14" s="1">
        <v>815531</v>
      </c>
      <c r="R14" s="1">
        <v>346623</v>
      </c>
      <c r="S14" s="1">
        <v>37271</v>
      </c>
      <c r="T14" s="1">
        <v>1975</v>
      </c>
      <c r="U14">
        <v>0</v>
      </c>
    </row>
    <row r="15" spans="1:21" x14ac:dyDescent="0.3">
      <c r="C15" t="s">
        <v>64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2069563</v>
      </c>
      <c r="K15" t="s">
        <v>65</v>
      </c>
      <c r="L15" t="s">
        <v>66</v>
      </c>
      <c r="M15">
        <v>0</v>
      </c>
      <c r="N15">
        <v>0</v>
      </c>
      <c r="O15">
        <v>0</v>
      </c>
      <c r="P15" s="1">
        <v>675857</v>
      </c>
      <c r="Q15" s="1">
        <v>75711</v>
      </c>
      <c r="R15" s="1">
        <v>11121</v>
      </c>
      <c r="S15" s="1">
        <v>1843</v>
      </c>
      <c r="T15">
        <v>0</v>
      </c>
      <c r="U15">
        <v>0</v>
      </c>
    </row>
    <row r="16" spans="1:21" x14ac:dyDescent="0.3">
      <c r="C16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5872711</v>
      </c>
      <c r="K16" s="1">
        <v>220525</v>
      </c>
      <c r="L16" t="s">
        <v>68</v>
      </c>
      <c r="M16">
        <v>0</v>
      </c>
      <c r="N16">
        <v>0</v>
      </c>
      <c r="O16">
        <v>0</v>
      </c>
      <c r="P16" s="1">
        <v>3023269</v>
      </c>
      <c r="Q16" s="1">
        <v>4950463</v>
      </c>
      <c r="R16" s="1">
        <v>1759470</v>
      </c>
      <c r="S16" s="1">
        <v>807419</v>
      </c>
      <c r="T16" s="1">
        <v>41627</v>
      </c>
      <c r="U16">
        <v>0</v>
      </c>
    </row>
    <row r="17" spans="3:52" x14ac:dyDescent="0.3">
      <c r="C17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1529836</v>
      </c>
      <c r="K17" s="1">
        <v>82088</v>
      </c>
      <c r="L17" s="1">
        <v>3889</v>
      </c>
      <c r="M17">
        <v>0</v>
      </c>
      <c r="N17">
        <v>0</v>
      </c>
      <c r="O17">
        <v>0</v>
      </c>
      <c r="P17" s="1">
        <v>1402002</v>
      </c>
      <c r="Q17" s="1">
        <v>2428470</v>
      </c>
      <c r="R17" s="1">
        <v>1938682</v>
      </c>
      <c r="S17" s="1">
        <v>917732</v>
      </c>
      <c r="T17" s="1">
        <v>63930</v>
      </c>
      <c r="U17">
        <v>0</v>
      </c>
    </row>
    <row r="18" spans="3:52" x14ac:dyDescent="0.3">
      <c r="C18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10373527</v>
      </c>
      <c r="K18" s="1">
        <v>25154</v>
      </c>
      <c r="L18" t="s">
        <v>71</v>
      </c>
      <c r="M18">
        <v>0</v>
      </c>
      <c r="N18">
        <v>0</v>
      </c>
      <c r="O18">
        <v>0</v>
      </c>
      <c r="P18" s="1">
        <v>4833960</v>
      </c>
      <c r="Q18" s="1">
        <v>13616172</v>
      </c>
      <c r="R18" s="1">
        <v>2068547</v>
      </c>
      <c r="S18" s="1">
        <v>123143</v>
      </c>
      <c r="T18" s="1">
        <v>5504</v>
      </c>
      <c r="U18">
        <v>0</v>
      </c>
    </row>
    <row r="19" spans="3:52" x14ac:dyDescent="0.3">
      <c r="C19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">
        <v>320267</v>
      </c>
      <c r="K19" s="1">
        <v>17887</v>
      </c>
      <c r="L19" s="1">
        <v>1310</v>
      </c>
      <c r="M19">
        <v>0</v>
      </c>
      <c r="N19">
        <v>0</v>
      </c>
      <c r="O19">
        <v>0</v>
      </c>
      <c r="P19" s="1">
        <v>3133099</v>
      </c>
      <c r="Q19" s="1">
        <v>6462129</v>
      </c>
      <c r="R19" s="1">
        <v>423026</v>
      </c>
      <c r="S19" s="1">
        <v>56692</v>
      </c>
      <c r="T19" s="1">
        <v>5267</v>
      </c>
      <c r="U19">
        <v>0</v>
      </c>
    </row>
    <row r="20" spans="3:52" x14ac:dyDescent="0.3">
      <c r="C20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37738</v>
      </c>
      <c r="K20" t="s">
        <v>74</v>
      </c>
      <c r="L20" t="s">
        <v>75</v>
      </c>
      <c r="M20">
        <v>0</v>
      </c>
      <c r="N20">
        <v>0</v>
      </c>
      <c r="O20">
        <v>0</v>
      </c>
      <c r="P20" s="1">
        <v>101493</v>
      </c>
      <c r="Q20" s="1">
        <v>809477</v>
      </c>
      <c r="R20" s="1">
        <v>223972</v>
      </c>
      <c r="S20" s="1">
        <v>116048</v>
      </c>
      <c r="T20" s="1">
        <v>2998</v>
      </c>
      <c r="U20">
        <v>0</v>
      </c>
    </row>
    <row r="21" spans="3:52" x14ac:dyDescent="0.3">
      <c r="C21" t="s">
        <v>76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">
        <v>651287</v>
      </c>
      <c r="K21" s="1">
        <v>218371</v>
      </c>
      <c r="L21" s="1">
        <v>7046</v>
      </c>
      <c r="M21">
        <v>0</v>
      </c>
      <c r="N21">
        <v>0</v>
      </c>
      <c r="O21">
        <v>0</v>
      </c>
      <c r="P21" s="1">
        <v>952529</v>
      </c>
      <c r="Q21" s="1">
        <v>1190020</v>
      </c>
      <c r="R21" s="1">
        <v>169073</v>
      </c>
      <c r="S21" s="1">
        <v>20190</v>
      </c>
      <c r="T21" t="s">
        <v>19</v>
      </c>
      <c r="U21">
        <v>0</v>
      </c>
    </row>
    <row r="25" spans="3:52" x14ac:dyDescent="0.3">
      <c r="C25" t="s">
        <v>43</v>
      </c>
      <c r="D25" t="s">
        <v>62</v>
      </c>
      <c r="E25" t="s">
        <v>64</v>
      </c>
      <c r="F25" t="s">
        <v>67</v>
      </c>
      <c r="G25" t="s">
        <v>69</v>
      </c>
      <c r="H25" t="s">
        <v>70</v>
      </c>
      <c r="I25" t="s">
        <v>72</v>
      </c>
      <c r="J25" t="s">
        <v>73</v>
      </c>
      <c r="K25" t="s">
        <v>76</v>
      </c>
    </row>
    <row r="26" spans="3:52" x14ac:dyDescent="0.3"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3:52" x14ac:dyDescent="0.3"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3:52" x14ac:dyDescent="0.3">
      <c r="C28" t="s">
        <v>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3:52" x14ac:dyDescent="0.3"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t="s">
        <v>88</v>
      </c>
      <c r="P29" t="s">
        <v>89</v>
      </c>
      <c r="Q29" t="s">
        <v>90</v>
      </c>
      <c r="R29" t="s">
        <v>91</v>
      </c>
      <c r="S29" t="s">
        <v>92</v>
      </c>
      <c r="T29" t="s">
        <v>93</v>
      </c>
      <c r="U29" t="s">
        <v>94</v>
      </c>
      <c r="V29" t="s">
        <v>95</v>
      </c>
      <c r="W29" t="s">
        <v>96</v>
      </c>
      <c r="X29" t="s">
        <v>97</v>
      </c>
      <c r="Y29" t="s">
        <v>98</v>
      </c>
      <c r="Z29" t="s">
        <v>99</v>
      </c>
      <c r="AA29" t="s">
        <v>100</v>
      </c>
      <c r="AB29" t="s">
        <v>101</v>
      </c>
      <c r="AC29" t="s">
        <v>102</v>
      </c>
      <c r="AD29" t="s">
        <v>103</v>
      </c>
      <c r="AE29" t="s">
        <v>104</v>
      </c>
      <c r="AF29" t="s">
        <v>105</v>
      </c>
      <c r="AG29" t="s">
        <v>106</v>
      </c>
      <c r="AH29" t="s">
        <v>107</v>
      </c>
      <c r="AI29" t="s">
        <v>108</v>
      </c>
      <c r="AJ29" t="s">
        <v>109</v>
      </c>
      <c r="AK29" t="s">
        <v>110</v>
      </c>
      <c r="AL29" t="s">
        <v>111</v>
      </c>
      <c r="AM29" t="s">
        <v>112</v>
      </c>
      <c r="AN29" t="s">
        <v>113</v>
      </c>
      <c r="AO29" t="s">
        <v>114</v>
      </c>
      <c r="AP29" t="s">
        <v>115</v>
      </c>
      <c r="AQ29" t="s">
        <v>116</v>
      </c>
      <c r="AR29" t="s">
        <v>117</v>
      </c>
      <c r="AS29" t="s">
        <v>118</v>
      </c>
      <c r="AT29" t="s">
        <v>119</v>
      </c>
      <c r="AU29" t="s">
        <v>120</v>
      </c>
      <c r="AV29" t="s">
        <v>121</v>
      </c>
      <c r="AW29" t="s">
        <v>122</v>
      </c>
      <c r="AX29" t="s">
        <v>123</v>
      </c>
      <c r="AY29" t="s">
        <v>124</v>
      </c>
      <c r="AZ29" t="s">
        <v>125</v>
      </c>
    </row>
    <row r="30" spans="3:52" x14ac:dyDescent="0.3">
      <c r="C30" t="s">
        <v>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t="s">
        <v>44</v>
      </c>
      <c r="P30">
        <v>0</v>
      </c>
      <c r="Q30" t="s">
        <v>126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1">
        <v>203394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s="1">
        <v>17296</v>
      </c>
      <c r="AT30" s="1">
        <v>11916</v>
      </c>
      <c r="AU30">
        <v>0</v>
      </c>
      <c r="AV30" s="1">
        <v>15447</v>
      </c>
      <c r="AW30" s="1">
        <v>4245</v>
      </c>
      <c r="AX30" s="1">
        <v>5982</v>
      </c>
      <c r="AY30">
        <v>0</v>
      </c>
      <c r="AZ30" s="1">
        <v>10857</v>
      </c>
    </row>
    <row r="31" spans="3:52" x14ac:dyDescent="0.3">
      <c r="C31" t="s">
        <v>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t="s">
        <v>45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s="1">
        <v>39748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3:52" x14ac:dyDescent="0.3">
      <c r="C32" t="s">
        <v>50</v>
      </c>
      <c r="D32" s="1">
        <v>918683</v>
      </c>
      <c r="E32" s="1">
        <v>2069563</v>
      </c>
      <c r="F32" s="1">
        <v>5872711</v>
      </c>
      <c r="G32" s="1">
        <v>1529836</v>
      </c>
      <c r="H32" s="1">
        <v>10373527</v>
      </c>
      <c r="I32" s="1">
        <v>320267</v>
      </c>
      <c r="J32" s="1">
        <v>37738</v>
      </c>
      <c r="K32" s="1">
        <v>651287</v>
      </c>
      <c r="O32" t="s">
        <v>46</v>
      </c>
      <c r="P32">
        <v>0</v>
      </c>
      <c r="Q32" s="1">
        <v>234619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s="1">
        <v>342932</v>
      </c>
      <c r="AH32" t="s">
        <v>127</v>
      </c>
      <c r="AI32" s="1">
        <v>4334</v>
      </c>
      <c r="AJ32" t="s">
        <v>128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s="1">
        <v>164380</v>
      </c>
      <c r="AR32">
        <v>0</v>
      </c>
      <c r="AS32" s="1">
        <v>315469</v>
      </c>
      <c r="AT32" s="1">
        <v>2902</v>
      </c>
      <c r="AU32" s="1">
        <v>408420</v>
      </c>
      <c r="AV32">
        <v>0</v>
      </c>
      <c r="AW32" s="1">
        <v>24548</v>
      </c>
      <c r="AX32">
        <v>0</v>
      </c>
      <c r="AY32">
        <v>0</v>
      </c>
      <c r="AZ32" s="1">
        <v>1126</v>
      </c>
    </row>
    <row r="33" spans="3:52" x14ac:dyDescent="0.3">
      <c r="C33" t="s">
        <v>51</v>
      </c>
      <c r="D33" s="1">
        <v>7721</v>
      </c>
      <c r="E33">
        <v>0.434</v>
      </c>
      <c r="F33" s="1">
        <v>220525</v>
      </c>
      <c r="G33" s="1">
        <v>82088</v>
      </c>
      <c r="H33" s="1">
        <v>25154</v>
      </c>
      <c r="I33" s="1">
        <v>17887</v>
      </c>
      <c r="J33">
        <v>0.48399999999999999</v>
      </c>
      <c r="K33" s="1">
        <v>218371</v>
      </c>
      <c r="O33" t="s">
        <v>47</v>
      </c>
      <c r="P33">
        <v>0</v>
      </c>
      <c r="Q33" s="1">
        <v>264519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1">
        <v>152660</v>
      </c>
      <c r="AH33" t="s">
        <v>128</v>
      </c>
      <c r="AI33" s="1">
        <v>4972870</v>
      </c>
      <c r="AJ33" t="s">
        <v>129</v>
      </c>
      <c r="AK33">
        <v>0</v>
      </c>
      <c r="AL33">
        <v>0</v>
      </c>
      <c r="AM33" s="1">
        <v>2326894</v>
      </c>
      <c r="AN33">
        <v>0</v>
      </c>
      <c r="AO33">
        <v>0</v>
      </c>
      <c r="AP33" s="1">
        <v>7102</v>
      </c>
      <c r="AQ33" s="1">
        <v>2551090</v>
      </c>
      <c r="AR33">
        <v>0</v>
      </c>
      <c r="AS33" s="1">
        <v>664917</v>
      </c>
      <c r="AT33" s="1">
        <v>522894</v>
      </c>
      <c r="AU33" s="1">
        <v>23646</v>
      </c>
      <c r="AV33" s="1">
        <v>11048880</v>
      </c>
      <c r="AW33" s="1">
        <v>211212</v>
      </c>
      <c r="AX33" s="1">
        <v>121860</v>
      </c>
      <c r="AY33">
        <v>0</v>
      </c>
      <c r="AZ33" s="1">
        <v>590493</v>
      </c>
    </row>
    <row r="34" spans="3:52" x14ac:dyDescent="0.3">
      <c r="C34" t="s">
        <v>52</v>
      </c>
      <c r="D34">
        <v>5.8999999999999997E-2</v>
      </c>
      <c r="E34">
        <v>0.41599999999999998</v>
      </c>
      <c r="F34">
        <v>0.626</v>
      </c>
      <c r="G34" s="1">
        <v>3889</v>
      </c>
      <c r="H34">
        <v>0.13700000000000001</v>
      </c>
      <c r="I34" s="1">
        <v>1310</v>
      </c>
      <c r="J34">
        <v>0.495</v>
      </c>
      <c r="K34" s="1">
        <v>7046</v>
      </c>
      <c r="O34" t="s">
        <v>48</v>
      </c>
      <c r="P34">
        <v>0</v>
      </c>
      <c r="Q34" s="1">
        <v>2782403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s="1">
        <v>11957884</v>
      </c>
      <c r="AJ34" t="s">
        <v>128</v>
      </c>
      <c r="AK34">
        <v>0</v>
      </c>
      <c r="AL34">
        <v>0</v>
      </c>
      <c r="AM34" s="1">
        <v>34568996</v>
      </c>
      <c r="AN34">
        <v>0</v>
      </c>
      <c r="AO34">
        <v>0</v>
      </c>
      <c r="AP34" s="1">
        <v>2139421</v>
      </c>
      <c r="AQ34" s="1">
        <v>616433</v>
      </c>
      <c r="AR34">
        <v>0</v>
      </c>
      <c r="AS34" s="1">
        <v>2130847</v>
      </c>
      <c r="AT34" s="1">
        <v>214236</v>
      </c>
      <c r="AU34">
        <v>0</v>
      </c>
      <c r="AV34" s="1">
        <v>3992901</v>
      </c>
      <c r="AW34" s="1">
        <v>148996</v>
      </c>
      <c r="AX34" s="1">
        <v>129311</v>
      </c>
      <c r="AY34">
        <v>0</v>
      </c>
      <c r="AZ34" s="1">
        <v>6052563</v>
      </c>
    </row>
    <row r="35" spans="3:52" x14ac:dyDescent="0.3"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t="s">
        <v>49</v>
      </c>
      <c r="P35">
        <v>0</v>
      </c>
      <c r="Q35" s="1">
        <v>1777791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1">
        <v>14872853</v>
      </c>
      <c r="AJ35">
        <v>0</v>
      </c>
      <c r="AK35">
        <v>0</v>
      </c>
      <c r="AL35">
        <v>0</v>
      </c>
      <c r="AM35" s="1">
        <v>29518492</v>
      </c>
      <c r="AN35">
        <v>0</v>
      </c>
      <c r="AO35" s="1">
        <v>5054</v>
      </c>
      <c r="AP35" s="1">
        <v>210702</v>
      </c>
      <c r="AQ35">
        <v>0</v>
      </c>
      <c r="AR35">
        <v>0</v>
      </c>
      <c r="AS35" s="1">
        <v>124303</v>
      </c>
      <c r="AT35" s="1">
        <v>38378</v>
      </c>
      <c r="AU35">
        <v>0</v>
      </c>
      <c r="AV35" s="1">
        <v>308369</v>
      </c>
      <c r="AW35" s="1">
        <v>12692</v>
      </c>
      <c r="AX35" s="1">
        <v>4129</v>
      </c>
      <c r="AY35">
        <v>0</v>
      </c>
      <c r="AZ35" s="1">
        <v>3041197</v>
      </c>
    </row>
    <row r="36" spans="3:52" x14ac:dyDescent="0.3"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O36" t="s">
        <v>50</v>
      </c>
      <c r="P36" s="1">
        <v>158198</v>
      </c>
      <c r="Q36" s="1">
        <v>19120336</v>
      </c>
      <c r="R36" s="1">
        <v>64994</v>
      </c>
      <c r="S36" s="1">
        <v>16984109</v>
      </c>
      <c r="T36" s="1">
        <v>6913333</v>
      </c>
      <c r="U36">
        <v>0</v>
      </c>
      <c r="V36">
        <v>0</v>
      </c>
      <c r="W36" s="1">
        <v>1009765</v>
      </c>
      <c r="X36" s="1">
        <v>4472713</v>
      </c>
      <c r="Y36" s="1">
        <v>1886</v>
      </c>
      <c r="Z36">
        <v>0</v>
      </c>
      <c r="AA36" s="1">
        <v>3419</v>
      </c>
      <c r="AB36">
        <v>0</v>
      </c>
      <c r="AC36" s="1">
        <v>3774016</v>
      </c>
      <c r="AD36" s="1">
        <v>4064210</v>
      </c>
      <c r="AE36" s="1">
        <v>12011550</v>
      </c>
      <c r="AF36" s="1">
        <v>789360</v>
      </c>
      <c r="AG36" s="1">
        <v>5052440</v>
      </c>
      <c r="AH36" s="1">
        <v>725317</v>
      </c>
      <c r="AI36" s="1">
        <v>40337125</v>
      </c>
      <c r="AJ36" t="s">
        <v>130</v>
      </c>
      <c r="AK36" s="1">
        <v>1833</v>
      </c>
      <c r="AL36" s="1">
        <v>197807</v>
      </c>
      <c r="AM36" t="s">
        <v>131</v>
      </c>
      <c r="AN36" s="1">
        <v>192967</v>
      </c>
      <c r="AO36" s="1">
        <v>513600</v>
      </c>
      <c r="AP36" s="1">
        <v>5899543</v>
      </c>
      <c r="AQ36" t="s">
        <v>19</v>
      </c>
      <c r="AR36" s="1">
        <v>114263</v>
      </c>
      <c r="AS36" s="1">
        <v>2391453</v>
      </c>
      <c r="AT36" s="1">
        <v>4566371</v>
      </c>
      <c r="AU36" s="1">
        <v>1052593</v>
      </c>
      <c r="AV36" s="1">
        <v>8215</v>
      </c>
      <c r="AW36" s="1">
        <v>10452</v>
      </c>
      <c r="AX36" s="1">
        <v>866739</v>
      </c>
      <c r="AY36" s="1">
        <v>1285350</v>
      </c>
      <c r="AZ36" s="1">
        <v>104197</v>
      </c>
    </row>
    <row r="37" spans="3:52" x14ac:dyDescent="0.3"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O37" t="s">
        <v>51</v>
      </c>
      <c r="P37" s="1">
        <v>93046</v>
      </c>
      <c r="Q37" s="1">
        <v>7073712</v>
      </c>
      <c r="R37" s="1">
        <v>141571</v>
      </c>
      <c r="S37" s="1">
        <v>1613869</v>
      </c>
      <c r="T37" s="1">
        <v>301251</v>
      </c>
      <c r="U37">
        <v>0</v>
      </c>
      <c r="V37">
        <v>0</v>
      </c>
      <c r="W37" s="1">
        <v>15574</v>
      </c>
      <c r="X37" s="1">
        <v>2765138</v>
      </c>
      <c r="Y37">
        <v>0</v>
      </c>
      <c r="Z37" s="1">
        <v>5255</v>
      </c>
      <c r="AA37" s="1">
        <v>44001</v>
      </c>
      <c r="AB37" s="1">
        <v>8580</v>
      </c>
      <c r="AC37">
        <v>0</v>
      </c>
      <c r="AD37" s="1">
        <v>2211321</v>
      </c>
      <c r="AE37">
        <v>0</v>
      </c>
      <c r="AF37" s="1">
        <v>173965</v>
      </c>
      <c r="AG37" s="1">
        <v>2111120</v>
      </c>
      <c r="AH37" s="1">
        <v>5778512</v>
      </c>
      <c r="AI37" s="1">
        <v>25732924</v>
      </c>
      <c r="AJ37" t="s">
        <v>129</v>
      </c>
      <c r="AK37" s="1">
        <v>46959</v>
      </c>
      <c r="AL37" s="1">
        <v>335194</v>
      </c>
      <c r="AM37" s="1">
        <v>1971</v>
      </c>
      <c r="AN37" s="1">
        <v>23341</v>
      </c>
      <c r="AO37" s="1">
        <v>325338</v>
      </c>
      <c r="AP37" s="1">
        <v>10646915</v>
      </c>
      <c r="AQ37" s="1">
        <v>8250</v>
      </c>
      <c r="AR37" s="1">
        <v>430186</v>
      </c>
      <c r="AS37" s="1">
        <v>1462395</v>
      </c>
      <c r="AT37" s="1">
        <v>11914951</v>
      </c>
      <c r="AU37" s="1">
        <v>4642345</v>
      </c>
      <c r="AV37" s="1">
        <v>71362</v>
      </c>
      <c r="AW37" s="1">
        <v>92623</v>
      </c>
      <c r="AX37" s="1">
        <v>126417</v>
      </c>
      <c r="AY37" s="1">
        <v>2901232</v>
      </c>
      <c r="AZ37" s="1">
        <v>770234</v>
      </c>
    </row>
    <row r="38" spans="3:52" x14ac:dyDescent="0.3">
      <c r="C38" t="s">
        <v>56</v>
      </c>
      <c r="D38" s="1">
        <v>213015</v>
      </c>
      <c r="E38" s="1">
        <v>675857</v>
      </c>
      <c r="F38" s="1">
        <v>3023269</v>
      </c>
      <c r="G38" s="1">
        <v>1402002</v>
      </c>
      <c r="H38" s="1">
        <v>4833960</v>
      </c>
      <c r="I38" s="1">
        <v>3133099</v>
      </c>
      <c r="J38" s="1">
        <v>101493</v>
      </c>
      <c r="K38" s="1">
        <v>952529</v>
      </c>
      <c r="O38" t="s">
        <v>52</v>
      </c>
      <c r="P38" s="1">
        <v>4082043</v>
      </c>
      <c r="Q38" s="1">
        <v>5666810</v>
      </c>
      <c r="R38" s="1">
        <v>348822</v>
      </c>
      <c r="S38" s="1">
        <v>19303</v>
      </c>
      <c r="T38">
        <v>0</v>
      </c>
      <c r="U38">
        <v>0</v>
      </c>
      <c r="V38">
        <v>0</v>
      </c>
      <c r="W38" t="s">
        <v>128</v>
      </c>
      <c r="X38" s="1">
        <v>526844</v>
      </c>
      <c r="Y38">
        <v>0</v>
      </c>
      <c r="Z38" s="1">
        <v>412559</v>
      </c>
      <c r="AA38" s="1">
        <v>16975</v>
      </c>
      <c r="AB38" t="s">
        <v>132</v>
      </c>
      <c r="AC38">
        <v>0</v>
      </c>
      <c r="AD38" s="1">
        <v>1980800</v>
      </c>
      <c r="AE38">
        <v>0</v>
      </c>
      <c r="AF38" s="1">
        <v>1105</v>
      </c>
      <c r="AG38" s="1">
        <v>2246090</v>
      </c>
      <c r="AH38" s="1">
        <v>9183610</v>
      </c>
      <c r="AI38" s="1">
        <v>23967336</v>
      </c>
      <c r="AJ38" t="s">
        <v>130</v>
      </c>
      <c r="AK38" s="1">
        <v>8486</v>
      </c>
      <c r="AL38" s="1">
        <v>837107</v>
      </c>
      <c r="AM38" s="1">
        <v>43295</v>
      </c>
      <c r="AN38" t="s">
        <v>128</v>
      </c>
      <c r="AO38" s="1">
        <v>1428280</v>
      </c>
      <c r="AP38" s="1">
        <v>16006624</v>
      </c>
      <c r="AQ38" s="1">
        <v>1689661</v>
      </c>
      <c r="AR38" s="1">
        <v>2066292</v>
      </c>
      <c r="AS38" s="1">
        <v>2633994</v>
      </c>
      <c r="AT38" s="1">
        <v>27024596</v>
      </c>
      <c r="AU38" s="1">
        <v>4793869</v>
      </c>
      <c r="AV38" s="1">
        <v>7433123</v>
      </c>
      <c r="AW38" s="1">
        <v>567852</v>
      </c>
      <c r="AX38" s="1">
        <v>8494201</v>
      </c>
      <c r="AY38" s="1">
        <v>12626311</v>
      </c>
      <c r="AZ38" s="1">
        <v>7844794</v>
      </c>
    </row>
    <row r="39" spans="3:52" x14ac:dyDescent="0.3">
      <c r="C39" t="s">
        <v>57</v>
      </c>
      <c r="D39" s="1">
        <v>815531</v>
      </c>
      <c r="E39" s="1">
        <v>75711</v>
      </c>
      <c r="F39" s="1">
        <v>4950463</v>
      </c>
      <c r="G39" s="1">
        <v>2428470</v>
      </c>
      <c r="H39" s="1">
        <v>13616172</v>
      </c>
      <c r="I39" s="1">
        <v>6462129</v>
      </c>
      <c r="J39" s="1">
        <v>809477</v>
      </c>
      <c r="K39" s="1">
        <v>1190020</v>
      </c>
      <c r="O39" t="s">
        <v>53</v>
      </c>
      <c r="P39" s="1">
        <v>7784539</v>
      </c>
      <c r="Q39" s="1">
        <v>9563156</v>
      </c>
      <c r="R39" s="1">
        <v>3665269</v>
      </c>
      <c r="S39">
        <v>0</v>
      </c>
      <c r="T39" s="1">
        <v>7244</v>
      </c>
      <c r="U39">
        <v>0</v>
      </c>
      <c r="V39">
        <v>0</v>
      </c>
      <c r="W39" s="1">
        <v>2506</v>
      </c>
      <c r="X39" s="1">
        <v>3088</v>
      </c>
      <c r="Y39">
        <v>0</v>
      </c>
      <c r="Z39" s="1">
        <v>105373</v>
      </c>
      <c r="AA39" s="1">
        <v>4472</v>
      </c>
      <c r="AB39">
        <v>0</v>
      </c>
      <c r="AC39">
        <v>0</v>
      </c>
      <c r="AD39" s="1">
        <v>2983142</v>
      </c>
      <c r="AE39">
        <v>0</v>
      </c>
      <c r="AF39">
        <v>0</v>
      </c>
      <c r="AG39" s="1">
        <v>546211</v>
      </c>
      <c r="AH39" s="1">
        <v>12019255</v>
      </c>
      <c r="AI39" s="1">
        <v>85778844</v>
      </c>
      <c r="AJ39" t="s">
        <v>133</v>
      </c>
      <c r="AK39">
        <v>0</v>
      </c>
      <c r="AL39" s="1">
        <v>833040</v>
      </c>
      <c r="AM39" s="1">
        <v>1038302</v>
      </c>
      <c r="AN39">
        <v>0</v>
      </c>
      <c r="AO39" s="1">
        <v>1594385</v>
      </c>
      <c r="AP39" s="1">
        <v>8528840</v>
      </c>
      <c r="AQ39" s="1">
        <v>3957970</v>
      </c>
      <c r="AR39" s="1">
        <v>9929959</v>
      </c>
      <c r="AS39" s="1">
        <v>1452471</v>
      </c>
      <c r="AT39" s="1">
        <v>7665202</v>
      </c>
      <c r="AU39">
        <v>0</v>
      </c>
      <c r="AV39" s="1">
        <v>24528293</v>
      </c>
      <c r="AW39" s="1">
        <v>50661</v>
      </c>
      <c r="AX39" s="1">
        <v>17656000</v>
      </c>
      <c r="AY39" s="1">
        <v>15413561</v>
      </c>
      <c r="AZ39" s="1">
        <v>8255926</v>
      </c>
    </row>
    <row r="40" spans="3:52" x14ac:dyDescent="0.3">
      <c r="C40" t="s">
        <v>58</v>
      </c>
      <c r="D40" s="1">
        <v>346623</v>
      </c>
      <c r="E40" s="1">
        <v>11121</v>
      </c>
      <c r="F40" s="1">
        <v>1759470</v>
      </c>
      <c r="G40" s="1">
        <v>1938682</v>
      </c>
      <c r="H40" s="1">
        <v>2068547</v>
      </c>
      <c r="I40" s="1">
        <v>423026</v>
      </c>
      <c r="J40" s="1">
        <v>223972</v>
      </c>
      <c r="K40" s="1">
        <v>169073</v>
      </c>
      <c r="O40" t="s">
        <v>54</v>
      </c>
      <c r="P40" s="1">
        <v>2471504</v>
      </c>
      <c r="Q40" s="1">
        <v>38603395</v>
      </c>
      <c r="R40" s="1">
        <v>3072031</v>
      </c>
      <c r="S40">
        <v>0</v>
      </c>
      <c r="T40" s="1">
        <v>12868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s="1">
        <v>4096732</v>
      </c>
      <c r="AE40">
        <v>0</v>
      </c>
      <c r="AF40" s="1">
        <v>6654</v>
      </c>
      <c r="AG40" t="s">
        <v>134</v>
      </c>
      <c r="AH40" s="1">
        <v>54792660</v>
      </c>
      <c r="AI40" s="1">
        <v>111809391</v>
      </c>
      <c r="AJ40">
        <v>0</v>
      </c>
      <c r="AK40">
        <v>0</v>
      </c>
      <c r="AL40" s="1">
        <v>849628</v>
      </c>
      <c r="AM40" s="1">
        <v>6248645</v>
      </c>
      <c r="AN40">
        <v>0</v>
      </c>
      <c r="AO40" s="1">
        <v>14985981</v>
      </c>
      <c r="AP40" s="1">
        <v>126990969</v>
      </c>
      <c r="AQ40" s="1">
        <v>10701427</v>
      </c>
      <c r="AR40" s="1">
        <v>15780568</v>
      </c>
      <c r="AS40" s="1">
        <v>2003835</v>
      </c>
      <c r="AT40" s="1">
        <v>660461</v>
      </c>
      <c r="AU40">
        <v>0</v>
      </c>
      <c r="AV40" s="1">
        <v>45480594</v>
      </c>
      <c r="AW40" s="1">
        <v>136781</v>
      </c>
      <c r="AX40" s="1">
        <v>40492031</v>
      </c>
      <c r="AY40" s="1">
        <v>35092543</v>
      </c>
      <c r="AZ40" s="1">
        <v>145670563</v>
      </c>
    </row>
    <row r="41" spans="3:52" x14ac:dyDescent="0.3">
      <c r="C41" t="s">
        <v>59</v>
      </c>
      <c r="D41" s="1">
        <v>37271</v>
      </c>
      <c r="E41" s="1">
        <v>1843</v>
      </c>
      <c r="F41" s="1">
        <v>807419</v>
      </c>
      <c r="G41" s="1">
        <v>917732</v>
      </c>
      <c r="H41" s="1">
        <v>123143</v>
      </c>
      <c r="I41" s="1">
        <v>56692</v>
      </c>
      <c r="J41" s="1">
        <v>116048</v>
      </c>
      <c r="K41" s="1">
        <v>20190</v>
      </c>
      <c r="O41" t="s">
        <v>55</v>
      </c>
      <c r="P41" s="1">
        <v>299751</v>
      </c>
      <c r="Q41" s="1">
        <v>21796930</v>
      </c>
      <c r="R41" s="1">
        <v>323659</v>
      </c>
      <c r="S41">
        <v>0</v>
      </c>
      <c r="T41" s="1">
        <v>8348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s="1">
        <v>1970796</v>
      </c>
      <c r="AE41">
        <v>0</v>
      </c>
      <c r="AF41">
        <v>0</v>
      </c>
      <c r="AG41">
        <v>0</v>
      </c>
      <c r="AH41" s="1">
        <v>185630141</v>
      </c>
      <c r="AI41" s="1">
        <v>70913953</v>
      </c>
      <c r="AJ41">
        <v>0</v>
      </c>
      <c r="AK41">
        <v>0</v>
      </c>
      <c r="AL41" s="1">
        <v>262058</v>
      </c>
      <c r="AM41" s="1">
        <v>38670430</v>
      </c>
      <c r="AN41">
        <v>0</v>
      </c>
      <c r="AO41" s="1">
        <v>18271422</v>
      </c>
      <c r="AP41" s="1">
        <v>78205547</v>
      </c>
      <c r="AQ41">
        <v>0</v>
      </c>
      <c r="AR41" s="1">
        <v>31831012</v>
      </c>
      <c r="AS41" s="1">
        <v>2828827</v>
      </c>
      <c r="AT41" s="1">
        <v>6044</v>
      </c>
      <c r="AU41">
        <v>0</v>
      </c>
      <c r="AV41">
        <v>0</v>
      </c>
      <c r="AW41" s="1">
        <v>14335</v>
      </c>
      <c r="AX41" s="1">
        <v>218285203</v>
      </c>
      <c r="AY41" s="1">
        <v>52086027</v>
      </c>
      <c r="AZ41" s="1">
        <v>102252594</v>
      </c>
    </row>
    <row r="42" spans="3:52" x14ac:dyDescent="0.3">
      <c r="C42" t="s">
        <v>60</v>
      </c>
      <c r="D42" s="1">
        <v>1975</v>
      </c>
      <c r="E42">
        <v>0</v>
      </c>
      <c r="F42" s="1">
        <v>41627</v>
      </c>
      <c r="G42" s="1">
        <v>63930</v>
      </c>
      <c r="H42" s="1">
        <v>5504</v>
      </c>
      <c r="I42" s="1">
        <v>5267</v>
      </c>
      <c r="J42" s="1">
        <v>2998</v>
      </c>
      <c r="K42">
        <v>2E-3</v>
      </c>
      <c r="O42" t="s">
        <v>56</v>
      </c>
      <c r="P42" s="1">
        <v>402701</v>
      </c>
      <c r="Q42" s="1">
        <v>740003</v>
      </c>
      <c r="R42" s="1">
        <v>754083</v>
      </c>
      <c r="S42" s="1">
        <v>18817141</v>
      </c>
      <c r="T42" s="1">
        <v>17949963</v>
      </c>
      <c r="U42" s="1">
        <v>8835</v>
      </c>
      <c r="V42" s="1">
        <v>175713</v>
      </c>
      <c r="W42" s="1">
        <v>6073655</v>
      </c>
      <c r="X42" s="1">
        <v>6511025</v>
      </c>
      <c r="Y42" s="1">
        <v>283212</v>
      </c>
      <c r="Z42">
        <v>0</v>
      </c>
      <c r="AA42">
        <v>0</v>
      </c>
      <c r="AB42" s="1">
        <v>2126</v>
      </c>
      <c r="AC42" s="1">
        <v>5437536</v>
      </c>
      <c r="AD42" s="1">
        <v>364910</v>
      </c>
      <c r="AE42">
        <v>0</v>
      </c>
      <c r="AF42" s="1">
        <v>1803459</v>
      </c>
      <c r="AG42">
        <v>0</v>
      </c>
      <c r="AH42" s="1">
        <v>94595</v>
      </c>
      <c r="AI42" s="1">
        <v>732218</v>
      </c>
      <c r="AJ42" t="s">
        <v>135</v>
      </c>
      <c r="AK42">
        <v>0</v>
      </c>
      <c r="AL42">
        <v>0</v>
      </c>
      <c r="AM42" s="1">
        <v>3411</v>
      </c>
      <c r="AN42" s="1">
        <v>1259023</v>
      </c>
      <c r="AO42" s="1">
        <v>154580</v>
      </c>
      <c r="AP42">
        <v>0</v>
      </c>
      <c r="AQ42">
        <v>0</v>
      </c>
      <c r="AR42" s="1">
        <v>922979</v>
      </c>
      <c r="AS42" s="1">
        <v>6553461</v>
      </c>
      <c r="AT42">
        <v>0</v>
      </c>
      <c r="AU42">
        <v>0</v>
      </c>
      <c r="AV42">
        <v>0</v>
      </c>
      <c r="AW42">
        <v>0</v>
      </c>
      <c r="AX42" s="1">
        <v>135349</v>
      </c>
      <c r="AY42" s="1">
        <v>10056976</v>
      </c>
      <c r="AZ42">
        <v>0</v>
      </c>
    </row>
    <row r="43" spans="3:52" x14ac:dyDescent="0.3"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O43" t="s">
        <v>57</v>
      </c>
      <c r="P43" s="1">
        <v>10268880</v>
      </c>
      <c r="Q43" s="1">
        <v>380150</v>
      </c>
      <c r="R43" s="1">
        <v>14437783</v>
      </c>
      <c r="S43" s="1">
        <v>96601359</v>
      </c>
      <c r="T43" s="1">
        <v>11962683</v>
      </c>
      <c r="U43" s="1">
        <v>3554288</v>
      </c>
      <c r="V43" s="1">
        <v>5170542</v>
      </c>
      <c r="W43" s="1">
        <v>546702</v>
      </c>
      <c r="X43" s="1">
        <v>4355202</v>
      </c>
      <c r="Y43">
        <v>0</v>
      </c>
      <c r="Z43" s="1">
        <v>2104142</v>
      </c>
      <c r="AA43" s="1">
        <v>125131</v>
      </c>
      <c r="AB43" s="1">
        <v>328423</v>
      </c>
      <c r="AC43" s="1">
        <v>2910097</v>
      </c>
      <c r="AD43" s="1">
        <v>98313</v>
      </c>
      <c r="AE43">
        <v>0</v>
      </c>
      <c r="AF43" s="1">
        <v>7702042</v>
      </c>
      <c r="AG43">
        <v>0</v>
      </c>
      <c r="AH43" s="1">
        <v>17731</v>
      </c>
      <c r="AI43" s="1">
        <v>1474511</v>
      </c>
      <c r="AJ43">
        <v>0</v>
      </c>
      <c r="AK43">
        <v>0</v>
      </c>
      <c r="AL43" s="1">
        <v>184140</v>
      </c>
      <c r="AM43" t="s">
        <v>136</v>
      </c>
      <c r="AN43" s="1">
        <v>2331321</v>
      </c>
      <c r="AO43" s="1">
        <v>594673</v>
      </c>
      <c r="AP43" s="1">
        <v>8516</v>
      </c>
      <c r="AQ43">
        <v>0</v>
      </c>
      <c r="AR43" s="1">
        <v>2068616</v>
      </c>
      <c r="AS43" s="1">
        <v>6313231</v>
      </c>
      <c r="AT43">
        <v>0</v>
      </c>
      <c r="AU43">
        <v>0</v>
      </c>
      <c r="AV43">
        <v>0</v>
      </c>
      <c r="AW43">
        <v>0</v>
      </c>
      <c r="AX43">
        <v>0</v>
      </c>
      <c r="AY43" s="1">
        <v>18625645</v>
      </c>
      <c r="AZ43">
        <v>0</v>
      </c>
    </row>
    <row r="44" spans="3:52" x14ac:dyDescent="0.3">
      <c r="O44" t="s">
        <v>58</v>
      </c>
      <c r="P44" s="1">
        <v>23889375</v>
      </c>
      <c r="Q44" s="1">
        <v>290225</v>
      </c>
      <c r="R44" s="1">
        <v>5536021</v>
      </c>
      <c r="S44" s="1">
        <v>18293301</v>
      </c>
      <c r="T44" s="1">
        <v>1071975</v>
      </c>
      <c r="U44" s="1">
        <v>4855046</v>
      </c>
      <c r="V44" s="1">
        <v>7655281</v>
      </c>
      <c r="W44" s="1">
        <v>1603637</v>
      </c>
      <c r="X44" s="1">
        <v>10004174</v>
      </c>
      <c r="Y44">
        <v>0</v>
      </c>
      <c r="Z44" s="1">
        <v>28483693</v>
      </c>
      <c r="AA44" s="1">
        <v>245564</v>
      </c>
      <c r="AB44" s="1">
        <v>11097057</v>
      </c>
      <c r="AC44" s="1">
        <v>2073684</v>
      </c>
      <c r="AD44" s="1">
        <v>132659</v>
      </c>
      <c r="AE44">
        <v>0</v>
      </c>
      <c r="AF44" s="1">
        <v>6114430</v>
      </c>
      <c r="AG44">
        <v>0</v>
      </c>
      <c r="AH44" s="1">
        <v>1199277</v>
      </c>
      <c r="AI44" s="1">
        <v>153049</v>
      </c>
      <c r="AJ44">
        <v>0</v>
      </c>
      <c r="AK44">
        <v>0</v>
      </c>
      <c r="AL44" s="1">
        <v>1439739</v>
      </c>
      <c r="AM44">
        <v>0</v>
      </c>
      <c r="AN44" s="1">
        <v>1313506</v>
      </c>
      <c r="AO44" s="1">
        <v>184065</v>
      </c>
      <c r="AP44" s="1">
        <v>1619</v>
      </c>
      <c r="AQ44">
        <v>0</v>
      </c>
      <c r="AR44" s="1">
        <v>4247984</v>
      </c>
      <c r="AS44" s="1">
        <v>4129324</v>
      </c>
      <c r="AT44">
        <v>0</v>
      </c>
      <c r="AU44">
        <v>0</v>
      </c>
      <c r="AV44">
        <v>0</v>
      </c>
      <c r="AW44">
        <v>0</v>
      </c>
      <c r="AX44">
        <v>0</v>
      </c>
      <c r="AY44" s="1">
        <v>61762406</v>
      </c>
      <c r="AZ44">
        <v>0</v>
      </c>
    </row>
    <row r="45" spans="3:52" x14ac:dyDescent="0.3">
      <c r="O45" t="s">
        <v>59</v>
      </c>
      <c r="P45" s="1">
        <v>12036220</v>
      </c>
      <c r="Q45" s="1">
        <v>205423</v>
      </c>
      <c r="R45" s="1">
        <v>1276996</v>
      </c>
      <c r="S45" s="1">
        <v>6516845</v>
      </c>
      <c r="T45" s="1">
        <v>213434</v>
      </c>
      <c r="U45" s="1">
        <v>994352</v>
      </c>
      <c r="V45" s="1">
        <v>343538</v>
      </c>
      <c r="W45" s="1">
        <v>1752769</v>
      </c>
      <c r="X45" s="1">
        <v>8416531</v>
      </c>
      <c r="Y45">
        <v>0</v>
      </c>
      <c r="Z45" s="1">
        <v>10206455</v>
      </c>
      <c r="AA45" s="1">
        <v>16694</v>
      </c>
      <c r="AB45" s="1">
        <v>11414913</v>
      </c>
      <c r="AC45" s="1">
        <v>1937144</v>
      </c>
      <c r="AD45" s="1">
        <v>301721</v>
      </c>
      <c r="AE45">
        <v>0</v>
      </c>
      <c r="AF45" s="1">
        <v>1121941</v>
      </c>
      <c r="AG45">
        <v>0</v>
      </c>
      <c r="AH45" s="1">
        <v>15020399</v>
      </c>
      <c r="AI45">
        <v>0</v>
      </c>
      <c r="AJ45">
        <v>0</v>
      </c>
      <c r="AK45">
        <v>0</v>
      </c>
      <c r="AL45" s="1">
        <v>4106770</v>
      </c>
      <c r="AM45">
        <v>0</v>
      </c>
      <c r="AN45">
        <v>0</v>
      </c>
      <c r="AO45" s="1">
        <v>63095</v>
      </c>
      <c r="AP45">
        <v>0</v>
      </c>
      <c r="AQ45">
        <v>0</v>
      </c>
      <c r="AR45" s="1">
        <v>8268178</v>
      </c>
      <c r="AS45" s="1">
        <v>254977</v>
      </c>
      <c r="AT45">
        <v>0</v>
      </c>
      <c r="AU45">
        <v>0</v>
      </c>
      <c r="AV45">
        <v>0</v>
      </c>
      <c r="AW45">
        <v>0</v>
      </c>
      <c r="AX45">
        <v>0</v>
      </c>
      <c r="AY45" s="1">
        <v>93129641</v>
      </c>
      <c r="AZ45">
        <v>0</v>
      </c>
    </row>
    <row r="46" spans="3:52" x14ac:dyDescent="0.3">
      <c r="D46">
        <f>D26/1000</f>
        <v>0</v>
      </c>
      <c r="E46">
        <f t="shared" ref="E46:K46" si="0">E26/1000</f>
        <v>0</v>
      </c>
      <c r="F46">
        <f t="shared" si="0"/>
        <v>0</v>
      </c>
      <c r="G46">
        <f t="shared" si="0"/>
        <v>0</v>
      </c>
      <c r="H46">
        <f t="shared" si="0"/>
        <v>0</v>
      </c>
      <c r="I46">
        <f t="shared" si="0"/>
        <v>0</v>
      </c>
      <c r="J46">
        <f t="shared" si="0"/>
        <v>0</v>
      </c>
      <c r="K46">
        <f t="shared" si="0"/>
        <v>0</v>
      </c>
      <c r="O46" t="s">
        <v>60</v>
      </c>
      <c r="P46" s="1">
        <v>5832807</v>
      </c>
      <c r="Q46">
        <v>0</v>
      </c>
      <c r="R46">
        <v>0</v>
      </c>
      <c r="S46" s="1">
        <v>345837</v>
      </c>
      <c r="T46" s="1">
        <v>236293</v>
      </c>
      <c r="U46">
        <v>0</v>
      </c>
      <c r="V46">
        <v>0</v>
      </c>
      <c r="W46">
        <v>0</v>
      </c>
      <c r="X46" s="1">
        <v>241975</v>
      </c>
      <c r="Y46">
        <v>0</v>
      </c>
      <c r="Z46" s="1">
        <v>1921360</v>
      </c>
      <c r="AA46">
        <v>0</v>
      </c>
      <c r="AB46" s="1">
        <v>7229462</v>
      </c>
      <c r="AC46" s="1">
        <v>897052</v>
      </c>
      <c r="AD46" s="1">
        <v>164019</v>
      </c>
      <c r="AE46">
        <v>0</v>
      </c>
      <c r="AF46" s="1">
        <v>398265</v>
      </c>
      <c r="AG46">
        <v>0</v>
      </c>
      <c r="AH46" s="1">
        <v>22401711</v>
      </c>
      <c r="AI46">
        <v>0</v>
      </c>
      <c r="AJ46">
        <v>0</v>
      </c>
      <c r="AK46">
        <v>0</v>
      </c>
      <c r="AL46" s="1">
        <v>1205686</v>
      </c>
      <c r="AM46">
        <v>0</v>
      </c>
      <c r="AN46">
        <v>0</v>
      </c>
      <c r="AO46">
        <v>0</v>
      </c>
      <c r="AP46">
        <v>0</v>
      </c>
      <c r="AQ46">
        <v>0</v>
      </c>
      <c r="AR46" s="1">
        <v>1591710</v>
      </c>
      <c r="AS46" s="1">
        <v>19385</v>
      </c>
      <c r="AT46">
        <v>0</v>
      </c>
      <c r="AU46">
        <v>0</v>
      </c>
      <c r="AV46">
        <v>0</v>
      </c>
      <c r="AW46">
        <v>0</v>
      </c>
      <c r="AX46">
        <v>0</v>
      </c>
      <c r="AY46" s="1">
        <v>114216242</v>
      </c>
      <c r="AZ46">
        <v>0</v>
      </c>
    </row>
    <row r="47" spans="3:52" x14ac:dyDescent="0.3">
      <c r="D47">
        <f t="shared" ref="D47:K47" si="1">D27/1000</f>
        <v>0</v>
      </c>
      <c r="E47">
        <f t="shared" si="1"/>
        <v>0</v>
      </c>
      <c r="F47">
        <f t="shared" si="1"/>
        <v>0</v>
      </c>
      <c r="G47">
        <f t="shared" si="1"/>
        <v>0</v>
      </c>
      <c r="H47">
        <f t="shared" si="1"/>
        <v>0</v>
      </c>
      <c r="I47">
        <f t="shared" si="1"/>
        <v>0</v>
      </c>
      <c r="J47">
        <f t="shared" si="1"/>
        <v>0</v>
      </c>
      <c r="K47">
        <f t="shared" si="1"/>
        <v>0</v>
      </c>
      <c r="O47" t="s">
        <v>61</v>
      </c>
      <c r="P47">
        <v>0</v>
      </c>
      <c r="Q47">
        <v>0</v>
      </c>
      <c r="R47">
        <v>0</v>
      </c>
      <c r="S47">
        <v>0</v>
      </c>
      <c r="T47" s="1">
        <v>42293</v>
      </c>
      <c r="U47">
        <v>0</v>
      </c>
      <c r="V47">
        <v>0</v>
      </c>
      <c r="W47">
        <v>0</v>
      </c>
      <c r="X47">
        <v>0</v>
      </c>
      <c r="Y47">
        <v>0</v>
      </c>
      <c r="Z47" s="1">
        <v>779617</v>
      </c>
      <c r="AA47">
        <v>0</v>
      </c>
      <c r="AB47" s="1">
        <v>251123</v>
      </c>
      <c r="AC47">
        <v>0</v>
      </c>
      <c r="AD47" s="1">
        <v>449696</v>
      </c>
      <c r="AE47">
        <v>0</v>
      </c>
      <c r="AF47" s="1">
        <v>57345</v>
      </c>
      <c r="AG47">
        <v>0</v>
      </c>
      <c r="AH47" s="1">
        <v>35417449</v>
      </c>
      <c r="AI47">
        <v>0</v>
      </c>
      <c r="AJ47">
        <v>0</v>
      </c>
      <c r="AK47">
        <v>0</v>
      </c>
      <c r="AL47" s="1">
        <v>17036</v>
      </c>
      <c r="AM47">
        <v>0</v>
      </c>
      <c r="AN47">
        <v>0</v>
      </c>
      <c r="AO47" s="1">
        <v>137247</v>
      </c>
      <c r="AP47">
        <v>0</v>
      </c>
      <c r="AQ47">
        <v>0</v>
      </c>
      <c r="AR47" s="1">
        <v>2306581</v>
      </c>
      <c r="AS47" s="1">
        <v>3912</v>
      </c>
      <c r="AT47">
        <v>0</v>
      </c>
      <c r="AU47">
        <v>0</v>
      </c>
      <c r="AV47">
        <v>0</v>
      </c>
      <c r="AW47">
        <v>0</v>
      </c>
      <c r="AX47" s="1">
        <v>37544883</v>
      </c>
      <c r="AY47" s="1">
        <v>186653688</v>
      </c>
      <c r="AZ47">
        <v>0</v>
      </c>
    </row>
    <row r="48" spans="3:52" x14ac:dyDescent="0.3">
      <c r="D48">
        <f t="shared" ref="D48:K48" si="2">D28/1000</f>
        <v>0</v>
      </c>
      <c r="E48">
        <f t="shared" si="2"/>
        <v>0</v>
      </c>
      <c r="F48">
        <f t="shared" si="2"/>
        <v>0</v>
      </c>
      <c r="G48">
        <f t="shared" si="2"/>
        <v>0</v>
      </c>
      <c r="H48">
        <f t="shared" si="2"/>
        <v>0</v>
      </c>
      <c r="I48">
        <f t="shared" si="2"/>
        <v>0</v>
      </c>
      <c r="J48">
        <f t="shared" si="2"/>
        <v>0</v>
      </c>
      <c r="K48">
        <f t="shared" si="2"/>
        <v>0</v>
      </c>
    </row>
    <row r="49" spans="4:52" x14ac:dyDescent="0.3">
      <c r="D49">
        <f t="shared" ref="D49:K49" si="3">D29/1000</f>
        <v>0</v>
      </c>
      <c r="E49">
        <f t="shared" si="3"/>
        <v>0</v>
      </c>
      <c r="F49">
        <f t="shared" si="3"/>
        <v>0</v>
      </c>
      <c r="G49">
        <f t="shared" si="3"/>
        <v>0</v>
      </c>
      <c r="H49">
        <f t="shared" si="3"/>
        <v>0</v>
      </c>
      <c r="I49">
        <f t="shared" si="3"/>
        <v>0</v>
      </c>
      <c r="J49">
        <f t="shared" si="3"/>
        <v>0</v>
      </c>
      <c r="K49">
        <f t="shared" si="3"/>
        <v>0</v>
      </c>
    </row>
    <row r="50" spans="4:52" x14ac:dyDescent="0.3">
      <c r="D50">
        <f t="shared" ref="D50:K50" si="4">D30/1000</f>
        <v>0</v>
      </c>
      <c r="E50">
        <f t="shared" si="4"/>
        <v>0</v>
      </c>
      <c r="F50">
        <f t="shared" si="4"/>
        <v>0</v>
      </c>
      <c r="G50">
        <f t="shared" si="4"/>
        <v>0</v>
      </c>
      <c r="H50">
        <f t="shared" si="4"/>
        <v>0</v>
      </c>
      <c r="I50">
        <f t="shared" si="4"/>
        <v>0</v>
      </c>
      <c r="J50">
        <f t="shared" si="4"/>
        <v>0</v>
      </c>
      <c r="K50">
        <f t="shared" si="4"/>
        <v>0</v>
      </c>
    </row>
    <row r="51" spans="4:52" x14ac:dyDescent="0.3">
      <c r="D51">
        <f t="shared" ref="D51:K51" si="5">D31/1000</f>
        <v>0</v>
      </c>
      <c r="E51">
        <f t="shared" si="5"/>
        <v>0</v>
      </c>
      <c r="F51">
        <f t="shared" si="5"/>
        <v>0</v>
      </c>
      <c r="G51">
        <f t="shared" si="5"/>
        <v>0</v>
      </c>
      <c r="H51">
        <f t="shared" si="5"/>
        <v>0</v>
      </c>
      <c r="I51">
        <f t="shared" si="5"/>
        <v>0</v>
      </c>
      <c r="J51">
        <f t="shared" si="5"/>
        <v>0</v>
      </c>
      <c r="K51">
        <f t="shared" si="5"/>
        <v>0</v>
      </c>
      <c r="O51" t="s">
        <v>88</v>
      </c>
      <c r="P51" t="s">
        <v>89</v>
      </c>
      <c r="Q51" t="s">
        <v>90</v>
      </c>
      <c r="R51" t="s">
        <v>91</v>
      </c>
      <c r="S51" t="s">
        <v>92</v>
      </c>
      <c r="T51" t="s">
        <v>93</v>
      </c>
      <c r="U51" t="s">
        <v>94</v>
      </c>
      <c r="V51" t="s">
        <v>95</v>
      </c>
      <c r="W51" t="s">
        <v>96</v>
      </c>
      <c r="X51" t="s">
        <v>97</v>
      </c>
      <c r="Y51" t="s">
        <v>98</v>
      </c>
      <c r="Z51" t="s">
        <v>99</v>
      </c>
      <c r="AA51" t="s">
        <v>100</v>
      </c>
      <c r="AB51" t="s">
        <v>101</v>
      </c>
      <c r="AC51" t="s">
        <v>102</v>
      </c>
      <c r="AD51" t="s">
        <v>103</v>
      </c>
      <c r="AE51" t="s">
        <v>104</v>
      </c>
      <c r="AF51" t="s">
        <v>105</v>
      </c>
      <c r="AG51" t="s">
        <v>106</v>
      </c>
      <c r="AH51" t="s">
        <v>107</v>
      </c>
      <c r="AI51" t="s">
        <v>108</v>
      </c>
      <c r="AJ51" t="s">
        <v>109</v>
      </c>
      <c r="AK51" t="s">
        <v>110</v>
      </c>
      <c r="AL51" t="s">
        <v>111</v>
      </c>
      <c r="AM51" t="s">
        <v>112</v>
      </c>
      <c r="AN51" t="s">
        <v>113</v>
      </c>
      <c r="AO51" t="s">
        <v>114</v>
      </c>
      <c r="AP51" t="s">
        <v>115</v>
      </c>
      <c r="AQ51" t="s">
        <v>116</v>
      </c>
      <c r="AR51" t="s">
        <v>117</v>
      </c>
      <c r="AS51" t="s">
        <v>118</v>
      </c>
      <c r="AT51" t="s">
        <v>119</v>
      </c>
      <c r="AU51" t="s">
        <v>120</v>
      </c>
      <c r="AV51" t="s">
        <v>121</v>
      </c>
      <c r="AW51" t="s">
        <v>122</v>
      </c>
      <c r="AX51" t="s">
        <v>123</v>
      </c>
      <c r="AY51" t="s">
        <v>124</v>
      </c>
      <c r="AZ51" t="s">
        <v>125</v>
      </c>
    </row>
    <row r="52" spans="4:52" x14ac:dyDescent="0.3">
      <c r="D52">
        <f t="shared" ref="D52:K52" si="6">D32/1000</f>
        <v>918.68299999999999</v>
      </c>
      <c r="E52">
        <f t="shared" si="6"/>
        <v>2069.5630000000001</v>
      </c>
      <c r="F52">
        <f t="shared" si="6"/>
        <v>5872.7110000000002</v>
      </c>
      <c r="G52">
        <f t="shared" si="6"/>
        <v>1529.836</v>
      </c>
      <c r="H52">
        <f t="shared" si="6"/>
        <v>10373.527</v>
      </c>
      <c r="I52">
        <f t="shared" si="6"/>
        <v>320.267</v>
      </c>
      <c r="J52">
        <f t="shared" si="6"/>
        <v>37.738</v>
      </c>
      <c r="K52">
        <f t="shared" si="6"/>
        <v>651.28700000000003</v>
      </c>
      <c r="O52" t="s">
        <v>44</v>
      </c>
      <c r="P52">
        <v>0</v>
      </c>
      <c r="Q52" t="s">
        <v>126</v>
      </c>
      <c r="R52">
        <v>0</v>
      </c>
      <c r="S52">
        <v>0</v>
      </c>
      <c r="T52">
        <f>S52/1000</f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s="1">
        <v>203392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s="1">
        <v>17295</v>
      </c>
      <c r="AT52" s="1">
        <v>11916</v>
      </c>
      <c r="AU52">
        <v>0</v>
      </c>
      <c r="AV52" s="1">
        <v>15447</v>
      </c>
      <c r="AW52" s="1">
        <v>4245</v>
      </c>
      <c r="AX52" s="1">
        <v>5880</v>
      </c>
      <c r="AY52">
        <v>0</v>
      </c>
      <c r="AZ52" s="1">
        <v>10857</v>
      </c>
    </row>
    <row r="53" spans="4:52" x14ac:dyDescent="0.3">
      <c r="D53">
        <f t="shared" ref="D53:K53" si="7">D33/1000</f>
        <v>7.7210000000000001</v>
      </c>
      <c r="E53">
        <f t="shared" si="7"/>
        <v>4.3399999999999998E-4</v>
      </c>
      <c r="F53">
        <f t="shared" si="7"/>
        <v>220.52500000000001</v>
      </c>
      <c r="G53">
        <f t="shared" si="7"/>
        <v>82.087999999999994</v>
      </c>
      <c r="H53">
        <f t="shared" si="7"/>
        <v>25.154</v>
      </c>
      <c r="I53">
        <f t="shared" si="7"/>
        <v>17.887</v>
      </c>
      <c r="J53">
        <f t="shared" ref="E53:J54" si="8">J33</f>
        <v>0.48399999999999999</v>
      </c>
      <c r="K53">
        <f t="shared" si="7"/>
        <v>218.37100000000001</v>
      </c>
      <c r="O53" t="s">
        <v>45</v>
      </c>
      <c r="P53">
        <v>0</v>
      </c>
      <c r="Q53">
        <v>0</v>
      </c>
      <c r="R53">
        <v>0</v>
      </c>
      <c r="S53">
        <v>0</v>
      </c>
      <c r="T53">
        <f t="shared" ref="T53:T69" si="9">S53/1000</f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s="1">
        <v>40010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4:52" x14ac:dyDescent="0.3">
      <c r="D54">
        <f>D34</f>
        <v>5.8999999999999997E-2</v>
      </c>
      <c r="E54">
        <f t="shared" si="8"/>
        <v>0.41599999999999998</v>
      </c>
      <c r="F54">
        <f t="shared" si="8"/>
        <v>0.626</v>
      </c>
      <c r="G54">
        <f t="shared" ref="G54:K54" si="10">G34/1000</f>
        <v>3.8889999999999998</v>
      </c>
      <c r="H54">
        <f t="shared" si="8"/>
        <v>0.13700000000000001</v>
      </c>
      <c r="I54">
        <f t="shared" si="10"/>
        <v>1.31</v>
      </c>
      <c r="J54">
        <f t="shared" si="8"/>
        <v>0.495</v>
      </c>
      <c r="K54">
        <f t="shared" si="10"/>
        <v>7.0460000000000003</v>
      </c>
      <c r="O54" t="s">
        <v>46</v>
      </c>
      <c r="P54">
        <v>0</v>
      </c>
      <c r="Q54" s="1">
        <v>234619</v>
      </c>
      <c r="R54">
        <v>0</v>
      </c>
      <c r="S54">
        <v>0</v>
      </c>
      <c r="T54">
        <f t="shared" si="9"/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s="1">
        <v>342947</v>
      </c>
      <c r="AH54" t="s">
        <v>128</v>
      </c>
      <c r="AI54" s="1">
        <v>4333</v>
      </c>
      <c r="AJ54" t="s">
        <v>128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s="1">
        <v>164249</v>
      </c>
      <c r="AR54">
        <v>0</v>
      </c>
      <c r="AS54" s="1">
        <v>317326</v>
      </c>
      <c r="AT54" s="1">
        <v>2902</v>
      </c>
      <c r="AU54" s="1">
        <v>408494</v>
      </c>
      <c r="AV54">
        <v>0</v>
      </c>
      <c r="AW54" s="1">
        <v>24572</v>
      </c>
      <c r="AX54">
        <v>0</v>
      </c>
      <c r="AY54">
        <v>0</v>
      </c>
      <c r="AZ54" s="1">
        <v>1131</v>
      </c>
    </row>
    <row r="55" spans="4:52" x14ac:dyDescent="0.3">
      <c r="D55">
        <f t="shared" ref="D55:K55" si="11">D35/1000</f>
        <v>0</v>
      </c>
      <c r="E55">
        <f t="shared" si="11"/>
        <v>0</v>
      </c>
      <c r="F55">
        <f t="shared" si="11"/>
        <v>0</v>
      </c>
      <c r="G55">
        <f t="shared" si="11"/>
        <v>0</v>
      </c>
      <c r="H55">
        <f t="shared" si="11"/>
        <v>0</v>
      </c>
      <c r="I55">
        <f t="shared" si="11"/>
        <v>0</v>
      </c>
      <c r="J55">
        <f t="shared" si="11"/>
        <v>0</v>
      </c>
      <c r="K55">
        <f t="shared" si="11"/>
        <v>0</v>
      </c>
      <c r="O55" t="s">
        <v>47</v>
      </c>
      <c r="P55">
        <v>0</v>
      </c>
      <c r="Q55" s="1">
        <v>264750</v>
      </c>
      <c r="R55">
        <v>0</v>
      </c>
      <c r="S55">
        <v>0</v>
      </c>
      <c r="T55">
        <f t="shared" si="9"/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s="1">
        <v>152663</v>
      </c>
      <c r="AH55" t="s">
        <v>128</v>
      </c>
      <c r="AI55" s="1">
        <v>4972278</v>
      </c>
      <c r="AJ55" t="s">
        <v>129</v>
      </c>
      <c r="AK55">
        <v>0</v>
      </c>
      <c r="AL55">
        <v>0</v>
      </c>
      <c r="AM55" s="1">
        <v>2325931</v>
      </c>
      <c r="AN55">
        <v>0</v>
      </c>
      <c r="AO55">
        <v>0</v>
      </c>
      <c r="AP55" s="1">
        <v>7098</v>
      </c>
      <c r="AQ55" s="1">
        <v>2555011</v>
      </c>
      <c r="AR55">
        <v>0</v>
      </c>
      <c r="AS55" s="1">
        <v>667257</v>
      </c>
      <c r="AT55" s="1">
        <v>523140</v>
      </c>
      <c r="AU55" s="1">
        <v>23647</v>
      </c>
      <c r="AV55" s="1">
        <v>11083596</v>
      </c>
      <c r="AW55" s="1">
        <v>211409</v>
      </c>
      <c r="AX55" s="1">
        <v>121593</v>
      </c>
      <c r="AY55">
        <v>0</v>
      </c>
      <c r="AZ55" s="1">
        <v>590788</v>
      </c>
    </row>
    <row r="56" spans="4:52" x14ac:dyDescent="0.3">
      <c r="D56">
        <f t="shared" ref="D56:K56" si="12">D36/1000</f>
        <v>0</v>
      </c>
      <c r="E56">
        <f t="shared" si="12"/>
        <v>0</v>
      </c>
      <c r="F56">
        <f t="shared" si="12"/>
        <v>0</v>
      </c>
      <c r="G56">
        <f t="shared" si="12"/>
        <v>0</v>
      </c>
      <c r="H56">
        <f t="shared" si="12"/>
        <v>0</v>
      </c>
      <c r="I56">
        <f t="shared" si="12"/>
        <v>0</v>
      </c>
      <c r="J56">
        <f t="shared" si="12"/>
        <v>0</v>
      </c>
      <c r="K56">
        <f t="shared" si="12"/>
        <v>0</v>
      </c>
      <c r="O56" t="s">
        <v>48</v>
      </c>
      <c r="P56">
        <v>0</v>
      </c>
      <c r="Q56" s="1">
        <v>2782752</v>
      </c>
      <c r="R56">
        <v>0</v>
      </c>
      <c r="S56">
        <v>0</v>
      </c>
      <c r="T56">
        <f t="shared" si="9"/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s="1">
        <v>11956327</v>
      </c>
      <c r="AJ56" t="s">
        <v>128</v>
      </c>
      <c r="AK56">
        <v>0</v>
      </c>
      <c r="AL56">
        <v>0</v>
      </c>
      <c r="AM56" s="1">
        <v>34568203</v>
      </c>
      <c r="AN56">
        <v>0</v>
      </c>
      <c r="AO56">
        <v>0</v>
      </c>
      <c r="AP56" s="1">
        <v>2138307</v>
      </c>
      <c r="AQ56" s="1">
        <v>617573</v>
      </c>
      <c r="AR56">
        <v>0</v>
      </c>
      <c r="AS56" s="1">
        <v>2136031</v>
      </c>
      <c r="AT56" s="1">
        <v>214166</v>
      </c>
      <c r="AU56">
        <v>0</v>
      </c>
      <c r="AV56" s="1">
        <v>4006682</v>
      </c>
      <c r="AW56" s="1">
        <v>149120</v>
      </c>
      <c r="AX56" s="1">
        <v>128945</v>
      </c>
      <c r="AY56">
        <v>0</v>
      </c>
      <c r="AZ56" s="1">
        <v>6050778</v>
      </c>
    </row>
    <row r="57" spans="4:52" x14ac:dyDescent="0.3">
      <c r="D57">
        <f t="shared" ref="D57:K57" si="13">D37/1000</f>
        <v>0</v>
      </c>
      <c r="E57">
        <f t="shared" si="13"/>
        <v>0</v>
      </c>
      <c r="F57">
        <f t="shared" si="13"/>
        <v>0</v>
      </c>
      <c r="G57">
        <f t="shared" si="13"/>
        <v>0</v>
      </c>
      <c r="H57">
        <f t="shared" si="13"/>
        <v>0</v>
      </c>
      <c r="I57">
        <f t="shared" si="13"/>
        <v>0</v>
      </c>
      <c r="J57">
        <f t="shared" si="13"/>
        <v>0</v>
      </c>
      <c r="K57">
        <f t="shared" si="13"/>
        <v>0</v>
      </c>
      <c r="O57" t="s">
        <v>49</v>
      </c>
      <c r="P57">
        <v>0</v>
      </c>
      <c r="Q57" s="1">
        <v>1778063</v>
      </c>
      <c r="R57">
        <v>0</v>
      </c>
      <c r="S57">
        <v>0</v>
      </c>
      <c r="T57">
        <f t="shared" si="9"/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s="1">
        <v>14871791</v>
      </c>
      <c r="AJ57">
        <v>0</v>
      </c>
      <c r="AK57">
        <v>0</v>
      </c>
      <c r="AL57">
        <v>0</v>
      </c>
      <c r="AM57" s="1">
        <v>29518316</v>
      </c>
      <c r="AN57">
        <v>0</v>
      </c>
      <c r="AO57" s="1">
        <v>5054</v>
      </c>
      <c r="AP57" s="1">
        <v>210597</v>
      </c>
      <c r="AQ57">
        <v>0</v>
      </c>
      <c r="AR57">
        <v>0</v>
      </c>
      <c r="AS57" s="1">
        <v>124623</v>
      </c>
      <c r="AT57" s="1">
        <v>38380</v>
      </c>
      <c r="AU57">
        <v>0</v>
      </c>
      <c r="AV57" s="1">
        <v>309362</v>
      </c>
      <c r="AW57" s="1">
        <v>12693</v>
      </c>
      <c r="AX57" s="1">
        <v>4127</v>
      </c>
      <c r="AY57">
        <v>0</v>
      </c>
      <c r="AZ57" s="1">
        <v>3040930</v>
      </c>
    </row>
    <row r="58" spans="4:52" x14ac:dyDescent="0.3">
      <c r="D58">
        <f t="shared" ref="D58:K58" si="14">D38/1000</f>
        <v>213.01499999999999</v>
      </c>
      <c r="E58">
        <f t="shared" si="14"/>
        <v>675.85699999999997</v>
      </c>
      <c r="F58">
        <f t="shared" si="14"/>
        <v>3023.2689999999998</v>
      </c>
      <c r="G58">
        <f t="shared" si="14"/>
        <v>1402.002</v>
      </c>
      <c r="H58">
        <f t="shared" si="14"/>
        <v>4833.96</v>
      </c>
      <c r="I58">
        <f t="shared" si="14"/>
        <v>3133.0990000000002</v>
      </c>
      <c r="J58">
        <f t="shared" si="14"/>
        <v>101.49299999999999</v>
      </c>
      <c r="K58">
        <f t="shared" si="14"/>
        <v>952.529</v>
      </c>
      <c r="O58" t="s">
        <v>50</v>
      </c>
      <c r="P58" s="1">
        <v>163599</v>
      </c>
      <c r="Q58" s="1">
        <v>19119088</v>
      </c>
      <c r="R58" s="1">
        <v>84482</v>
      </c>
      <c r="S58" s="1">
        <v>18828086</v>
      </c>
      <c r="T58">
        <f t="shared" si="9"/>
        <v>18828.085999999999</v>
      </c>
      <c r="U58">
        <v>0</v>
      </c>
      <c r="V58">
        <v>0</v>
      </c>
      <c r="W58" s="1">
        <v>1009728</v>
      </c>
      <c r="X58" s="1">
        <v>4472301</v>
      </c>
      <c r="Y58" s="1">
        <v>1886</v>
      </c>
      <c r="Z58">
        <v>0</v>
      </c>
      <c r="AA58" s="1">
        <v>3417</v>
      </c>
      <c r="AB58">
        <v>0</v>
      </c>
      <c r="AC58" s="1">
        <v>3762635</v>
      </c>
      <c r="AD58" s="1">
        <v>4057702</v>
      </c>
      <c r="AE58" s="1">
        <v>12000000</v>
      </c>
      <c r="AF58" s="1">
        <v>789435</v>
      </c>
      <c r="AG58" s="1">
        <v>5057497</v>
      </c>
      <c r="AH58" s="1">
        <v>726032</v>
      </c>
      <c r="AI58" s="1">
        <v>40328152</v>
      </c>
      <c r="AJ58" t="s">
        <v>130</v>
      </c>
      <c r="AK58" s="1">
        <v>1844</v>
      </c>
      <c r="AL58" s="1">
        <v>197782</v>
      </c>
      <c r="AM58" t="s">
        <v>130</v>
      </c>
      <c r="AN58" s="1">
        <v>192856</v>
      </c>
      <c r="AO58" s="1">
        <v>513290</v>
      </c>
      <c r="AP58" s="1">
        <v>5898188</v>
      </c>
      <c r="AQ58" t="s">
        <v>19</v>
      </c>
      <c r="AR58" s="1">
        <v>114570</v>
      </c>
      <c r="AS58" s="1">
        <v>2396703</v>
      </c>
      <c r="AT58" s="1">
        <v>4577673</v>
      </c>
      <c r="AU58" s="1">
        <v>1055232</v>
      </c>
      <c r="AV58" s="1">
        <v>8215</v>
      </c>
      <c r="AW58" s="1">
        <v>10456</v>
      </c>
      <c r="AX58" s="1">
        <v>863337</v>
      </c>
      <c r="AY58" s="1">
        <v>1279978</v>
      </c>
      <c r="AZ58" s="1">
        <v>104535</v>
      </c>
    </row>
    <row r="59" spans="4:52" x14ac:dyDescent="0.3">
      <c r="D59">
        <f t="shared" ref="D59:K59" si="15">D39/1000</f>
        <v>815.53099999999995</v>
      </c>
      <c r="E59">
        <f t="shared" si="15"/>
        <v>75.710999999999999</v>
      </c>
      <c r="F59">
        <f t="shared" si="15"/>
        <v>4950.4629999999997</v>
      </c>
      <c r="G59">
        <f t="shared" si="15"/>
        <v>2428.4699999999998</v>
      </c>
      <c r="H59">
        <f t="shared" si="15"/>
        <v>13616.172</v>
      </c>
      <c r="I59">
        <f t="shared" si="15"/>
        <v>6462.1289999999999</v>
      </c>
      <c r="J59">
        <f t="shared" si="15"/>
        <v>809.47699999999998</v>
      </c>
      <c r="K59">
        <f t="shared" si="15"/>
        <v>1190.02</v>
      </c>
      <c r="O59" t="s">
        <v>51</v>
      </c>
      <c r="P59" s="1">
        <v>94957</v>
      </c>
      <c r="Q59" s="1">
        <v>7069667</v>
      </c>
      <c r="R59" s="1">
        <v>188684</v>
      </c>
      <c r="S59" s="1">
        <v>1614112</v>
      </c>
      <c r="T59">
        <f t="shared" si="9"/>
        <v>1614.1120000000001</v>
      </c>
      <c r="U59">
        <v>0</v>
      </c>
      <c r="V59">
        <v>0</v>
      </c>
      <c r="W59" s="1">
        <v>15571</v>
      </c>
      <c r="X59" s="1">
        <v>2764932</v>
      </c>
      <c r="Y59">
        <v>0</v>
      </c>
      <c r="Z59" s="1">
        <v>5252</v>
      </c>
      <c r="AA59" s="1">
        <v>43976</v>
      </c>
      <c r="AB59" s="1">
        <v>8568</v>
      </c>
      <c r="AC59">
        <v>0</v>
      </c>
      <c r="AD59" s="1">
        <v>2203400</v>
      </c>
      <c r="AE59">
        <v>0</v>
      </c>
      <c r="AF59" s="1">
        <v>173977</v>
      </c>
      <c r="AG59" s="1">
        <v>2112961</v>
      </c>
      <c r="AH59" s="1">
        <v>5780380</v>
      </c>
      <c r="AI59" s="1">
        <v>25719451</v>
      </c>
      <c r="AJ59" t="s">
        <v>129</v>
      </c>
      <c r="AK59" s="1">
        <v>46969</v>
      </c>
      <c r="AL59" s="1">
        <v>335552</v>
      </c>
      <c r="AM59" s="1">
        <v>1969</v>
      </c>
      <c r="AN59" s="1">
        <v>23310</v>
      </c>
      <c r="AO59" s="1">
        <v>323631</v>
      </c>
      <c r="AP59" s="1">
        <v>10644414</v>
      </c>
      <c r="AQ59" s="1">
        <v>8269</v>
      </c>
      <c r="AR59" s="1">
        <v>431175</v>
      </c>
      <c r="AS59" s="1">
        <v>1464976</v>
      </c>
      <c r="AT59" s="1">
        <v>11958594</v>
      </c>
      <c r="AU59" s="1">
        <v>4657600</v>
      </c>
      <c r="AV59" s="1">
        <v>71526</v>
      </c>
      <c r="AW59" s="1">
        <v>92701</v>
      </c>
      <c r="AX59" s="1">
        <v>126605</v>
      </c>
      <c r="AY59" s="1">
        <v>2870407</v>
      </c>
      <c r="AZ59" s="1">
        <v>772086</v>
      </c>
    </row>
    <row r="60" spans="4:52" x14ac:dyDescent="0.3">
      <c r="D60">
        <f t="shared" ref="D60:K60" si="16">D40/1000</f>
        <v>346.62299999999999</v>
      </c>
      <c r="E60">
        <f t="shared" si="16"/>
        <v>11.121</v>
      </c>
      <c r="F60">
        <f t="shared" si="16"/>
        <v>1759.47</v>
      </c>
      <c r="G60">
        <f t="shared" si="16"/>
        <v>1938.682</v>
      </c>
      <c r="H60">
        <f t="shared" si="16"/>
        <v>2068.547</v>
      </c>
      <c r="I60">
        <f t="shared" si="16"/>
        <v>423.02600000000001</v>
      </c>
      <c r="J60">
        <f t="shared" si="16"/>
        <v>223.97200000000001</v>
      </c>
      <c r="K60">
        <f t="shared" si="16"/>
        <v>169.07300000000001</v>
      </c>
      <c r="O60" t="s">
        <v>52</v>
      </c>
      <c r="P60" s="1">
        <v>4654631</v>
      </c>
      <c r="Q60" s="1">
        <v>5668864</v>
      </c>
      <c r="R60" s="1">
        <v>468766</v>
      </c>
      <c r="S60" s="1">
        <v>19461</v>
      </c>
      <c r="T60">
        <f t="shared" si="9"/>
        <v>19.460999999999999</v>
      </c>
      <c r="U60">
        <v>0</v>
      </c>
      <c r="V60">
        <v>0</v>
      </c>
      <c r="W60" t="s">
        <v>128</v>
      </c>
      <c r="X60" s="1">
        <v>526804</v>
      </c>
      <c r="Y60">
        <v>0</v>
      </c>
      <c r="Z60" s="1">
        <v>412491</v>
      </c>
      <c r="AA60" s="1">
        <v>16969</v>
      </c>
      <c r="AB60" t="s">
        <v>132</v>
      </c>
      <c r="AC60">
        <v>0</v>
      </c>
      <c r="AD60" s="1">
        <v>1976943</v>
      </c>
      <c r="AE60">
        <v>0</v>
      </c>
      <c r="AF60" s="1">
        <v>1105</v>
      </c>
      <c r="AG60" s="1">
        <v>2246508</v>
      </c>
      <c r="AH60" s="1">
        <v>9187326</v>
      </c>
      <c r="AI60" s="1">
        <v>23954994</v>
      </c>
      <c r="AJ60" t="s">
        <v>130</v>
      </c>
      <c r="AK60" s="1">
        <v>8487</v>
      </c>
      <c r="AL60" s="1">
        <v>837574</v>
      </c>
      <c r="AM60" s="1">
        <v>43211</v>
      </c>
      <c r="AN60" t="s">
        <v>128</v>
      </c>
      <c r="AO60" s="1">
        <v>1427949</v>
      </c>
      <c r="AP60" s="1">
        <v>15994932</v>
      </c>
      <c r="AQ60" s="1">
        <v>1691950</v>
      </c>
      <c r="AR60" s="1">
        <v>2070653</v>
      </c>
      <c r="AS60" s="1">
        <v>2638592</v>
      </c>
      <c r="AT60" s="1">
        <v>27119982</v>
      </c>
      <c r="AU60" s="1">
        <v>4808728</v>
      </c>
      <c r="AV60" s="1">
        <v>7446441</v>
      </c>
      <c r="AW60" s="1">
        <v>568540</v>
      </c>
      <c r="AX60" s="1">
        <v>8442283</v>
      </c>
      <c r="AY60" s="1">
        <v>12558958</v>
      </c>
      <c r="AZ60" s="1">
        <v>7857906</v>
      </c>
    </row>
    <row r="61" spans="4:52" x14ac:dyDescent="0.3">
      <c r="D61">
        <f t="shared" ref="D61:K61" si="17">D41/1000</f>
        <v>37.271000000000001</v>
      </c>
      <c r="E61">
        <f t="shared" si="17"/>
        <v>1.843</v>
      </c>
      <c r="F61">
        <f t="shared" si="17"/>
        <v>807.41899999999998</v>
      </c>
      <c r="G61">
        <f t="shared" si="17"/>
        <v>917.73199999999997</v>
      </c>
      <c r="H61">
        <f t="shared" si="17"/>
        <v>123.143</v>
      </c>
      <c r="I61">
        <f t="shared" si="17"/>
        <v>56.692</v>
      </c>
      <c r="J61">
        <f t="shared" si="17"/>
        <v>116.048</v>
      </c>
      <c r="K61">
        <f t="shared" si="17"/>
        <v>20.190000000000001</v>
      </c>
      <c r="O61" t="s">
        <v>53</v>
      </c>
      <c r="P61" s="1">
        <v>8340341</v>
      </c>
      <c r="Q61" s="1">
        <v>9564088</v>
      </c>
      <c r="R61" s="1">
        <v>3996442</v>
      </c>
      <c r="S61">
        <v>0</v>
      </c>
      <c r="T61">
        <f t="shared" si="9"/>
        <v>0</v>
      </c>
      <c r="U61">
        <v>0</v>
      </c>
      <c r="V61">
        <v>0</v>
      </c>
      <c r="W61" s="1">
        <v>2506</v>
      </c>
      <c r="X61" s="1">
        <v>3088</v>
      </c>
      <c r="Y61">
        <v>0</v>
      </c>
      <c r="Z61" s="1">
        <v>105287</v>
      </c>
      <c r="AA61" s="1">
        <v>4472</v>
      </c>
      <c r="AB61">
        <v>0</v>
      </c>
      <c r="AC61">
        <v>0</v>
      </c>
      <c r="AD61" s="1">
        <v>2978610</v>
      </c>
      <c r="AE61">
        <v>0</v>
      </c>
      <c r="AF61">
        <v>0</v>
      </c>
      <c r="AG61" s="1">
        <v>546222</v>
      </c>
      <c r="AH61" s="1">
        <v>12025864</v>
      </c>
      <c r="AI61" s="1">
        <v>85757805</v>
      </c>
      <c r="AJ61" t="s">
        <v>133</v>
      </c>
      <c r="AK61">
        <v>0</v>
      </c>
      <c r="AL61" s="1">
        <v>833776</v>
      </c>
      <c r="AM61" s="1">
        <v>1037820</v>
      </c>
      <c r="AN61">
        <v>0</v>
      </c>
      <c r="AO61" s="1">
        <v>1593324</v>
      </c>
      <c r="AP61" s="1">
        <v>8529444</v>
      </c>
      <c r="AQ61" s="1">
        <v>3960886</v>
      </c>
      <c r="AR61" s="1">
        <v>9939835</v>
      </c>
      <c r="AS61" s="1">
        <v>1455645</v>
      </c>
      <c r="AT61" s="1">
        <v>7682372</v>
      </c>
      <c r="AU61">
        <v>0</v>
      </c>
      <c r="AV61" s="1">
        <v>24569158</v>
      </c>
      <c r="AW61" s="1">
        <v>50693</v>
      </c>
      <c r="AX61" s="1">
        <v>17600994</v>
      </c>
      <c r="AY61" s="1">
        <v>15393772</v>
      </c>
      <c r="AZ61" s="1">
        <v>8257888</v>
      </c>
    </row>
    <row r="62" spans="4:52" x14ac:dyDescent="0.3">
      <c r="D62">
        <f t="shared" ref="D62:J62" si="18">D42/1000</f>
        <v>1.9750000000000001</v>
      </c>
      <c r="E62">
        <f t="shared" si="18"/>
        <v>0</v>
      </c>
      <c r="F62">
        <f t="shared" si="18"/>
        <v>41.627000000000002</v>
      </c>
      <c r="G62">
        <f t="shared" si="18"/>
        <v>63.93</v>
      </c>
      <c r="H62">
        <f t="shared" si="18"/>
        <v>5.5039999999999996</v>
      </c>
      <c r="I62">
        <f t="shared" si="18"/>
        <v>5.2670000000000003</v>
      </c>
      <c r="J62">
        <f t="shared" si="18"/>
        <v>2.9980000000000002</v>
      </c>
      <c r="K62">
        <f t="shared" ref="K62" si="19">K42</f>
        <v>2E-3</v>
      </c>
      <c r="O62" t="s">
        <v>54</v>
      </c>
      <c r="P62" s="1">
        <v>2476602</v>
      </c>
      <c r="Q62" s="1">
        <v>38604957</v>
      </c>
      <c r="R62" s="1">
        <v>3078231</v>
      </c>
      <c r="S62">
        <v>0</v>
      </c>
      <c r="T62">
        <f t="shared" si="9"/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s="1">
        <v>4086756</v>
      </c>
      <c r="AE62">
        <v>0</v>
      </c>
      <c r="AF62" s="1">
        <v>6654</v>
      </c>
      <c r="AG62" t="s">
        <v>134</v>
      </c>
      <c r="AH62" s="1">
        <v>54798305</v>
      </c>
      <c r="AI62" s="1">
        <v>111796367</v>
      </c>
      <c r="AJ62">
        <v>0</v>
      </c>
      <c r="AK62">
        <v>0</v>
      </c>
      <c r="AL62" s="1">
        <v>849823</v>
      </c>
      <c r="AM62" s="1">
        <v>6248480</v>
      </c>
      <c r="AN62">
        <v>0</v>
      </c>
      <c r="AO62" s="1">
        <v>14984490</v>
      </c>
      <c r="AP62" s="1">
        <v>127006180</v>
      </c>
      <c r="AQ62" s="1">
        <v>10704065</v>
      </c>
      <c r="AR62" s="1">
        <v>15789169</v>
      </c>
      <c r="AS62" s="1">
        <v>2006015</v>
      </c>
      <c r="AT62" s="1">
        <v>661083</v>
      </c>
      <c r="AU62">
        <v>0</v>
      </c>
      <c r="AV62" s="1">
        <v>45489574</v>
      </c>
      <c r="AW62" s="1">
        <v>136787</v>
      </c>
      <c r="AX62" s="1">
        <v>40456926</v>
      </c>
      <c r="AY62" s="1">
        <v>35065816</v>
      </c>
      <c r="AZ62" s="1">
        <v>145616938</v>
      </c>
    </row>
    <row r="63" spans="4:52" x14ac:dyDescent="0.3">
      <c r="D63">
        <f t="shared" ref="D63:K63" si="20">D43/1000</f>
        <v>0</v>
      </c>
      <c r="E63">
        <f t="shared" si="20"/>
        <v>0</v>
      </c>
      <c r="F63">
        <f t="shared" si="20"/>
        <v>0</v>
      </c>
      <c r="G63">
        <f t="shared" si="20"/>
        <v>0</v>
      </c>
      <c r="H63">
        <f t="shared" si="20"/>
        <v>0</v>
      </c>
      <c r="I63">
        <f t="shared" si="20"/>
        <v>0</v>
      </c>
      <c r="J63">
        <f t="shared" si="20"/>
        <v>0</v>
      </c>
      <c r="K63">
        <f t="shared" si="20"/>
        <v>0</v>
      </c>
      <c r="O63" t="s">
        <v>55</v>
      </c>
      <c r="P63" s="1">
        <v>299751</v>
      </c>
      <c r="Q63" s="1">
        <v>21797031</v>
      </c>
      <c r="R63" s="1">
        <v>324253</v>
      </c>
      <c r="S63">
        <v>0</v>
      </c>
      <c r="T63">
        <f t="shared" si="9"/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s="1">
        <v>1970242</v>
      </c>
      <c r="AE63">
        <v>0</v>
      </c>
      <c r="AF63">
        <v>0</v>
      </c>
      <c r="AG63">
        <v>0</v>
      </c>
      <c r="AH63" s="1">
        <v>185632047</v>
      </c>
      <c r="AI63" s="1">
        <v>70909914</v>
      </c>
      <c r="AJ63">
        <v>0</v>
      </c>
      <c r="AK63">
        <v>0</v>
      </c>
      <c r="AL63" s="1">
        <v>261905</v>
      </c>
      <c r="AM63" s="1">
        <v>38670375</v>
      </c>
      <c r="AN63">
        <v>0</v>
      </c>
      <c r="AO63" s="1">
        <v>18268313</v>
      </c>
      <c r="AP63" s="1">
        <v>78206703</v>
      </c>
      <c r="AQ63">
        <v>0</v>
      </c>
      <c r="AR63" s="1">
        <v>31834621</v>
      </c>
      <c r="AS63" s="1">
        <v>2829604</v>
      </c>
      <c r="AT63" s="1">
        <v>6046</v>
      </c>
      <c r="AU63">
        <v>0</v>
      </c>
      <c r="AV63">
        <v>0</v>
      </c>
      <c r="AW63" s="1">
        <v>14336</v>
      </c>
      <c r="AX63" s="1">
        <v>218266234</v>
      </c>
      <c r="AY63" s="1">
        <v>52084488</v>
      </c>
      <c r="AZ63" s="1">
        <v>102249492</v>
      </c>
    </row>
    <row r="64" spans="4:52" x14ac:dyDescent="0.3">
      <c r="D64">
        <f t="shared" ref="D64:K64" si="21">D44/1000</f>
        <v>0</v>
      </c>
      <c r="E64">
        <f t="shared" si="21"/>
        <v>0</v>
      </c>
      <c r="F64">
        <f t="shared" si="21"/>
        <v>0</v>
      </c>
      <c r="G64">
        <f t="shared" si="21"/>
        <v>0</v>
      </c>
      <c r="H64">
        <f t="shared" si="21"/>
        <v>0</v>
      </c>
      <c r="I64">
        <f t="shared" si="21"/>
        <v>0</v>
      </c>
      <c r="J64">
        <f t="shared" si="21"/>
        <v>0</v>
      </c>
      <c r="K64">
        <f t="shared" si="21"/>
        <v>0</v>
      </c>
      <c r="O64" t="s">
        <v>56</v>
      </c>
      <c r="P64" s="1">
        <v>609636</v>
      </c>
      <c r="Q64" s="1">
        <v>739998</v>
      </c>
      <c r="R64" s="1">
        <v>1085497</v>
      </c>
      <c r="S64" s="1">
        <v>24555055</v>
      </c>
      <c r="T64">
        <f t="shared" si="9"/>
        <v>24555.055</v>
      </c>
      <c r="U64" s="1">
        <v>9422</v>
      </c>
      <c r="V64" s="1">
        <v>243232</v>
      </c>
      <c r="W64" s="1">
        <v>6069601</v>
      </c>
      <c r="X64" s="1">
        <v>6511867</v>
      </c>
      <c r="Y64" s="1">
        <v>283114</v>
      </c>
      <c r="Z64">
        <v>0</v>
      </c>
      <c r="AA64">
        <v>0</v>
      </c>
      <c r="AB64" s="1">
        <v>2099</v>
      </c>
      <c r="AC64" s="1">
        <v>5419613</v>
      </c>
      <c r="AD64" s="1">
        <v>360395</v>
      </c>
      <c r="AE64">
        <v>0</v>
      </c>
      <c r="AF64" s="1">
        <v>1814881</v>
      </c>
      <c r="AG64">
        <v>0</v>
      </c>
      <c r="AH64" s="1">
        <v>98543</v>
      </c>
      <c r="AI64" s="1">
        <v>731833</v>
      </c>
      <c r="AJ64" t="s">
        <v>128</v>
      </c>
      <c r="AK64">
        <v>0</v>
      </c>
      <c r="AL64">
        <v>0</v>
      </c>
      <c r="AM64" s="1">
        <v>3404</v>
      </c>
      <c r="AN64" s="1">
        <v>1257753</v>
      </c>
      <c r="AO64" s="1">
        <v>154494</v>
      </c>
      <c r="AP64">
        <v>0</v>
      </c>
      <c r="AQ64">
        <v>0</v>
      </c>
      <c r="AR64" s="1">
        <v>926484</v>
      </c>
      <c r="AS64" s="1">
        <v>6581550</v>
      </c>
      <c r="AT64">
        <v>0</v>
      </c>
      <c r="AU64">
        <v>0</v>
      </c>
      <c r="AV64">
        <v>0</v>
      </c>
      <c r="AW64">
        <v>0</v>
      </c>
      <c r="AX64" s="1">
        <v>135349</v>
      </c>
      <c r="AY64" s="1">
        <v>10059577</v>
      </c>
      <c r="AZ64">
        <v>0</v>
      </c>
    </row>
    <row r="65" spans="15:52" x14ac:dyDescent="0.3">
      <c r="O65" t="s">
        <v>57</v>
      </c>
      <c r="P65" s="1">
        <v>10579231</v>
      </c>
      <c r="Q65" s="1">
        <v>380139</v>
      </c>
      <c r="R65" s="1">
        <v>15074373</v>
      </c>
      <c r="S65" s="1">
        <v>100455000</v>
      </c>
      <c r="T65">
        <f t="shared" si="9"/>
        <v>100455</v>
      </c>
      <c r="U65" s="1">
        <v>2480011</v>
      </c>
      <c r="V65" s="1">
        <v>4972243</v>
      </c>
      <c r="W65" s="1">
        <v>546539</v>
      </c>
      <c r="X65" s="1">
        <v>4354769</v>
      </c>
      <c r="Y65">
        <v>0</v>
      </c>
      <c r="Z65" s="1">
        <v>2103535</v>
      </c>
      <c r="AA65" s="1">
        <v>125055</v>
      </c>
      <c r="AB65" s="1">
        <v>324882</v>
      </c>
      <c r="AC65" s="1">
        <v>2910223</v>
      </c>
      <c r="AD65" s="1">
        <v>113205</v>
      </c>
      <c r="AE65">
        <v>0</v>
      </c>
      <c r="AF65" s="1">
        <v>7717477</v>
      </c>
      <c r="AG65">
        <v>0</v>
      </c>
      <c r="AH65" s="1">
        <v>17871</v>
      </c>
      <c r="AI65" s="1">
        <v>1474315</v>
      </c>
      <c r="AJ65">
        <v>0</v>
      </c>
      <c r="AK65">
        <v>0</v>
      </c>
      <c r="AL65" s="1">
        <v>183829</v>
      </c>
      <c r="AM65" t="s">
        <v>130</v>
      </c>
      <c r="AN65" s="1">
        <v>2330573</v>
      </c>
      <c r="AO65" s="1">
        <v>593753</v>
      </c>
      <c r="AP65" s="1">
        <v>8517</v>
      </c>
      <c r="AQ65">
        <v>0</v>
      </c>
      <c r="AR65" s="1">
        <v>2074194</v>
      </c>
      <c r="AS65" s="1">
        <v>6323112</v>
      </c>
      <c r="AT65">
        <v>0</v>
      </c>
      <c r="AU65">
        <v>0</v>
      </c>
      <c r="AV65">
        <v>0</v>
      </c>
      <c r="AW65">
        <v>0</v>
      </c>
      <c r="AX65">
        <v>0</v>
      </c>
      <c r="AY65" s="1">
        <v>18525008</v>
      </c>
      <c r="AZ65">
        <v>0</v>
      </c>
    </row>
    <row r="66" spans="15:52" x14ac:dyDescent="0.3">
      <c r="O66" t="s">
        <v>58</v>
      </c>
      <c r="P66" s="1">
        <v>25901355</v>
      </c>
      <c r="Q66" s="1">
        <v>290178</v>
      </c>
      <c r="R66" s="1">
        <v>6904039</v>
      </c>
      <c r="S66" s="1">
        <v>18923209</v>
      </c>
      <c r="T66">
        <f t="shared" si="9"/>
        <v>18923.208999999999</v>
      </c>
      <c r="U66" s="1">
        <v>4817147</v>
      </c>
      <c r="V66" s="1">
        <v>7640882</v>
      </c>
      <c r="W66" s="1">
        <v>1603340</v>
      </c>
      <c r="X66" s="1">
        <v>10003549</v>
      </c>
      <c r="Y66">
        <v>0</v>
      </c>
      <c r="Z66" s="1">
        <v>28470969</v>
      </c>
      <c r="AA66" s="1">
        <v>245425</v>
      </c>
      <c r="AB66" s="1">
        <v>11077489</v>
      </c>
      <c r="AC66" s="1">
        <v>2074079</v>
      </c>
      <c r="AD66" s="1">
        <v>133172</v>
      </c>
      <c r="AE66">
        <v>0</v>
      </c>
      <c r="AF66" s="1">
        <v>6118604</v>
      </c>
      <c r="AG66">
        <v>0</v>
      </c>
      <c r="AH66" s="1">
        <v>1199675</v>
      </c>
      <c r="AI66" s="1">
        <v>153043</v>
      </c>
      <c r="AJ66">
        <v>0</v>
      </c>
      <c r="AK66">
        <v>0</v>
      </c>
      <c r="AL66" s="1">
        <v>1436295</v>
      </c>
      <c r="AM66">
        <v>0</v>
      </c>
      <c r="AN66" s="1">
        <v>1312514</v>
      </c>
      <c r="AO66" s="1">
        <v>183850</v>
      </c>
      <c r="AP66" s="1">
        <v>1619</v>
      </c>
      <c r="AQ66">
        <v>0</v>
      </c>
      <c r="AR66" s="1">
        <v>4254684</v>
      </c>
      <c r="AS66" s="1">
        <v>4122763</v>
      </c>
      <c r="AT66">
        <v>0</v>
      </c>
      <c r="AU66">
        <v>0</v>
      </c>
      <c r="AV66">
        <v>0</v>
      </c>
      <c r="AW66">
        <v>0</v>
      </c>
      <c r="AX66">
        <v>0</v>
      </c>
      <c r="AY66" s="1">
        <v>61450223</v>
      </c>
      <c r="AZ66">
        <v>0</v>
      </c>
    </row>
    <row r="67" spans="15:52" x14ac:dyDescent="0.3">
      <c r="O67" t="s">
        <v>59</v>
      </c>
      <c r="P67" s="1">
        <v>13246826</v>
      </c>
      <c r="Q67" s="1">
        <v>205421</v>
      </c>
      <c r="R67" s="1">
        <v>1795234</v>
      </c>
      <c r="S67" s="1">
        <v>6667601</v>
      </c>
      <c r="T67">
        <f t="shared" si="9"/>
        <v>6667.6009999999997</v>
      </c>
      <c r="U67" s="1">
        <v>993421</v>
      </c>
      <c r="V67" s="1">
        <v>343645</v>
      </c>
      <c r="W67" s="1">
        <v>1752716</v>
      </c>
      <c r="X67" s="1">
        <v>8415760</v>
      </c>
      <c r="Y67">
        <v>0</v>
      </c>
      <c r="Z67" s="1">
        <v>10201653</v>
      </c>
      <c r="AA67" s="1">
        <v>16686</v>
      </c>
      <c r="AB67" s="1">
        <v>11409797</v>
      </c>
      <c r="AC67" s="1">
        <v>1936685</v>
      </c>
      <c r="AD67" s="1">
        <v>300383</v>
      </c>
      <c r="AE67">
        <v>0</v>
      </c>
      <c r="AF67" s="1">
        <v>1122070</v>
      </c>
      <c r="AG67">
        <v>0</v>
      </c>
      <c r="AH67" s="1">
        <v>15020684</v>
      </c>
      <c r="AI67">
        <v>0</v>
      </c>
      <c r="AJ67">
        <v>0</v>
      </c>
      <c r="AK67">
        <v>0</v>
      </c>
      <c r="AL67" s="1">
        <v>4098745</v>
      </c>
      <c r="AM67">
        <v>0</v>
      </c>
      <c r="AN67">
        <v>0</v>
      </c>
      <c r="AO67" s="1">
        <v>63091</v>
      </c>
      <c r="AP67">
        <v>0</v>
      </c>
      <c r="AQ67">
        <v>0</v>
      </c>
      <c r="AR67" s="1">
        <v>8278142</v>
      </c>
      <c r="AS67" s="1">
        <v>255012</v>
      </c>
      <c r="AT67">
        <v>0</v>
      </c>
      <c r="AU67">
        <v>0</v>
      </c>
      <c r="AV67">
        <v>0</v>
      </c>
      <c r="AW67">
        <v>0</v>
      </c>
      <c r="AX67">
        <v>0</v>
      </c>
      <c r="AY67" s="1">
        <v>92986172</v>
      </c>
      <c r="AZ67">
        <v>0</v>
      </c>
    </row>
    <row r="68" spans="15:52" x14ac:dyDescent="0.3">
      <c r="O68" t="s">
        <v>60</v>
      </c>
      <c r="P68" s="1">
        <v>5833070</v>
      </c>
      <c r="Q68">
        <v>0</v>
      </c>
      <c r="R68">
        <v>0</v>
      </c>
      <c r="S68" s="1">
        <v>345868</v>
      </c>
      <c r="T68">
        <f t="shared" si="9"/>
        <v>345.86799999999999</v>
      </c>
      <c r="U68">
        <v>0</v>
      </c>
      <c r="V68">
        <v>0</v>
      </c>
      <c r="W68">
        <v>0</v>
      </c>
      <c r="X68" s="1">
        <v>241932</v>
      </c>
      <c r="Y68">
        <v>0</v>
      </c>
      <c r="Z68" s="1">
        <v>1921237</v>
      </c>
      <c r="AA68">
        <v>0</v>
      </c>
      <c r="AB68" s="1">
        <v>7225102</v>
      </c>
      <c r="AC68" s="1">
        <v>896766</v>
      </c>
      <c r="AD68" s="1">
        <v>164060</v>
      </c>
      <c r="AE68">
        <v>0</v>
      </c>
      <c r="AF68" s="1">
        <v>398452</v>
      </c>
      <c r="AG68">
        <v>0</v>
      </c>
      <c r="AH68" s="1">
        <v>22401791</v>
      </c>
      <c r="AI68">
        <v>0</v>
      </c>
      <c r="AJ68">
        <v>0</v>
      </c>
      <c r="AK68">
        <v>0</v>
      </c>
      <c r="AL68" s="1">
        <v>1205685</v>
      </c>
      <c r="AM68">
        <v>0</v>
      </c>
      <c r="AN68">
        <v>0</v>
      </c>
      <c r="AO68">
        <v>0</v>
      </c>
      <c r="AP68">
        <v>0</v>
      </c>
      <c r="AQ68">
        <v>0</v>
      </c>
      <c r="AR68" s="1">
        <v>1592606</v>
      </c>
      <c r="AS68" s="1">
        <v>19347</v>
      </c>
      <c r="AT68">
        <v>0</v>
      </c>
      <c r="AU68">
        <v>0</v>
      </c>
      <c r="AV68">
        <v>0</v>
      </c>
      <c r="AW68">
        <v>0</v>
      </c>
      <c r="AX68">
        <v>0</v>
      </c>
      <c r="AY68" s="1">
        <v>114047531</v>
      </c>
      <c r="AZ68">
        <v>0</v>
      </c>
    </row>
    <row r="69" spans="15:52" x14ac:dyDescent="0.3">
      <c r="O69" t="s">
        <v>61</v>
      </c>
      <c r="P69">
        <v>0</v>
      </c>
      <c r="Q69">
        <v>0</v>
      </c>
      <c r="R69">
        <v>0</v>
      </c>
      <c r="S69">
        <v>0</v>
      </c>
      <c r="T69">
        <f t="shared" si="9"/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1">
        <v>779574</v>
      </c>
      <c r="AA69">
        <v>0</v>
      </c>
      <c r="AB69" s="1">
        <v>251068</v>
      </c>
      <c r="AC69">
        <v>0</v>
      </c>
      <c r="AD69" s="1">
        <v>455131</v>
      </c>
      <c r="AE69">
        <v>0</v>
      </c>
      <c r="AF69" s="1">
        <v>57346</v>
      </c>
      <c r="AG69">
        <v>0</v>
      </c>
      <c r="AH69" s="1">
        <v>35417469</v>
      </c>
      <c r="AI69">
        <v>0</v>
      </c>
      <c r="AJ69">
        <v>0</v>
      </c>
      <c r="AK69">
        <v>0</v>
      </c>
      <c r="AL69" s="1">
        <v>17035</v>
      </c>
      <c r="AM69">
        <v>0</v>
      </c>
      <c r="AN69">
        <v>0</v>
      </c>
      <c r="AO69" s="1">
        <v>137063</v>
      </c>
      <c r="AP69">
        <v>0</v>
      </c>
      <c r="AQ69">
        <v>0</v>
      </c>
      <c r="AR69" s="1">
        <v>2306871</v>
      </c>
      <c r="AS69" s="1">
        <v>3896</v>
      </c>
      <c r="AT69">
        <v>0</v>
      </c>
      <c r="AU69">
        <v>0</v>
      </c>
      <c r="AV69">
        <v>0</v>
      </c>
      <c r="AW69">
        <v>0</v>
      </c>
      <c r="AX69" s="1">
        <v>37540535</v>
      </c>
      <c r="AY69" s="1">
        <v>186622734</v>
      </c>
      <c r="AZ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2B2B-C8EE-48EF-9C5D-F49534FFD563}">
  <dimension ref="B1:W64"/>
  <sheetViews>
    <sheetView topLeftCell="A21" workbookViewId="0">
      <selection activeCell="B46" sqref="B46"/>
    </sheetView>
  </sheetViews>
  <sheetFormatPr defaultRowHeight="14.4" x14ac:dyDescent="0.3"/>
  <cols>
    <col min="2" max="2" width="28.5546875" customWidth="1"/>
    <col min="3" max="3" width="30.77734375" customWidth="1"/>
    <col min="4" max="11" width="6.21875" customWidth="1"/>
    <col min="12" max="12" width="7.77734375" customWidth="1"/>
    <col min="13" max="13" width="6.21875" customWidth="1"/>
  </cols>
  <sheetData>
    <row r="1" spans="3:21" x14ac:dyDescent="0.3">
      <c r="C1" t="s">
        <v>1</v>
      </c>
      <c r="N1">
        <v>2</v>
      </c>
    </row>
    <row r="2" spans="3:21" x14ac:dyDescent="0.3">
      <c r="C2" t="s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3:21" x14ac:dyDescent="0.3">
      <c r="C3" t="s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3:21" x14ac:dyDescent="0.3">
      <c r="C4" t="s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3:21" x14ac:dyDescent="0.3">
      <c r="C5" t="s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3:21" x14ac:dyDescent="0.3">
      <c r="C6" t="s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3:21" x14ac:dyDescent="0.3">
      <c r="C7" t="s">
        <v>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3:21" x14ac:dyDescent="0.3">
      <c r="C8" t="s">
        <v>8</v>
      </c>
      <c r="N8" s="1">
        <v>976226</v>
      </c>
      <c r="O8" s="1">
        <v>2386333</v>
      </c>
      <c r="P8" s="1">
        <v>8841474</v>
      </c>
      <c r="Q8" s="1">
        <v>1187218</v>
      </c>
      <c r="R8" s="1">
        <v>7495031</v>
      </c>
      <c r="S8" s="1">
        <v>324296</v>
      </c>
      <c r="T8" s="1">
        <v>31909</v>
      </c>
      <c r="U8" s="1">
        <v>1036109</v>
      </c>
    </row>
    <row r="9" spans="3:21" x14ac:dyDescent="0.3">
      <c r="C9" t="s">
        <v>9</v>
      </c>
      <c r="N9" s="1">
        <v>12401</v>
      </c>
      <c r="O9">
        <v>0.42</v>
      </c>
      <c r="P9" s="1">
        <v>212457</v>
      </c>
      <c r="Q9" s="1">
        <v>79664</v>
      </c>
      <c r="R9" s="1">
        <v>24897</v>
      </c>
      <c r="S9" s="1">
        <v>27377</v>
      </c>
      <c r="T9">
        <v>0.46800000000000003</v>
      </c>
      <c r="U9" s="1">
        <v>215222</v>
      </c>
    </row>
    <row r="10" spans="3:21" x14ac:dyDescent="0.3">
      <c r="C10" t="s">
        <v>10</v>
      </c>
      <c r="N10">
        <v>0.05</v>
      </c>
      <c r="O10">
        <v>0.38600000000000001</v>
      </c>
      <c r="P10">
        <v>0.75900000000000001</v>
      </c>
      <c r="Q10" s="1">
        <v>2430</v>
      </c>
      <c r="R10">
        <v>0.08</v>
      </c>
      <c r="S10" s="1">
        <v>1068</v>
      </c>
      <c r="T10">
        <v>0.33700000000000002</v>
      </c>
      <c r="U10" s="1">
        <v>9027</v>
      </c>
    </row>
    <row r="11" spans="3:21" x14ac:dyDescent="0.3">
      <c r="C11" t="s">
        <v>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3:21" x14ac:dyDescent="0.3">
      <c r="C12" t="s">
        <v>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3:21" x14ac:dyDescent="0.3">
      <c r="C13" t="s">
        <v>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3:21" x14ac:dyDescent="0.3">
      <c r="C14" t="s">
        <v>14</v>
      </c>
      <c r="N14" s="1">
        <v>215629</v>
      </c>
      <c r="O14" s="1">
        <v>742367</v>
      </c>
      <c r="P14" s="1">
        <v>4335025</v>
      </c>
      <c r="Q14" s="1">
        <v>1036470</v>
      </c>
      <c r="R14" s="1">
        <v>3327155</v>
      </c>
      <c r="S14" s="1">
        <v>3022188</v>
      </c>
      <c r="T14" s="1">
        <v>81750</v>
      </c>
      <c r="U14" s="1">
        <v>1443585</v>
      </c>
    </row>
    <row r="15" spans="3:21" x14ac:dyDescent="0.3">
      <c r="C15" t="s">
        <v>15</v>
      </c>
      <c r="N15" s="1">
        <v>907751</v>
      </c>
      <c r="O15" s="1">
        <v>72827</v>
      </c>
      <c r="P15" s="1">
        <v>4735666</v>
      </c>
      <c r="Q15" s="1">
        <v>2344212</v>
      </c>
      <c r="R15" s="1">
        <v>13387326</v>
      </c>
      <c r="S15" s="1">
        <v>6854253</v>
      </c>
      <c r="T15" s="1">
        <v>778025</v>
      </c>
      <c r="U15" s="1">
        <v>1158446</v>
      </c>
    </row>
    <row r="16" spans="3:21" x14ac:dyDescent="0.3">
      <c r="C16" t="s">
        <v>16</v>
      </c>
      <c r="N16" s="1">
        <v>431094</v>
      </c>
      <c r="O16" s="1">
        <v>10775</v>
      </c>
      <c r="P16" s="1">
        <v>1691425</v>
      </c>
      <c r="Q16" s="1">
        <v>1886252</v>
      </c>
      <c r="R16" s="1">
        <v>2047211</v>
      </c>
      <c r="S16" s="1">
        <v>501346</v>
      </c>
      <c r="T16" s="1">
        <v>216788</v>
      </c>
      <c r="U16" s="1">
        <v>165784</v>
      </c>
    </row>
    <row r="17" spans="2:22" x14ac:dyDescent="0.3">
      <c r="C17" t="s">
        <v>17</v>
      </c>
      <c r="N17" s="1">
        <v>39335</v>
      </c>
      <c r="O17" s="1">
        <v>2111</v>
      </c>
      <c r="P17" s="1">
        <v>1207620</v>
      </c>
      <c r="Q17" s="1">
        <v>707306</v>
      </c>
      <c r="R17" s="1">
        <v>88361</v>
      </c>
      <c r="S17" s="1">
        <v>57012</v>
      </c>
      <c r="T17" s="1">
        <v>97451</v>
      </c>
      <c r="U17" s="1">
        <v>31898</v>
      </c>
    </row>
    <row r="18" spans="2:22" x14ac:dyDescent="0.3">
      <c r="C18" t="s">
        <v>18</v>
      </c>
      <c r="N18" s="1">
        <v>2482</v>
      </c>
      <c r="O18">
        <v>0</v>
      </c>
      <c r="P18" s="1">
        <v>41034</v>
      </c>
      <c r="Q18" s="1">
        <v>63120</v>
      </c>
      <c r="R18" s="1">
        <v>5430</v>
      </c>
      <c r="S18" s="1">
        <v>6308</v>
      </c>
      <c r="T18" s="1">
        <v>2958</v>
      </c>
      <c r="U18">
        <v>2E-3</v>
      </c>
    </row>
    <row r="19" spans="2:22" x14ac:dyDescent="0.3">
      <c r="C19" t="s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1" spans="2:22" x14ac:dyDescent="0.3">
      <c r="B21">
        <v>0</v>
      </c>
      <c r="C2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2:22" x14ac:dyDescent="0.3">
      <c r="B22">
        <v>0</v>
      </c>
      <c r="C22" t="s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2:22" x14ac:dyDescent="0.3">
      <c r="B23">
        <v>0</v>
      </c>
      <c r="C23" t="s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2:22" x14ac:dyDescent="0.3">
      <c r="B24">
        <v>0</v>
      </c>
      <c r="C24" t="s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2:22" x14ac:dyDescent="0.3">
      <c r="B25">
        <v>0</v>
      </c>
      <c r="C25" t="s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2:22" x14ac:dyDescent="0.3">
      <c r="B26">
        <v>0</v>
      </c>
      <c r="C26" t="s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2:22" x14ac:dyDescent="0.3">
      <c r="B27" t="s">
        <v>39</v>
      </c>
      <c r="C27" t="s">
        <v>26</v>
      </c>
      <c r="D27">
        <v>918.68299999999999</v>
      </c>
      <c r="E27">
        <v>2069.5630000000001</v>
      </c>
      <c r="F27">
        <v>5872.7110000000002</v>
      </c>
      <c r="G27">
        <v>1529.836</v>
      </c>
      <c r="H27">
        <v>10373.527</v>
      </c>
      <c r="I27">
        <v>320.267</v>
      </c>
      <c r="J27">
        <v>37.738</v>
      </c>
      <c r="K27">
        <v>651.28700000000003</v>
      </c>
      <c r="L27">
        <v>18828.085999999999</v>
      </c>
      <c r="N27" s="2">
        <v>976.226</v>
      </c>
      <c r="O27" s="2">
        <v>2386.3330000000001</v>
      </c>
      <c r="P27" s="2">
        <v>8841.4740000000002</v>
      </c>
      <c r="Q27" s="2">
        <v>1187.2180000000001</v>
      </c>
      <c r="R27" s="2">
        <v>7495.0309999999999</v>
      </c>
      <c r="S27" s="2">
        <v>324.29599999999999</v>
      </c>
      <c r="T27" s="2">
        <v>31.908999999999999</v>
      </c>
      <c r="U27" s="2">
        <v>1036.1089999999999</v>
      </c>
      <c r="V27">
        <v>16984.109</v>
      </c>
    </row>
    <row r="28" spans="2:22" x14ac:dyDescent="0.3">
      <c r="B28" t="s">
        <v>38</v>
      </c>
      <c r="C28" t="s">
        <v>27</v>
      </c>
      <c r="D28">
        <v>7.7210000000000001</v>
      </c>
      <c r="E28">
        <v>4.3399999999999998E-4</v>
      </c>
      <c r="F28">
        <v>220.52500000000001</v>
      </c>
      <c r="G28">
        <v>82.087999999999994</v>
      </c>
      <c r="H28">
        <v>25.154</v>
      </c>
      <c r="I28">
        <v>17.887</v>
      </c>
      <c r="J28">
        <v>0.48399999999999999</v>
      </c>
      <c r="K28">
        <v>218.37100000000001</v>
      </c>
      <c r="L28">
        <v>1614.1120000000001</v>
      </c>
      <c r="N28" s="2">
        <v>12.401</v>
      </c>
      <c r="O28" s="2">
        <v>4.1999999999999996E-4</v>
      </c>
      <c r="P28" s="2">
        <v>212.45699999999999</v>
      </c>
      <c r="Q28" s="2">
        <v>79.664000000000001</v>
      </c>
      <c r="R28" s="2">
        <v>24.896999999999998</v>
      </c>
      <c r="S28" s="2">
        <v>27.376999999999999</v>
      </c>
      <c r="T28" s="2">
        <v>0.46800000000000003</v>
      </c>
      <c r="U28" s="2">
        <v>215.22200000000001</v>
      </c>
      <c r="V28">
        <v>1613.8689999999999</v>
      </c>
    </row>
    <row r="29" spans="2:22" x14ac:dyDescent="0.3">
      <c r="B29" t="s">
        <v>38</v>
      </c>
      <c r="C29" t="s">
        <v>28</v>
      </c>
      <c r="D29">
        <v>5.8999999999999997E-2</v>
      </c>
      <c r="E29">
        <v>0.41599999999999998</v>
      </c>
      <c r="F29">
        <v>0.626</v>
      </c>
      <c r="G29">
        <v>3.8889999999999998</v>
      </c>
      <c r="H29">
        <v>0.13700000000000001</v>
      </c>
      <c r="I29">
        <v>1.31</v>
      </c>
      <c r="J29">
        <v>0.495</v>
      </c>
      <c r="K29">
        <v>7.0460000000000003</v>
      </c>
      <c r="L29">
        <v>19.460999999999999</v>
      </c>
      <c r="N29" s="2">
        <v>0.05</v>
      </c>
      <c r="O29" s="2">
        <v>0.38600000000000001</v>
      </c>
      <c r="P29" s="2">
        <v>0.75900000000000001</v>
      </c>
      <c r="Q29" s="2">
        <v>2.4300000000000002</v>
      </c>
      <c r="R29" s="2">
        <v>0.08</v>
      </c>
      <c r="S29" s="2">
        <v>1.0680000000000001</v>
      </c>
      <c r="T29" s="2">
        <v>0.33700000000000002</v>
      </c>
      <c r="U29" s="2">
        <v>9.0269999999999992</v>
      </c>
      <c r="V29">
        <v>19.303000000000001</v>
      </c>
    </row>
    <row r="30" spans="2:22" x14ac:dyDescent="0.3">
      <c r="C30" t="s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>
        <v>0</v>
      </c>
    </row>
    <row r="31" spans="2:22" x14ac:dyDescent="0.3">
      <c r="C31" t="s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>
        <v>0</v>
      </c>
    </row>
    <row r="32" spans="2:22" x14ac:dyDescent="0.3">
      <c r="C32" t="s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>
        <v>0</v>
      </c>
    </row>
    <row r="33" spans="2:23" x14ac:dyDescent="0.3">
      <c r="B33" t="s">
        <v>41</v>
      </c>
      <c r="C33" t="s">
        <v>32</v>
      </c>
      <c r="D33">
        <v>213.01499999999999</v>
      </c>
      <c r="E33">
        <v>675.85699999999997</v>
      </c>
      <c r="F33">
        <v>3023.2689999999998</v>
      </c>
      <c r="G33">
        <v>1402.002</v>
      </c>
      <c r="H33">
        <v>4833.96</v>
      </c>
      <c r="I33">
        <v>3133.0990000000002</v>
      </c>
      <c r="J33">
        <v>101.49299999999999</v>
      </c>
      <c r="K33">
        <v>952.529</v>
      </c>
      <c r="L33">
        <v>24555.055</v>
      </c>
      <c r="N33" s="2">
        <v>215.62899999999999</v>
      </c>
      <c r="O33" s="2">
        <v>742.36699999999996</v>
      </c>
      <c r="P33" s="2">
        <v>4335.0249999999996</v>
      </c>
      <c r="Q33" s="2">
        <v>1036.47</v>
      </c>
      <c r="R33" s="2">
        <v>3327.1550000000002</v>
      </c>
      <c r="S33" s="2">
        <v>3022.1880000000001</v>
      </c>
      <c r="T33" s="2">
        <v>81.75</v>
      </c>
      <c r="U33" s="2">
        <v>1443.585</v>
      </c>
      <c r="V33">
        <v>18817.141</v>
      </c>
    </row>
    <row r="34" spans="2:23" x14ac:dyDescent="0.3">
      <c r="B34" t="s">
        <v>41</v>
      </c>
      <c r="C34" t="s">
        <v>33</v>
      </c>
      <c r="D34">
        <v>815.53099999999995</v>
      </c>
      <c r="E34">
        <v>75.710999999999999</v>
      </c>
      <c r="F34">
        <v>4950.4629999999997</v>
      </c>
      <c r="G34">
        <v>2428.4699999999998</v>
      </c>
      <c r="H34">
        <v>13616.172</v>
      </c>
      <c r="I34">
        <v>6462.1289999999999</v>
      </c>
      <c r="J34">
        <v>809.47699999999998</v>
      </c>
      <c r="K34">
        <v>1190.02</v>
      </c>
      <c r="L34">
        <v>100455</v>
      </c>
      <c r="N34" s="2">
        <v>907.75099999999998</v>
      </c>
      <c r="O34" s="2">
        <v>72.826999999999998</v>
      </c>
      <c r="P34" s="2">
        <v>4735.6660000000002</v>
      </c>
      <c r="Q34" s="2">
        <v>2344.212</v>
      </c>
      <c r="R34" s="2">
        <v>13387.325999999999</v>
      </c>
      <c r="S34" s="2">
        <v>6854.2529999999997</v>
      </c>
      <c r="T34" s="2">
        <v>778.02499999999998</v>
      </c>
      <c r="U34" s="2">
        <v>1158.4459999999999</v>
      </c>
      <c r="V34">
        <v>96601.358999999997</v>
      </c>
    </row>
    <row r="35" spans="2:23" x14ac:dyDescent="0.3">
      <c r="B35" t="s">
        <v>40</v>
      </c>
      <c r="C35" t="s">
        <v>34</v>
      </c>
      <c r="D35">
        <v>346.62299999999999</v>
      </c>
      <c r="E35">
        <v>11.121</v>
      </c>
      <c r="F35">
        <v>1759.47</v>
      </c>
      <c r="G35">
        <v>1938.682</v>
      </c>
      <c r="H35">
        <v>2068.547</v>
      </c>
      <c r="I35">
        <v>423.02600000000001</v>
      </c>
      <c r="J35">
        <v>223.97200000000001</v>
      </c>
      <c r="K35">
        <v>169.07300000000001</v>
      </c>
      <c r="L35">
        <v>18923.208999999999</v>
      </c>
      <c r="N35" s="2">
        <v>431.09399999999999</v>
      </c>
      <c r="O35" s="2">
        <v>10.775</v>
      </c>
      <c r="P35" s="2">
        <v>1691.425</v>
      </c>
      <c r="Q35" s="2">
        <v>1886.252</v>
      </c>
      <c r="R35" s="2">
        <v>2047.211</v>
      </c>
      <c r="S35" s="2">
        <v>501.346</v>
      </c>
      <c r="T35" s="2">
        <v>216.78800000000001</v>
      </c>
      <c r="U35" s="2">
        <v>165.78399999999999</v>
      </c>
      <c r="V35">
        <v>18293.300999999999</v>
      </c>
    </row>
    <row r="36" spans="2:23" x14ac:dyDescent="0.3">
      <c r="B36" t="s">
        <v>42</v>
      </c>
      <c r="C36" t="s">
        <v>35</v>
      </c>
      <c r="D36">
        <v>37.271000000000001</v>
      </c>
      <c r="E36">
        <v>1.843</v>
      </c>
      <c r="F36">
        <v>807.41899999999998</v>
      </c>
      <c r="G36">
        <v>917.73199999999997</v>
      </c>
      <c r="H36">
        <v>123.143</v>
      </c>
      <c r="I36">
        <v>56.692</v>
      </c>
      <c r="J36">
        <v>116.048</v>
      </c>
      <c r="K36">
        <v>20.190000000000001</v>
      </c>
      <c r="L36">
        <v>6667.6009999999997</v>
      </c>
      <c r="N36" s="2">
        <f>N17/1000</f>
        <v>39.335000000000001</v>
      </c>
      <c r="O36" s="2">
        <f t="shared" ref="O36:U36" si="0">O17/1000</f>
        <v>2.1110000000000002</v>
      </c>
      <c r="P36" s="2">
        <f t="shared" si="0"/>
        <v>1207.6199999999999</v>
      </c>
      <c r="Q36" s="2">
        <f t="shared" si="0"/>
        <v>707.30600000000004</v>
      </c>
      <c r="R36" s="2">
        <f t="shared" si="0"/>
        <v>88.361000000000004</v>
      </c>
      <c r="S36" s="2">
        <f t="shared" si="0"/>
        <v>57.012</v>
      </c>
      <c r="T36" s="2">
        <f t="shared" si="0"/>
        <v>97.450999999999993</v>
      </c>
      <c r="U36" s="2">
        <f t="shared" si="0"/>
        <v>31.898</v>
      </c>
      <c r="V36">
        <v>6516.8450000000003</v>
      </c>
    </row>
    <row r="37" spans="2:23" x14ac:dyDescent="0.3">
      <c r="B37" t="s">
        <v>42</v>
      </c>
      <c r="C37" t="s">
        <v>36</v>
      </c>
      <c r="D37">
        <v>1.9750000000000001</v>
      </c>
      <c r="E37">
        <v>0</v>
      </c>
      <c r="F37">
        <v>41.627000000000002</v>
      </c>
      <c r="G37">
        <v>63.93</v>
      </c>
      <c r="H37">
        <v>5.5039999999999996</v>
      </c>
      <c r="I37">
        <v>5.2670000000000003</v>
      </c>
      <c r="J37">
        <v>2.9980000000000002</v>
      </c>
      <c r="K37">
        <v>2E-3</v>
      </c>
      <c r="L37">
        <v>345.86799999999999</v>
      </c>
      <c r="N37" s="2">
        <f t="shared" ref="N37:U38" si="1">N18/1000</f>
        <v>2.4820000000000002</v>
      </c>
      <c r="O37" s="2">
        <f t="shared" si="1"/>
        <v>0</v>
      </c>
      <c r="P37" s="2">
        <f t="shared" si="1"/>
        <v>41.033999999999999</v>
      </c>
      <c r="Q37" s="2">
        <f t="shared" si="1"/>
        <v>63.12</v>
      </c>
      <c r="R37" s="2">
        <f t="shared" si="1"/>
        <v>5.43</v>
      </c>
      <c r="S37" s="2">
        <f t="shared" si="1"/>
        <v>6.3079999999999998</v>
      </c>
      <c r="T37" s="2">
        <f t="shared" si="1"/>
        <v>2.9580000000000002</v>
      </c>
      <c r="U37" s="2">
        <f t="shared" si="1"/>
        <v>1.9999999999999999E-6</v>
      </c>
      <c r="V37">
        <v>345.83699999999999</v>
      </c>
    </row>
    <row r="38" spans="2:23" x14ac:dyDescent="0.3">
      <c r="C38" t="s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 s="2">
        <f t="shared" si="1"/>
        <v>0</v>
      </c>
      <c r="O38" s="2">
        <f t="shared" si="1"/>
        <v>0</v>
      </c>
      <c r="P38" s="2">
        <f t="shared" si="1"/>
        <v>0</v>
      </c>
      <c r="Q38" s="2">
        <f t="shared" si="1"/>
        <v>0</v>
      </c>
      <c r="R38" s="2">
        <f t="shared" si="1"/>
        <v>0</v>
      </c>
      <c r="S38" s="2">
        <f t="shared" si="1"/>
        <v>0</v>
      </c>
      <c r="T38" s="2">
        <f t="shared" si="1"/>
        <v>0</v>
      </c>
      <c r="U38" s="2">
        <f t="shared" si="1"/>
        <v>0</v>
      </c>
      <c r="V38">
        <v>0</v>
      </c>
    </row>
    <row r="39" spans="2:23" x14ac:dyDescent="0.3"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2" spans="2:23" x14ac:dyDescent="0.3">
      <c r="D42" t="s">
        <v>62</v>
      </c>
      <c r="E42" t="s">
        <v>64</v>
      </c>
      <c r="F42" t="s">
        <v>67</v>
      </c>
      <c r="G42" t="s">
        <v>69</v>
      </c>
      <c r="H42" t="s">
        <v>70</v>
      </c>
      <c r="I42" t="s">
        <v>72</v>
      </c>
      <c r="J42" t="s">
        <v>73</v>
      </c>
      <c r="K42" t="s">
        <v>76</v>
      </c>
      <c r="N42" t="s">
        <v>62</v>
      </c>
      <c r="O42" t="s">
        <v>64</v>
      </c>
      <c r="P42" t="s">
        <v>67</v>
      </c>
      <c r="Q42" t="s">
        <v>69</v>
      </c>
      <c r="R42" t="s">
        <v>70</v>
      </c>
      <c r="S42" t="s">
        <v>72</v>
      </c>
      <c r="T42" t="s">
        <v>73</v>
      </c>
      <c r="U42" t="s">
        <v>76</v>
      </c>
    </row>
    <row r="43" spans="2:23" x14ac:dyDescent="0.3">
      <c r="B43" t="s">
        <v>39</v>
      </c>
      <c r="D43" s="3">
        <f>D27</f>
        <v>918.68299999999999</v>
      </c>
      <c r="E43" s="3">
        <f t="shared" ref="E43:U43" si="2">E27</f>
        <v>2069.5630000000001</v>
      </c>
      <c r="F43" s="5">
        <f t="shared" si="2"/>
        <v>5872.7110000000002</v>
      </c>
      <c r="G43" s="3">
        <f t="shared" si="2"/>
        <v>1529.836</v>
      </c>
      <c r="H43" s="5">
        <f t="shared" si="2"/>
        <v>10373.527</v>
      </c>
      <c r="I43" s="3">
        <f t="shared" si="2"/>
        <v>320.267</v>
      </c>
      <c r="J43" s="3">
        <f t="shared" si="2"/>
        <v>37.738</v>
      </c>
      <c r="K43" s="3">
        <f t="shared" si="2"/>
        <v>651.28700000000003</v>
      </c>
      <c r="L43" s="3">
        <f t="shared" ref="L43" si="3">L27</f>
        <v>18828.085999999999</v>
      </c>
      <c r="N43" s="3">
        <f t="shared" si="2"/>
        <v>976.226</v>
      </c>
      <c r="O43" s="3">
        <f t="shared" si="2"/>
        <v>2386.3330000000001</v>
      </c>
      <c r="P43" s="3">
        <f t="shared" si="2"/>
        <v>8841.4740000000002</v>
      </c>
      <c r="Q43" s="3">
        <f t="shared" si="2"/>
        <v>1187.2180000000001</v>
      </c>
      <c r="R43" s="3">
        <f t="shared" si="2"/>
        <v>7495.0309999999999</v>
      </c>
      <c r="S43" s="3">
        <f t="shared" si="2"/>
        <v>324.29599999999999</v>
      </c>
      <c r="T43" s="3">
        <f t="shared" si="2"/>
        <v>31.908999999999999</v>
      </c>
      <c r="U43" s="3">
        <f t="shared" si="2"/>
        <v>1036.1089999999999</v>
      </c>
      <c r="V43" s="3">
        <f t="shared" ref="V43" si="4">V27</f>
        <v>16984.109</v>
      </c>
      <c r="W43" s="3">
        <f>SUM(N43:U43)-SUM(D43:K43)</f>
        <v>504.98399999999674</v>
      </c>
    </row>
    <row r="44" spans="2:23" x14ac:dyDescent="0.3">
      <c r="B44" t="s">
        <v>38</v>
      </c>
      <c r="D44" s="3">
        <f>D28+D29</f>
        <v>7.78</v>
      </c>
      <c r="E44" s="3">
        <f t="shared" ref="E44:U44" si="5">E28+E29</f>
        <v>0.41643399999999997</v>
      </c>
      <c r="F44" s="5">
        <f t="shared" si="5"/>
        <v>221.15100000000001</v>
      </c>
      <c r="G44" s="3">
        <f t="shared" si="5"/>
        <v>85.97699999999999</v>
      </c>
      <c r="H44" s="5">
        <f t="shared" si="5"/>
        <v>25.291</v>
      </c>
      <c r="I44" s="3">
        <f t="shared" si="5"/>
        <v>19.196999999999999</v>
      </c>
      <c r="J44" s="3">
        <f t="shared" si="5"/>
        <v>0.97899999999999998</v>
      </c>
      <c r="K44" s="3">
        <f t="shared" si="5"/>
        <v>225.417</v>
      </c>
      <c r="L44" s="3">
        <f t="shared" ref="L44" si="6">L28+L29</f>
        <v>1633.5730000000001</v>
      </c>
      <c r="N44" s="3">
        <f t="shared" si="5"/>
        <v>12.451000000000001</v>
      </c>
      <c r="O44" s="3">
        <f t="shared" si="5"/>
        <v>0.38641999999999999</v>
      </c>
      <c r="P44" s="3">
        <f t="shared" si="5"/>
        <v>213.21599999999998</v>
      </c>
      <c r="Q44" s="3">
        <f t="shared" si="5"/>
        <v>82.094000000000008</v>
      </c>
      <c r="R44" s="3">
        <f t="shared" si="5"/>
        <v>24.976999999999997</v>
      </c>
      <c r="S44" s="3">
        <f t="shared" si="5"/>
        <v>28.445</v>
      </c>
      <c r="T44" s="3">
        <f t="shared" si="5"/>
        <v>0.80500000000000005</v>
      </c>
      <c r="U44" s="3">
        <f t="shared" si="5"/>
        <v>224.249</v>
      </c>
      <c r="V44" s="3">
        <f t="shared" ref="V44" si="7">V28+V29</f>
        <v>1633.172</v>
      </c>
      <c r="W44" s="3">
        <f>SUM(N44:U44)-SUM(D44:K44)</f>
        <v>0.41498599999999897</v>
      </c>
    </row>
    <row r="45" spans="2:23" x14ac:dyDescent="0.3">
      <c r="B45" t="s">
        <v>77</v>
      </c>
      <c r="D45" s="3">
        <f>D33+D34</f>
        <v>1028.5459999999998</v>
      </c>
      <c r="E45" s="3">
        <f t="shared" ref="E45:U45" si="8">E33+E34</f>
        <v>751.56799999999998</v>
      </c>
      <c r="F45" s="5">
        <f t="shared" si="8"/>
        <v>7973.732</v>
      </c>
      <c r="G45" s="3">
        <f t="shared" si="8"/>
        <v>3830.4719999999998</v>
      </c>
      <c r="H45" s="5">
        <f t="shared" si="8"/>
        <v>18450.132000000001</v>
      </c>
      <c r="I45" s="3">
        <f t="shared" si="8"/>
        <v>9595.2279999999992</v>
      </c>
      <c r="J45" s="3">
        <f t="shared" si="8"/>
        <v>910.97</v>
      </c>
      <c r="K45" s="3">
        <f t="shared" si="8"/>
        <v>2142.549</v>
      </c>
      <c r="L45" s="3">
        <f t="shared" ref="L45" si="9">L33+L34</f>
        <v>125010.05499999999</v>
      </c>
      <c r="N45" s="3">
        <f t="shared" si="8"/>
        <v>1123.3799999999999</v>
      </c>
      <c r="O45" s="3">
        <f t="shared" si="8"/>
        <v>815.19399999999996</v>
      </c>
      <c r="P45" s="3">
        <f t="shared" si="8"/>
        <v>9070.6909999999989</v>
      </c>
      <c r="Q45" s="3">
        <f t="shared" si="8"/>
        <v>3380.6819999999998</v>
      </c>
      <c r="R45" s="3">
        <f t="shared" si="8"/>
        <v>16714.481</v>
      </c>
      <c r="S45" s="3">
        <f t="shared" si="8"/>
        <v>9876.4409999999989</v>
      </c>
      <c r="T45" s="3">
        <f t="shared" si="8"/>
        <v>859.77499999999998</v>
      </c>
      <c r="U45" s="3">
        <f t="shared" si="8"/>
        <v>2602.0309999999999</v>
      </c>
      <c r="V45" s="3">
        <f t="shared" ref="V45" si="10">V33+V34</f>
        <v>115418.5</v>
      </c>
      <c r="W45" s="3">
        <f>SUM(N45:V45)-SUM(D45:L45)</f>
        <v>-9832.0769999999902</v>
      </c>
    </row>
    <row r="46" spans="2:23" x14ac:dyDescent="0.3">
      <c r="B46" t="s">
        <v>78</v>
      </c>
      <c r="D46" s="3">
        <f>D35</f>
        <v>346.62299999999999</v>
      </c>
      <c r="E46" s="3">
        <f t="shared" ref="E46:U46" si="11">E35</f>
        <v>11.121</v>
      </c>
      <c r="F46" s="5">
        <f t="shared" si="11"/>
        <v>1759.47</v>
      </c>
      <c r="G46" s="3">
        <f t="shared" si="11"/>
        <v>1938.682</v>
      </c>
      <c r="H46" s="5">
        <f t="shared" si="11"/>
        <v>2068.547</v>
      </c>
      <c r="I46" s="3">
        <f t="shared" si="11"/>
        <v>423.02600000000001</v>
      </c>
      <c r="J46" s="3">
        <f t="shared" si="11"/>
        <v>223.97200000000001</v>
      </c>
      <c r="K46" s="3">
        <f t="shared" si="11"/>
        <v>169.07300000000001</v>
      </c>
      <c r="L46" s="3">
        <f t="shared" ref="L46" si="12">L35</f>
        <v>18923.208999999999</v>
      </c>
      <c r="N46" s="3">
        <f t="shared" si="11"/>
        <v>431.09399999999999</v>
      </c>
      <c r="O46" s="3">
        <f t="shared" si="11"/>
        <v>10.775</v>
      </c>
      <c r="P46" s="3">
        <f t="shared" si="11"/>
        <v>1691.425</v>
      </c>
      <c r="Q46" s="3">
        <f t="shared" si="11"/>
        <v>1886.252</v>
      </c>
      <c r="R46" s="3">
        <f t="shared" si="11"/>
        <v>2047.211</v>
      </c>
      <c r="S46" s="3">
        <f t="shared" si="11"/>
        <v>501.346</v>
      </c>
      <c r="T46" s="3">
        <f t="shared" si="11"/>
        <v>216.78800000000001</v>
      </c>
      <c r="U46" s="3">
        <f t="shared" si="11"/>
        <v>165.78399999999999</v>
      </c>
      <c r="V46" s="3">
        <f t="shared" ref="V46" si="13">V35</f>
        <v>18293.300999999999</v>
      </c>
      <c r="W46" s="3">
        <f t="shared" ref="W46:W47" si="14">SUM(N46:V46)-SUM(D46:L46)</f>
        <v>-619.74699999999939</v>
      </c>
    </row>
    <row r="47" spans="2:23" x14ac:dyDescent="0.3">
      <c r="B47" t="s">
        <v>79</v>
      </c>
      <c r="D47" s="3">
        <f>D36+D37</f>
        <v>39.246000000000002</v>
      </c>
      <c r="E47" s="3">
        <f t="shared" ref="E47:U47" si="15">E36+E37</f>
        <v>1.843</v>
      </c>
      <c r="F47" s="5">
        <f t="shared" si="15"/>
        <v>849.04599999999994</v>
      </c>
      <c r="G47" s="3">
        <f t="shared" si="15"/>
        <v>981.66199999999992</v>
      </c>
      <c r="H47" s="5">
        <f t="shared" si="15"/>
        <v>128.64699999999999</v>
      </c>
      <c r="I47" s="3">
        <f t="shared" si="15"/>
        <v>61.959000000000003</v>
      </c>
      <c r="J47" s="3">
        <f t="shared" si="15"/>
        <v>119.04600000000001</v>
      </c>
      <c r="K47" s="3">
        <f t="shared" si="15"/>
        <v>20.192</v>
      </c>
      <c r="L47" s="3">
        <f t="shared" ref="L47" si="16">L36+L37</f>
        <v>7013.4690000000001</v>
      </c>
      <c r="N47" s="3">
        <f t="shared" si="15"/>
        <v>41.817</v>
      </c>
      <c r="O47" s="3">
        <f t="shared" si="15"/>
        <v>2.1110000000000002</v>
      </c>
      <c r="P47" s="3">
        <f t="shared" si="15"/>
        <v>1248.654</v>
      </c>
      <c r="Q47" s="3">
        <f t="shared" si="15"/>
        <v>770.42600000000004</v>
      </c>
      <c r="R47" s="3">
        <f t="shared" si="15"/>
        <v>93.790999999999997</v>
      </c>
      <c r="S47" s="3">
        <f t="shared" si="15"/>
        <v>63.32</v>
      </c>
      <c r="T47" s="3">
        <f t="shared" si="15"/>
        <v>100.40899999999999</v>
      </c>
      <c r="U47" s="3">
        <f t="shared" si="15"/>
        <v>31.898001999999998</v>
      </c>
      <c r="V47" s="3">
        <f t="shared" ref="V47" si="17">V36+V37</f>
        <v>6862.6820000000007</v>
      </c>
      <c r="W47" s="3">
        <f t="shared" si="14"/>
        <v>-1.9979999997303821E-3</v>
      </c>
    </row>
    <row r="49" spans="3:22" x14ac:dyDescent="0.3">
      <c r="D49" t="s">
        <v>62</v>
      </c>
      <c r="E49" t="s">
        <v>64</v>
      </c>
      <c r="F49" t="s">
        <v>67</v>
      </c>
      <c r="G49" t="s">
        <v>69</v>
      </c>
      <c r="H49" t="s">
        <v>70</v>
      </c>
      <c r="I49" t="s">
        <v>72</v>
      </c>
      <c r="J49" t="s">
        <v>73</v>
      </c>
      <c r="K49" t="s">
        <v>76</v>
      </c>
    </row>
    <row r="50" spans="3:22" x14ac:dyDescent="0.3">
      <c r="C50" t="s">
        <v>39</v>
      </c>
      <c r="D50" s="4">
        <f t="shared" ref="D50:K50" si="18">(N43-D43)/N43</f>
        <v>5.8944342805866683E-2</v>
      </c>
      <c r="E50" s="4">
        <f t="shared" si="18"/>
        <v>0.13274341845836268</v>
      </c>
      <c r="F50" s="4">
        <f t="shared" si="18"/>
        <v>0.3357769304077578</v>
      </c>
      <c r="G50" s="4">
        <f t="shared" si="18"/>
        <v>-0.28858895333460233</v>
      </c>
      <c r="H50" s="4">
        <f t="shared" si="18"/>
        <v>-0.38405391518727544</v>
      </c>
      <c r="I50" s="4">
        <f t="shared" si="18"/>
        <v>1.2423835014924625E-2</v>
      </c>
      <c r="J50" s="4">
        <f t="shared" si="18"/>
        <v>-0.18267573411890065</v>
      </c>
      <c r="K50" s="4">
        <f t="shared" si="18"/>
        <v>0.37141072995215746</v>
      </c>
      <c r="L50" s="4">
        <f>(V43-L43)/V43</f>
        <v>-0.10857072337442011</v>
      </c>
      <c r="N50" s="4" cm="1">
        <f t="array" ref="N50">(N43-D43)/SUM(ABS($W$43:$W$47))</f>
        <v>5.2516034017760643E-3</v>
      </c>
      <c r="O50" s="4" cm="1">
        <f t="array" ref="O50">(O43-E43)/SUM(ABS($W$43:$W$47))</f>
        <v>2.8909692049086833E-2</v>
      </c>
      <c r="P50" s="4" cm="1">
        <f t="array" ref="P50">(P43-F43)/SUM(ABS($W$43:$W$47))</f>
        <v>0.27094113740797166</v>
      </c>
      <c r="Q50" s="4" cm="1">
        <f t="array" ref="Q50">(Q43-G43)/SUM(ABS($W$43:$W$47))</f>
        <v>-3.1268683494251451E-2</v>
      </c>
      <c r="R50" s="4" cm="1">
        <f t="array" ref="R50">(R43-H43)/SUM(ABS($W$43:$W$47))</f>
        <v>-0.26270301141057628</v>
      </c>
      <c r="S50" s="4" cm="1">
        <f t="array" ref="S50">(S43-I43)/SUM(ABS($W$43:$W$47))</f>
        <v>3.6770258946797597E-4</v>
      </c>
      <c r="T50" s="4" cm="1">
        <f t="array" ref="T50">(T43-J43)/SUM(ABS($W$43:$W$47))</f>
        <v>-5.3197775974406409E-4</v>
      </c>
      <c r="U50" s="4" cm="1">
        <f t="array" ref="U50">(U43-K43)/SUM(ABS($W$43:$W$47))</f>
        <v>3.5120388653324779E-2</v>
      </c>
      <c r="V50" s="4" cm="1">
        <f t="array" ref="V50">(V43-L43)/SUM(ABS($W$43:$W$47))</f>
        <v>-0.16828868647788289</v>
      </c>
    </row>
    <row r="51" spans="3:22" x14ac:dyDescent="0.3">
      <c r="C51" t="s">
        <v>38</v>
      </c>
      <c r="D51" s="4">
        <f t="shared" ref="D51:D54" si="19">(N44-D44)/N44</f>
        <v>0.37515059031403103</v>
      </c>
      <c r="E51" s="4">
        <f t="shared" ref="E51:E54" si="20">(O44-E44)/O44</f>
        <v>-7.7671963148905301E-2</v>
      </c>
      <c r="F51" s="4">
        <f t="shared" ref="F51:F54" si="21">(P44-F44)/P44</f>
        <v>-3.7215781179648952E-2</v>
      </c>
      <c r="G51" s="4">
        <f t="shared" ref="G51:G54" si="22">(Q44-G44)/Q44</f>
        <v>-4.7299437230491646E-2</v>
      </c>
      <c r="H51" s="4">
        <f t="shared" ref="H51:H54" si="23">(R44-H44)/R44</f>
        <v>-1.2571565840573473E-2</v>
      </c>
      <c r="I51" s="4">
        <f t="shared" ref="I51:I54" si="24">(S44-I44)/S44</f>
        <v>0.3251186500263667</v>
      </c>
      <c r="J51" s="4">
        <f t="shared" ref="J51:J54" si="25">(T44-J44)/T44</f>
        <v>-0.21614906832298128</v>
      </c>
      <c r="K51" s="4">
        <f t="shared" ref="K51:K54" si="26">(U44-K44)/U44</f>
        <v>-5.2084959130252817E-3</v>
      </c>
      <c r="L51" s="4">
        <f t="shared" ref="L51:L54" si="27">(V44-L44)/V44</f>
        <v>-2.4553445687292415E-4</v>
      </c>
      <c r="N51" s="4" cm="1">
        <f t="array" ref="N51">(N44-D44)/SUM(ABS($W$43:$W$47))</f>
        <v>4.2629406686644762E-4</v>
      </c>
      <c r="O51" s="4" cm="1">
        <f t="array" ref="O51">(O44-E44)/SUM(ABS($W$43:$W$47))</f>
        <v>-2.7391972003702745E-6</v>
      </c>
      <c r="P51" s="4" cm="1">
        <f t="array" ref="P51">(P44-F44)/SUM(ABS($W$43:$W$47))</f>
        <v>-7.2417970896708939E-4</v>
      </c>
      <c r="Q51" s="4" cm="1">
        <f t="array" ref="Q51">(Q44-G44)/SUM(ABS($W$43:$W$47))</f>
        <v>-3.5437804787891413E-4</v>
      </c>
      <c r="R51" s="4" cm="1">
        <f t="array" ref="R51">(R44-H44)/SUM(ABS($W$43:$W$47))</f>
        <v>-2.8656890814828961E-5</v>
      </c>
      <c r="S51" s="4" cm="1">
        <f t="array" ref="S51">(S44-I44)/SUM(ABS($W$43:$W$47))</f>
        <v>8.4400931928514406E-4</v>
      </c>
      <c r="T51" s="4" cm="1">
        <f t="array" ref="T51">(T44-J44)/SUM(ABS($W$43:$W$47))</f>
        <v>-1.5879933126688472E-5</v>
      </c>
      <c r="U51" s="4" cm="1">
        <f t="array" ref="U51">(U44-K44)/SUM(ABS($W$43:$W$47))</f>
        <v>-1.0659633271248416E-4</v>
      </c>
      <c r="V51" s="4" cm="1">
        <f t="array" ref="V51">(V44-L44)/SUM(ABS($W$43:$W$47))</f>
        <v>-3.6596857378179012E-5</v>
      </c>
    </row>
    <row r="52" spans="3:22" x14ac:dyDescent="0.3">
      <c r="C52" t="s">
        <v>77</v>
      </c>
      <c r="D52" s="4">
        <f t="shared" si="19"/>
        <v>8.4418451458989893E-2</v>
      </c>
      <c r="E52" s="4">
        <f t="shared" si="20"/>
        <v>7.8050132851811935E-2</v>
      </c>
      <c r="F52" s="4">
        <f t="shared" si="21"/>
        <v>0.12093444700078518</v>
      </c>
      <c r="G52" s="4">
        <f t="shared" si="22"/>
        <v>-0.13304711889494486</v>
      </c>
      <c r="H52" s="4">
        <f t="shared" si="23"/>
        <v>-0.10384115426617205</v>
      </c>
      <c r="I52" s="4">
        <f t="shared" si="24"/>
        <v>2.8473110911106519E-2</v>
      </c>
      <c r="J52" s="4">
        <f t="shared" si="25"/>
        <v>-5.9544648309150711E-2</v>
      </c>
      <c r="K52" s="4">
        <f t="shared" si="26"/>
        <v>0.17658590539467053</v>
      </c>
      <c r="L52" s="4">
        <f t="shared" si="27"/>
        <v>-8.3102405593557305E-2</v>
      </c>
      <c r="N52" s="4" cm="1">
        <f t="array" ref="N52">(N45-D45)/SUM(ABS($W$43:$W$47))</f>
        <v>8.6549286099791723E-3</v>
      </c>
      <c r="O52" s="4" cm="1">
        <f t="array" ref="O52">(O45-E45)/SUM(ABS($W$43:$W$47))</f>
        <v>5.8067622133257512E-3</v>
      </c>
      <c r="P52" s="4" cm="1">
        <f t="array" ref="P52">(P45-F45)/SUM(ABS($W$43:$W$47))</f>
        <v>0.10011284806160373</v>
      </c>
      <c r="Q52" s="4" cm="1">
        <f t="array" ref="Q52">(Q45-G45)/SUM(ABS($W$43:$W$47))</f>
        <v>-4.1049627132489712E-2</v>
      </c>
      <c r="R52" s="4" cm="1">
        <f t="array" ref="R52">(R45-H45)/SUM(ABS($W$43:$W$47))</f>
        <v>-0.1584024242027012</v>
      </c>
      <c r="S52" s="4" cm="1">
        <f t="array" ref="S52">(S45-I45)/SUM(ABS($W$43:$W$47))</f>
        <v>2.5664618588249671E-2</v>
      </c>
      <c r="T52" s="4" cm="1">
        <f t="array" ref="T52">(T45-J45)/SUM(ABS($W$43:$W$47))</f>
        <v>-4.6722596346023991E-3</v>
      </c>
      <c r="U52" s="4" cm="1">
        <f t="array" ref="U52">(U45-K45)/SUM(ABS($W$43:$W$47))</f>
        <v>4.1934157660442957E-2</v>
      </c>
      <c r="V52" s="4" cm="1">
        <f t="array" ref="V52">(V45-L45)/SUM(ABS($W$43:$W$47))</f>
        <v>-0.87536351713192173</v>
      </c>
    </row>
    <row r="53" spans="3:22" x14ac:dyDescent="0.3">
      <c r="C53" t="s">
        <v>78</v>
      </c>
      <c r="D53" s="4">
        <f t="shared" si="19"/>
        <v>0.19594566382273937</v>
      </c>
      <c r="E53" s="4">
        <f t="shared" si="20"/>
        <v>-3.2111368909512765E-2</v>
      </c>
      <c r="F53" s="4">
        <f t="shared" si="21"/>
        <v>-4.0229392376250839E-2</v>
      </c>
      <c r="G53" s="4">
        <f t="shared" si="22"/>
        <v>-2.7795861846667394E-2</v>
      </c>
      <c r="H53" s="4">
        <f t="shared" si="23"/>
        <v>-1.0421983859992942E-2</v>
      </c>
      <c r="I53" s="4">
        <f t="shared" si="24"/>
        <v>0.15621945722116062</v>
      </c>
      <c r="J53" s="4">
        <f t="shared" si="25"/>
        <v>-3.3138365592191438E-2</v>
      </c>
      <c r="K53" s="4">
        <f t="shared" si="26"/>
        <v>-1.9839067702552816E-2</v>
      </c>
      <c r="L53" s="4">
        <f t="shared" si="27"/>
        <v>-3.4433807217188382E-2</v>
      </c>
      <c r="N53" s="4" cm="1">
        <f t="array" ref="N53">(N46-D46)/SUM(ABS($W$43:$W$47))</f>
        <v>7.7091599491063362E-3</v>
      </c>
      <c r="O53" s="4" cm="1">
        <f t="array" ref="O53">(O46-E46)/SUM(ABS($W$43:$W$47))</f>
        <v>-3.1577338286403534E-5</v>
      </c>
      <c r="P53" s="4" cm="1">
        <f t="array" ref="P53">(P46-F46)/SUM(ABS($W$43:$W$47))</f>
        <v>-6.210057756353555E-3</v>
      </c>
      <c r="Q53" s="4" cm="1">
        <f t="array" ref="Q53">(Q46-G46)/SUM(ABS($W$43:$W$47))</f>
        <v>-4.7849706542084933E-3</v>
      </c>
      <c r="R53" s="4" cm="1">
        <f t="array" ref="R53">(R46-H46)/SUM(ABS($W$43:$W$47))</f>
        <v>-1.9472083516725606E-3</v>
      </c>
      <c r="S53" s="4" cm="1">
        <f t="array" ref="S53">(S46-I46)/SUM(ABS($W$43:$W$47))</f>
        <v>7.1477951866795487E-3</v>
      </c>
      <c r="T53" s="4" cm="1">
        <f t="array" ref="T53">(T46-J46)/SUM(ABS($W$43:$W$47))</f>
        <v>-6.5564045736856314E-4</v>
      </c>
      <c r="U53" s="4" cm="1">
        <f t="array" ref="U53">(U46-K46)/SUM(ABS($W$43:$W$47))</f>
        <v>-3.0016724168780833E-4</v>
      </c>
      <c r="V53" s="4" cm="1">
        <f t="array" ref="V53">(V46-L46)/SUM(ABS($W$43:$W$47))</f>
        <v>-5.7487913310149866E-2</v>
      </c>
    </row>
    <row r="54" spans="3:22" x14ac:dyDescent="0.3">
      <c r="C54" t="s">
        <v>79</v>
      </c>
      <c r="D54" s="4">
        <f t="shared" si="19"/>
        <v>6.1482172322261233E-2</v>
      </c>
      <c r="E54" s="4">
        <f t="shared" si="20"/>
        <v>0.12695405021316922</v>
      </c>
      <c r="F54" s="4">
        <f t="shared" si="21"/>
        <v>0.32003100939091217</v>
      </c>
      <c r="G54" s="4">
        <f t="shared" si="22"/>
        <v>-0.27418077790728745</v>
      </c>
      <c r="H54" s="4">
        <f t="shared" si="23"/>
        <v>-0.37163480504526014</v>
      </c>
      <c r="I54" s="4">
        <f t="shared" si="24"/>
        <v>2.1493998736576075E-2</v>
      </c>
      <c r="J54" s="4">
        <f t="shared" si="25"/>
        <v>-0.18561085161688709</v>
      </c>
      <c r="K54" s="4">
        <f t="shared" si="26"/>
        <v>0.36698229563093004</v>
      </c>
      <c r="L54" s="4">
        <f t="shared" si="27"/>
        <v>-2.1972022017048048E-2</v>
      </c>
      <c r="N54" s="4" cm="1">
        <f t="array" ref="N54">(N47-D47)/SUM(ABS($W$43:$W$47))</f>
        <v>2.3463970154434508E-4</v>
      </c>
      <c r="O54" s="4" cm="1">
        <f t="array" ref="O54">(O47-E47)/SUM(ABS($W$43:$W$47))</f>
        <v>2.4458747574439746E-5</v>
      </c>
      <c r="P54" s="4" cm="1">
        <f t="array" ref="P54">(P47-F47)/SUM(ABS($W$43:$W$47))</f>
        <v>3.6469817913159369E-2</v>
      </c>
      <c r="Q54" s="4" cm="1">
        <f t="array" ref="Q54">(Q47-G47)/SUM(ABS($W$43:$W$47))</f>
        <v>-1.9278238815799799E-2</v>
      </c>
      <c r="R54" s="4" cm="1">
        <f t="array" ref="R54">(R47-H47)/SUM(ABS($W$43:$W$47))</f>
        <v>-3.1810974084129509E-3</v>
      </c>
      <c r="S54" s="4" cm="1">
        <f t="array" ref="S54">(S47-I47)/SUM(ABS($W$43:$W$47))</f>
        <v>1.2421028152541938E-4</v>
      </c>
      <c r="T54" s="4" cm="1">
        <f t="array" ref="T54">(T47-J47)/SUM(ABS($W$43:$W$47))</f>
        <v>-1.7008868602419161E-3</v>
      </c>
      <c r="U54" s="4" cm="1">
        <f t="array" ref="U54">(U47-K47)/SUM(ABS($W$43:$W$47))</f>
        <v>1.0683363732234572E-3</v>
      </c>
      <c r="V54" s="4" cm="1">
        <f t="array" ref="V54">(V47-L47)/SUM(ABS($W$43:$W$47))</f>
        <v>-1.3761422278011293E-2</v>
      </c>
    </row>
    <row r="56" spans="3:22" x14ac:dyDescent="0.3">
      <c r="D56" s="4">
        <f>D43/SUM(D$43:D$47)</f>
        <v>0.39245231917254986</v>
      </c>
      <c r="E56" s="4">
        <f t="shared" ref="E56:K56" si="28">E43/SUM(E$43:E$47)</f>
        <v>0.73013041160306014</v>
      </c>
      <c r="F56" s="4">
        <f t="shared" si="28"/>
        <v>0.35216312437372987</v>
      </c>
      <c r="G56" s="4">
        <f t="shared" si="28"/>
        <v>0.18284974749089511</v>
      </c>
      <c r="H56" s="4">
        <f t="shared" si="28"/>
        <v>0.33413254154847699</v>
      </c>
      <c r="I56" s="4">
        <f t="shared" si="28"/>
        <v>3.0736749325338972E-2</v>
      </c>
      <c r="J56" s="4">
        <f t="shared" si="28"/>
        <v>2.919304868473472E-2</v>
      </c>
      <c r="K56" s="4">
        <f t="shared" si="28"/>
        <v>0.2029868618471207</v>
      </c>
      <c r="L56" s="4">
        <f t="shared" ref="L56" si="29">L43/SUM(L$43:L$47)</f>
        <v>0.10984343170315722</v>
      </c>
      <c r="N56" s="4">
        <f>N43/SUM(N$43:N$47)</f>
        <v>0.37765496516784736</v>
      </c>
      <c r="O56" s="4">
        <f t="shared" ref="O56:U56" si="30">O43/SUM(O$43:O$47)</f>
        <v>0.74229607768188544</v>
      </c>
      <c r="P56" s="4">
        <f t="shared" si="30"/>
        <v>0.41971426211438062</v>
      </c>
      <c r="Q56" s="4">
        <f t="shared" si="30"/>
        <v>0.16248409672693673</v>
      </c>
      <c r="R56" s="4">
        <f t="shared" si="30"/>
        <v>0.28416650139328209</v>
      </c>
      <c r="S56" s="4">
        <f t="shared" si="30"/>
        <v>3.0044521657151376E-2</v>
      </c>
      <c r="T56" s="4">
        <f t="shared" si="30"/>
        <v>2.6377919559290589E-2</v>
      </c>
      <c r="U56" s="4">
        <f t="shared" si="30"/>
        <v>0.25519479819185681</v>
      </c>
      <c r="V56" s="4">
        <f>V43/SUM(V$43:V$47)</f>
        <v>0.10668962120427286</v>
      </c>
    </row>
    <row r="57" spans="3:22" x14ac:dyDescent="0.3">
      <c r="D57" s="4">
        <f t="shared" ref="D57:K60" si="31">D44/SUM(D$43:D$47)</f>
        <v>3.3235392873955847E-3</v>
      </c>
      <c r="E57" s="4">
        <f t="shared" si="31"/>
        <v>1.4691561833368142E-4</v>
      </c>
      <c r="F57" s="4">
        <f t="shared" si="31"/>
        <v>1.3261546008031849E-2</v>
      </c>
      <c r="G57" s="4">
        <f t="shared" si="31"/>
        <v>1.0276181721455559E-2</v>
      </c>
      <c r="H57" s="4">
        <f t="shared" si="31"/>
        <v>8.1462612555040649E-4</v>
      </c>
      <c r="I57" s="4">
        <f t="shared" si="31"/>
        <v>1.8423795670441607E-3</v>
      </c>
      <c r="J57" s="4">
        <f t="shared" si="31"/>
        <v>7.5732669093103212E-4</v>
      </c>
      <c r="K57" s="4">
        <f t="shared" si="31"/>
        <v>7.0255800341466057E-2</v>
      </c>
      <c r="L57" s="4">
        <f t="shared" ref="L57" si="32">L44/SUM(L$43:L$47)</f>
        <v>9.530297676440487E-3</v>
      </c>
      <c r="N57" s="4">
        <f t="shared" ref="N57:U60" si="33">N44/SUM(N$43:N$47)</f>
        <v>4.8166940557871516E-3</v>
      </c>
      <c r="O57" s="4">
        <f t="shared" si="33"/>
        <v>1.202003451898097E-4</v>
      </c>
      <c r="P57" s="4">
        <f t="shared" si="33"/>
        <v>1.0121592407666387E-2</v>
      </c>
      <c r="Q57" s="4">
        <f t="shared" si="33"/>
        <v>1.1235484499646353E-2</v>
      </c>
      <c r="R57" s="4">
        <f t="shared" si="33"/>
        <v>9.4697763162020362E-4</v>
      </c>
      <c r="S57" s="4">
        <f t="shared" si="33"/>
        <v>2.6352974398008945E-3</v>
      </c>
      <c r="T57" s="4">
        <f t="shared" si="33"/>
        <v>6.6546194632326075E-4</v>
      </c>
      <c r="U57" s="4">
        <f t="shared" si="33"/>
        <v>5.5232777921749257E-2</v>
      </c>
      <c r="V57" s="4">
        <f t="shared" ref="V57" si="34">V44/SUM(V$43:V$47)</f>
        <v>1.0259148833855501E-2</v>
      </c>
    </row>
    <row r="58" spans="3:22" x14ac:dyDescent="0.3">
      <c r="D58" s="4">
        <f t="shared" si="31"/>
        <v>0.43938470949788921</v>
      </c>
      <c r="E58" s="4">
        <f t="shared" si="31"/>
        <v>0.26514904508231379</v>
      </c>
      <c r="F58" s="4">
        <f t="shared" si="31"/>
        <v>0.47815299851104365</v>
      </c>
      <c r="G58" s="4">
        <f t="shared" si="31"/>
        <v>0.45782739978072412</v>
      </c>
      <c r="H58" s="4">
        <f t="shared" si="31"/>
        <v>0.59428095160545547</v>
      </c>
      <c r="I58" s="4">
        <f t="shared" si="31"/>
        <v>0.92087576227170953</v>
      </c>
      <c r="J58" s="4">
        <f t="shared" si="31"/>
        <v>0.70470060841413928</v>
      </c>
      <c r="K58" s="4">
        <f t="shared" si="31"/>
        <v>0.66776904477394239</v>
      </c>
      <c r="L58" s="4">
        <f t="shared" ref="L58" si="35">L45/SUM(L$43:L$47)</f>
        <v>0.72931117048224803</v>
      </c>
      <c r="N58" s="4">
        <f t="shared" si="33"/>
        <v>0.43458178205687653</v>
      </c>
      <c r="O58" s="4">
        <f t="shared" si="33"/>
        <v>0.2535753848058116</v>
      </c>
      <c r="P58" s="4">
        <f t="shared" si="33"/>
        <v>0.43059543916914222</v>
      </c>
      <c r="Q58" s="4">
        <f t="shared" si="33"/>
        <v>0.4626842425662463</v>
      </c>
      <c r="R58" s="4">
        <f t="shared" si="33"/>
        <v>0.63371260083840708</v>
      </c>
      <c r="S58" s="4">
        <f t="shared" si="33"/>
        <v>0.91500649258725897</v>
      </c>
      <c r="T58" s="4">
        <f t="shared" si="33"/>
        <v>0.71074229180134341</v>
      </c>
      <c r="U58" s="4">
        <f t="shared" si="33"/>
        <v>0.64088312709758855</v>
      </c>
      <c r="V58" s="4">
        <f t="shared" ref="V58" si="36">V45/SUM(V$43:V$47)</f>
        <v>0.72502808625199988</v>
      </c>
    </row>
    <row r="59" spans="3:22" x14ac:dyDescent="0.3">
      <c r="D59" s="4">
        <f t="shared" si="31"/>
        <v>0.14807392781682771</v>
      </c>
      <c r="E59" s="4">
        <f t="shared" si="31"/>
        <v>3.9234274614677739E-3</v>
      </c>
      <c r="F59" s="4">
        <f t="shared" si="31"/>
        <v>0.10550841892983435</v>
      </c>
      <c r="G59" s="4">
        <f t="shared" si="31"/>
        <v>0.23171602326337171</v>
      </c>
      <c r="H59" s="4">
        <f t="shared" si="31"/>
        <v>6.6628145511403933E-2</v>
      </c>
      <c r="I59" s="4">
        <f t="shared" si="31"/>
        <v>4.059876328220155E-2</v>
      </c>
      <c r="J59" s="4">
        <f t="shared" si="31"/>
        <v>0.17325840002165999</v>
      </c>
      <c r="K59" s="4">
        <f t="shared" si="31"/>
        <v>5.2695044877416927E-2</v>
      </c>
      <c r="L59" s="4">
        <f t="shared" ref="L59" si="37">L46/SUM(L$43:L$47)</f>
        <v>0.11039838119477838</v>
      </c>
      <c r="N59" s="4">
        <f t="shared" si="33"/>
        <v>0.16676956929447484</v>
      </c>
      <c r="O59" s="4">
        <f t="shared" si="33"/>
        <v>3.3516865571662949E-3</v>
      </c>
      <c r="P59" s="4">
        <f t="shared" si="33"/>
        <v>8.0293760497041122E-2</v>
      </c>
      <c r="Q59" s="4">
        <f t="shared" si="33"/>
        <v>0.25815473857318355</v>
      </c>
      <c r="R59" s="4">
        <f t="shared" si="33"/>
        <v>7.7617929463379462E-2</v>
      </c>
      <c r="S59" s="4">
        <f t="shared" si="33"/>
        <v>4.644738373191841E-2</v>
      </c>
      <c r="T59" s="4">
        <f t="shared" si="33"/>
        <v>0.17921014213605843</v>
      </c>
      <c r="U59" s="4">
        <f t="shared" si="33"/>
        <v>4.0832783445987626E-2</v>
      </c>
      <c r="V59" s="4">
        <f t="shared" ref="V59" si="38">V46/SUM(V$43:V$47)</f>
        <v>0.11491361450081049</v>
      </c>
    </row>
    <row r="60" spans="3:22" x14ac:dyDescent="0.3">
      <c r="D60" s="4">
        <f t="shared" si="31"/>
        <v>1.6765504225337676E-2</v>
      </c>
      <c r="E60" s="4">
        <f t="shared" si="31"/>
        <v>6.5020023482466576E-4</v>
      </c>
      <c r="F60" s="4">
        <f t="shared" si="31"/>
        <v>5.0913912177360299E-2</v>
      </c>
      <c r="G60" s="4">
        <f t="shared" si="31"/>
        <v>0.11733064774355359</v>
      </c>
      <c r="H60" s="4">
        <f t="shared" si="31"/>
        <v>4.1437352091132475E-3</v>
      </c>
      <c r="I60" s="4">
        <f t="shared" si="31"/>
        <v>5.946345553705744E-3</v>
      </c>
      <c r="J60" s="4">
        <f t="shared" si="31"/>
        <v>9.2090616188534882E-2</v>
      </c>
      <c r="K60" s="4">
        <f t="shared" si="31"/>
        <v>6.2932481600539566E-3</v>
      </c>
      <c r="L60" s="4">
        <f t="shared" ref="L60" si="39">L47/SUM(L$43:L$47)</f>
        <v>4.0916718943375889E-2</v>
      </c>
      <c r="N60" s="4">
        <f t="shared" si="33"/>
        <v>1.6176989425014159E-2</v>
      </c>
      <c r="O60" s="4">
        <f t="shared" si="33"/>
        <v>6.5665060994691865E-4</v>
      </c>
      <c r="P60" s="4">
        <f t="shared" si="33"/>
        <v>5.9274945811769598E-2</v>
      </c>
      <c r="Q60" s="4">
        <f t="shared" si="33"/>
        <v>0.10544143763398714</v>
      </c>
      <c r="R60" s="4">
        <f t="shared" si="33"/>
        <v>3.5559906733110672E-3</v>
      </c>
      <c r="S60" s="4">
        <f t="shared" si="33"/>
        <v>5.8663045838703689E-3</v>
      </c>
      <c r="T60" s="4">
        <f t="shared" si="33"/>
        <v>8.300418455698419E-2</v>
      </c>
      <c r="U60" s="4">
        <f t="shared" si="33"/>
        <v>7.8565133428176431E-3</v>
      </c>
      <c r="V60" s="4">
        <f t="shared" ref="V60" si="40">V47/SUM(V$43:V$47)</f>
        <v>4.3109529209061352E-2</v>
      </c>
    </row>
    <row r="63" spans="3:22" x14ac:dyDescent="0.3">
      <c r="D63" s="3">
        <f>SUM(D43:D47)-SUM(N43:N47)</f>
        <v>-244.09000000000015</v>
      </c>
      <c r="E63" s="3">
        <f t="shared" ref="E63:K63" si="41">SUM(E43:E47)-SUM(O43:O47)</f>
        <v>-380.28798599999982</v>
      </c>
      <c r="F63" s="3">
        <f>SUM(F43:F47)-SUM(P43:P47)</f>
        <v>-4389.3499999999985</v>
      </c>
      <c r="G63" s="3">
        <f t="shared" si="41"/>
        <v>1059.9569999999994</v>
      </c>
      <c r="H63" s="3">
        <f>SUM(H43:H47)-SUM(R43:R47)</f>
        <v>4670.6529999999984</v>
      </c>
      <c r="I63" s="3">
        <f t="shared" si="41"/>
        <v>-374.17099999999846</v>
      </c>
      <c r="J63" s="3">
        <f t="shared" si="41"/>
        <v>83.019000000000005</v>
      </c>
      <c r="K63" s="3">
        <f t="shared" si="41"/>
        <v>-851.55300200000011</v>
      </c>
      <c r="L63" s="3">
        <f>SUM(L43:L47)-SUM(V43:V47)</f>
        <v>12216.627999999997</v>
      </c>
    </row>
    <row r="64" spans="3:22" x14ac:dyDescent="0.3">
      <c r="D64" s="4" cm="1">
        <f t="array" ref="D64">ABS(D63)/SUM(ABS($D$63:$L$63))</f>
        <v>1.0057392946931872E-2</v>
      </c>
      <c r="E64" s="4" cm="1">
        <f t="array" ref="E64">ABS(E63)/SUM(ABS($D$63:$L$63))</f>
        <v>1.5669243755169496E-2</v>
      </c>
      <c r="F64" s="4" cm="1">
        <f t="array" ref="F64">ABS(F63)/SUM(ABS($D$63:$L$63))</f>
        <v>0.18085713356391236</v>
      </c>
      <c r="G64" s="4" cm="1">
        <f t="array" ref="G64">ABS(G63)/SUM(ABS($D$63:$L$63))</f>
        <v>4.3674071268184081E-2</v>
      </c>
      <c r="H64" s="4" cm="1">
        <f t="array" ref="H64">ABS(H63)/SUM(ABS($D$63:$L$63))</f>
        <v>0.19244783702636789</v>
      </c>
      <c r="I64" s="4" cm="1">
        <f t="array" ref="I64">ABS(I63)/SUM(ABS($D$63:$L$63))</f>
        <v>1.5417201754870857E-2</v>
      </c>
      <c r="J64" s="4" cm="1">
        <f t="array" ref="J64">ABS(J63)/SUM(ABS($D$63:$L$63))</f>
        <v>3.4206837849208756E-3</v>
      </c>
      <c r="K64" s="4" cm="1">
        <f t="array" ref="K64">ABS(K63)/SUM(ABS($D$63:$L$63))</f>
        <v>3.5087070983053206E-2</v>
      </c>
      <c r="L64" s="4" cm="1">
        <f t="array" ref="L64">ABS(L63)/SUM(ABS($D$63:$L$63))</f>
        <v>0.50336936491658935</v>
      </c>
    </row>
  </sheetData>
  <conditionalFormatting sqref="D50:L5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6:L60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50:V5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6:V60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DB</vt:lpstr>
      <vt:lpstr>Sheet1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Charles Berthet</dc:creator>
  <cp:lastModifiedBy>Etienne Berthet</cp:lastModifiedBy>
  <dcterms:created xsi:type="dcterms:W3CDTF">2024-06-12T19:26:21Z</dcterms:created>
  <dcterms:modified xsi:type="dcterms:W3CDTF">2025-03-04T22:38:03Z</dcterms:modified>
</cp:coreProperties>
</file>