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5180" windowHeight="11952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10" i="1" l="1"/>
  <c r="E34" i="1" s="1"/>
  <c r="B14" i="1"/>
  <c r="F14" i="1" s="1"/>
  <c r="G14" i="1" s="1"/>
  <c r="C15" i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D15" i="1"/>
  <c r="D16" i="1" s="1"/>
  <c r="F16" i="1" s="1"/>
  <c r="G16" i="1" s="1"/>
  <c r="F15" i="1" l="1"/>
  <c r="G15" i="1" s="1"/>
  <c r="D17" i="1"/>
  <c r="D18" i="1" l="1"/>
  <c r="F17" i="1"/>
  <c r="G17" i="1" s="1"/>
  <c r="F18" i="1" l="1"/>
  <c r="G18" i="1" s="1"/>
  <c r="D19" i="1"/>
  <c r="F19" i="1" l="1"/>
  <c r="G19" i="1" s="1"/>
  <c r="D20" i="1"/>
  <c r="D21" i="1" l="1"/>
  <c r="F20" i="1"/>
  <c r="G20" i="1" s="1"/>
  <c r="F21" i="1" l="1"/>
  <c r="G21" i="1" s="1"/>
  <c r="D22" i="1"/>
  <c r="D23" i="1" l="1"/>
  <c r="F22" i="1"/>
  <c r="G22" i="1" s="1"/>
  <c r="D24" i="1" l="1"/>
  <c r="F23" i="1"/>
  <c r="G23" i="1" s="1"/>
  <c r="F24" i="1" l="1"/>
  <c r="G24" i="1" s="1"/>
  <c r="D25" i="1"/>
  <c r="D26" i="1" l="1"/>
  <c r="F25" i="1"/>
  <c r="G25" i="1" s="1"/>
  <c r="F26" i="1" l="1"/>
  <c r="G26" i="1" s="1"/>
  <c r="D27" i="1"/>
  <c r="F27" i="1" l="1"/>
  <c r="G27" i="1" s="1"/>
  <c r="D28" i="1"/>
  <c r="D29" i="1" l="1"/>
  <c r="F28" i="1"/>
  <c r="G28" i="1" s="1"/>
  <c r="F29" i="1" l="1"/>
  <c r="G29" i="1" s="1"/>
  <c r="D30" i="1"/>
  <c r="D31" i="1" l="1"/>
  <c r="F30" i="1"/>
  <c r="G30" i="1" s="1"/>
  <c r="D32" i="1" l="1"/>
  <c r="F31" i="1"/>
  <c r="G31" i="1" s="1"/>
  <c r="F32" i="1" l="1"/>
  <c r="G32" i="1" s="1"/>
  <c r="D33" i="1"/>
  <c r="F33" i="1" l="1"/>
  <c r="G33" i="1" s="1"/>
  <c r="D34" i="1"/>
  <c r="F34" i="1" s="1"/>
  <c r="G34" i="1" s="1"/>
  <c r="G35" i="1" s="1"/>
  <c r="G6" i="1" s="1"/>
</calcChain>
</file>

<file path=xl/sharedStrings.xml><?xml version="1.0" encoding="utf-8"?>
<sst xmlns="http://schemas.openxmlformats.org/spreadsheetml/2006/main" count="26" uniqueCount="24">
  <si>
    <t>Year</t>
  </si>
  <si>
    <t>Construction Cost</t>
  </si>
  <si>
    <t>Construction</t>
  </si>
  <si>
    <t>Cost</t>
  </si>
  <si>
    <t>Annual</t>
  </si>
  <si>
    <t>Value</t>
  </si>
  <si>
    <t>NB</t>
  </si>
  <si>
    <t>First Year Benefit</t>
  </si>
  <si>
    <t>Annual Growth Rate of Benefits</t>
  </si>
  <si>
    <t>Annual Discount Rate</t>
  </si>
  <si>
    <t>Net Present Value</t>
  </si>
  <si>
    <t>Assumptions:</t>
  </si>
  <si>
    <t>PV Annual</t>
  </si>
  <si>
    <t>Terminal</t>
  </si>
  <si>
    <t>Terminal Value</t>
  </si>
  <si>
    <t>Annual Growth Rate of Costs</t>
  </si>
  <si>
    <t>Real $</t>
  </si>
  <si>
    <t>Nominal $</t>
  </si>
  <si>
    <t>Operating</t>
  </si>
  <si>
    <t>Costs</t>
  </si>
  <si>
    <t>Benefits</t>
  </si>
  <si>
    <t>Inflation Rate</t>
  </si>
  <si>
    <t>First Year Operations Cost</t>
  </si>
  <si>
    <t>Exercise 9.6 Extended Question -- NOT in book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</si>
</sst>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"/>
  </numFmts>
  <fonts count="3"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right"/>
    </xf>
    <xf numFmtId="2" fontId="0" fillId="0" borderId="0" xfId="0" applyNumberFormat="1"/>
    <xf numFmtId="164" fontId="0" fillId="0" borderId="0" xfId="0" applyNumberFormat="1"/>
    <xf numFmtId="3" fontId="0" fillId="0" borderId="0" xfId="0" applyNumberFormat="1"/>
    <xf numFmtId="164" fontId="0" fillId="2" borderId="0" xfId="0" applyNumberFormat="1" applyFill="1"/>
    <xf numFmtId="0" fontId="0" fillId="0" borderId="0" xfId="0" applyFill="1"/>
    <xf numFmtId="164" fontId="0" fillId="0" borderId="0" xfId="0" applyNumberFormat="1" applyFill="1"/>
    <xf numFmtId="0" fontId="0" fillId="3" borderId="0" xfId="0" applyFill="1" applyAlignment="1">
      <alignment horizontal="right"/>
    </xf>
    <xf numFmtId="2" fontId="0" fillId="3" borderId="0" xfId="0" applyNumberFormat="1" applyFill="1"/>
    <xf numFmtId="164" fontId="0" fillId="3" borderId="0" xfId="0" applyNumberFormat="1" applyFill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0" fillId="0" borderId="0" xfId="0" applyAlignment="1"/>
    <xf numFmtId="0" fontId="1" fillId="3" borderId="0" xfId="0" applyFont="1" applyFill="1" applyAlignment="1">
      <alignment horizontal="right"/>
    </xf>
    <xf numFmtId="164" fontId="0" fillId="0" borderId="0" xfId="0" applyNumberFormat="1" applyBorder="1"/>
    <xf numFmtId="164" fontId="0" fillId="4" borderId="0" xfId="0" applyNumberFormat="1" applyFill="1"/>
    <xf numFmtId="0" fontId="0" fillId="0" borderId="1" xfId="0" applyBorder="1"/>
    <xf numFmtId="164" fontId="0" fillId="0" borderId="2" xfId="0" applyNumberFormat="1" applyBorder="1"/>
    <xf numFmtId="164" fontId="0" fillId="0" borderId="3" xfId="0" applyNumberFormat="1" applyBorder="1"/>
    <xf numFmtId="0" fontId="0" fillId="0" borderId="4" xfId="0" applyBorder="1"/>
    <xf numFmtId="164" fontId="0" fillId="0" borderId="5" xfId="0" applyNumberFormat="1" applyBorder="1"/>
    <xf numFmtId="0" fontId="0" fillId="0" borderId="6" xfId="0" applyBorder="1"/>
    <xf numFmtId="164" fontId="0" fillId="0" borderId="7" xfId="0" applyNumberFormat="1" applyBorder="1"/>
    <xf numFmtId="164" fontId="0" fillId="0" borderId="8" xfId="0" applyNumberFormat="1" applyBorder="1"/>
    <xf numFmtId="0" fontId="2" fillId="0" borderId="0" xfId="0" applyFont="1"/>
    <xf numFmtId="0" fontId="0" fillId="5" borderId="0" xfId="0" applyFill="1"/>
    <xf numFmtId="164" fontId="0" fillId="0" borderId="9" xfId="0" applyNumberFormat="1" applyBorder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tabSelected="1" workbookViewId="0">
      <selection activeCell="A2" sqref="A2"/>
    </sheetView>
  </sheetViews>
  <sheetFormatPr defaultRowHeight="13.2"/>
  <cols>
    <col min="1" max="1" width="32.6640625" customWidth="1"/>
    <col min="2" max="2" width="11.77734375" bestFit="1" customWidth="1"/>
    <col min="3" max="3" width="11.6640625" customWidth="1"/>
    <col min="4" max="4" width="11.44140625" customWidth="1"/>
    <col min="5" max="5" width="10.88671875" customWidth="1"/>
    <col min="6" max="6" width="11.77734375" customWidth="1"/>
    <col min="7" max="7" width="11.6640625" bestFit="1" customWidth="1"/>
    <col min="8" max="8" width="13.77734375" customWidth="1"/>
  </cols>
  <sheetData>
    <row r="1" spans="1:7" ht="15.6">
      <c r="A1" s="25" t="s">
        <v>23</v>
      </c>
      <c r="G1" s="6"/>
    </row>
    <row r="2" spans="1:7">
      <c r="A2" s="14" t="s">
        <v>11</v>
      </c>
      <c r="B2" s="26" t="s">
        <v>16</v>
      </c>
      <c r="C2" s="26" t="s">
        <v>17</v>
      </c>
      <c r="G2" s="13"/>
    </row>
    <row r="3" spans="1:7">
      <c r="A3" s="8" t="s">
        <v>15</v>
      </c>
      <c r="B3" s="9">
        <v>0.01</v>
      </c>
      <c r="D3" s="6"/>
      <c r="E3" s="7"/>
    </row>
    <row r="4" spans="1:7">
      <c r="A4" s="8" t="s">
        <v>8</v>
      </c>
      <c r="B4" s="9">
        <v>0.03</v>
      </c>
    </row>
    <row r="5" spans="1:7">
      <c r="A5" s="8" t="s">
        <v>9</v>
      </c>
      <c r="B5" s="9">
        <v>0.04</v>
      </c>
    </row>
    <row r="6" spans="1:7">
      <c r="A6" s="8" t="s">
        <v>21</v>
      </c>
      <c r="B6" s="9">
        <v>0.02</v>
      </c>
      <c r="D6" s="28" t="s">
        <v>10</v>
      </c>
      <c r="E6" s="28"/>
      <c r="F6" s="28"/>
      <c r="G6" s="5">
        <f>+$G$35</f>
        <v>-113798.44727791846</v>
      </c>
    </row>
    <row r="7" spans="1:7">
      <c r="A7" s="8" t="s">
        <v>1</v>
      </c>
      <c r="B7" s="10">
        <v>12000000</v>
      </c>
    </row>
    <row r="8" spans="1:7">
      <c r="A8" s="8" t="s">
        <v>22</v>
      </c>
      <c r="B8" s="10">
        <v>750000</v>
      </c>
    </row>
    <row r="9" spans="1:7">
      <c r="A9" s="8" t="s">
        <v>7</v>
      </c>
      <c r="B9" s="10">
        <v>800000</v>
      </c>
    </row>
    <row r="10" spans="1:7">
      <c r="A10" s="8" t="s">
        <v>14</v>
      </c>
      <c r="B10" s="10">
        <f>-PV(B6,20,,C10)</f>
        <v>15999893.444644073</v>
      </c>
      <c r="C10" s="10">
        <v>23775000</v>
      </c>
    </row>
    <row r="11" spans="1:7">
      <c r="A11" s="1"/>
    </row>
    <row r="12" spans="1:7">
      <c r="A12" s="2"/>
      <c r="B12" s="11" t="s">
        <v>2</v>
      </c>
      <c r="C12" s="11" t="s">
        <v>18</v>
      </c>
      <c r="D12" s="11" t="s">
        <v>4</v>
      </c>
      <c r="E12" s="11" t="s">
        <v>13</v>
      </c>
      <c r="F12" s="11" t="s">
        <v>4</v>
      </c>
      <c r="G12" s="11" t="s">
        <v>12</v>
      </c>
    </row>
    <row r="13" spans="1:7" ht="13.8" thickBot="1">
      <c r="A13" s="12" t="s">
        <v>0</v>
      </c>
      <c r="B13" s="11" t="s">
        <v>3</v>
      </c>
      <c r="C13" s="11" t="s">
        <v>19</v>
      </c>
      <c r="D13" s="11" t="s">
        <v>20</v>
      </c>
      <c r="E13" s="11" t="s">
        <v>5</v>
      </c>
      <c r="F13" s="11" t="s">
        <v>6</v>
      </c>
      <c r="G13" s="11" t="s">
        <v>6</v>
      </c>
    </row>
    <row r="14" spans="1:7">
      <c r="A14" s="17">
        <v>0</v>
      </c>
      <c r="B14" s="18">
        <f>+$B$7</f>
        <v>12000000</v>
      </c>
      <c r="C14" s="18">
        <v>0</v>
      </c>
      <c r="D14" s="18">
        <v>0</v>
      </c>
      <c r="E14" s="18">
        <v>0</v>
      </c>
      <c r="F14" s="18">
        <f>+(D14-B14-C14+E14)</f>
        <v>-12000000</v>
      </c>
      <c r="G14" s="19">
        <f t="shared" ref="G14:G33" si="0">+F14/(1+$B$5)^A14</f>
        <v>-12000000</v>
      </c>
    </row>
    <row r="15" spans="1:7">
      <c r="A15" s="20">
        <v>1</v>
      </c>
      <c r="B15" s="15">
        <v>0</v>
      </c>
      <c r="C15" s="15">
        <f>+$B$8</f>
        <v>750000</v>
      </c>
      <c r="D15" s="15">
        <f>+$B$9</f>
        <v>800000</v>
      </c>
      <c r="E15" s="15">
        <v>0</v>
      </c>
      <c r="F15" s="15">
        <f t="shared" ref="F15:F34" si="1">+(D15-B15-C15+E15)</f>
        <v>50000</v>
      </c>
      <c r="G15" s="21">
        <f t="shared" si="0"/>
        <v>48076.923076923078</v>
      </c>
    </row>
    <row r="16" spans="1:7">
      <c r="A16" s="20">
        <v>2</v>
      </c>
      <c r="B16" s="15">
        <v>0</v>
      </c>
      <c r="C16" s="15">
        <f>C15*(1+$B$3)</f>
        <v>757500</v>
      </c>
      <c r="D16" s="15">
        <f>+D15*(1+$B$4)</f>
        <v>824000</v>
      </c>
      <c r="E16" s="15">
        <v>0</v>
      </c>
      <c r="F16" s="15">
        <f t="shared" si="1"/>
        <v>66500</v>
      </c>
      <c r="G16" s="21">
        <f t="shared" si="0"/>
        <v>61482.988165680465</v>
      </c>
    </row>
    <row r="17" spans="1:9">
      <c r="A17" s="20">
        <v>3</v>
      </c>
      <c r="B17" s="15">
        <v>0</v>
      </c>
      <c r="C17" s="15">
        <f t="shared" ref="C17:C34" si="2">C16*(1+$B$3)</f>
        <v>765075</v>
      </c>
      <c r="D17" s="15">
        <f t="shared" ref="D17:D34" si="3">+D16*(1+$B$4)</f>
        <v>848720</v>
      </c>
      <c r="E17" s="15">
        <v>0</v>
      </c>
      <c r="F17" s="15">
        <f t="shared" si="1"/>
        <v>83645</v>
      </c>
      <c r="G17" s="21">
        <f t="shared" si="0"/>
        <v>74360.100421028663</v>
      </c>
      <c r="I17" s="6"/>
    </row>
    <row r="18" spans="1:9">
      <c r="A18" s="20">
        <v>4</v>
      </c>
      <c r="B18" s="15">
        <v>0</v>
      </c>
      <c r="C18" s="15">
        <f t="shared" si="2"/>
        <v>772725.75</v>
      </c>
      <c r="D18" s="15">
        <f t="shared" si="3"/>
        <v>874181.6</v>
      </c>
      <c r="E18" s="15">
        <v>0</v>
      </c>
      <c r="F18" s="15">
        <f t="shared" si="1"/>
        <v>101455.84999999998</v>
      </c>
      <c r="G18" s="21">
        <f t="shared" si="0"/>
        <v>86724.88578448318</v>
      </c>
    </row>
    <row r="19" spans="1:9">
      <c r="A19" s="20">
        <v>5</v>
      </c>
      <c r="B19" s="15">
        <v>0</v>
      </c>
      <c r="C19" s="15">
        <f t="shared" si="2"/>
        <v>780453.00749999995</v>
      </c>
      <c r="D19" s="15">
        <f t="shared" si="3"/>
        <v>900407.04799999995</v>
      </c>
      <c r="E19" s="15">
        <v>0</v>
      </c>
      <c r="F19" s="15">
        <f t="shared" si="1"/>
        <v>119954.0405</v>
      </c>
      <c r="G19" s="21">
        <f t="shared" si="0"/>
        <v>98593.477452259074</v>
      </c>
    </row>
    <row r="20" spans="1:9">
      <c r="A20" s="20">
        <v>6</v>
      </c>
      <c r="B20" s="15">
        <v>0</v>
      </c>
      <c r="C20" s="15">
        <f t="shared" si="2"/>
        <v>788257.53757499997</v>
      </c>
      <c r="D20" s="15">
        <f t="shared" si="3"/>
        <v>927419.25943999994</v>
      </c>
      <c r="E20" s="15">
        <v>0</v>
      </c>
      <c r="F20" s="15">
        <f t="shared" si="1"/>
        <v>139161.72186499997</v>
      </c>
      <c r="G20" s="21">
        <f t="shared" si="0"/>
        <v>109981.53021552791</v>
      </c>
    </row>
    <row r="21" spans="1:9">
      <c r="A21" s="20">
        <v>7</v>
      </c>
      <c r="B21" s="15">
        <v>0</v>
      </c>
      <c r="C21" s="15">
        <f t="shared" si="2"/>
        <v>796140.11295074993</v>
      </c>
      <c r="D21" s="15">
        <f t="shared" si="3"/>
        <v>955241.83722320001</v>
      </c>
      <c r="E21" s="15">
        <v>0</v>
      </c>
      <c r="F21" s="15">
        <f t="shared" si="1"/>
        <v>159101.72427245008</v>
      </c>
      <c r="G21" s="21">
        <f t="shared" si="0"/>
        <v>120904.2343857979</v>
      </c>
    </row>
    <row r="22" spans="1:9">
      <c r="A22" s="20">
        <v>8</v>
      </c>
      <c r="B22" s="15">
        <v>0</v>
      </c>
      <c r="C22" s="15">
        <f t="shared" si="2"/>
        <v>804101.51408025739</v>
      </c>
      <c r="D22" s="15">
        <f t="shared" si="3"/>
        <v>983899.09233989601</v>
      </c>
      <c r="E22" s="15">
        <v>0</v>
      </c>
      <c r="F22" s="15">
        <f t="shared" si="1"/>
        <v>179797.57825963863</v>
      </c>
      <c r="G22" s="21">
        <f t="shared" si="0"/>
        <v>131376.32931739558</v>
      </c>
    </row>
    <row r="23" spans="1:9">
      <c r="A23" s="20">
        <v>9</v>
      </c>
      <c r="B23" s="15">
        <v>0</v>
      </c>
      <c r="C23" s="15">
        <f t="shared" si="2"/>
        <v>812142.52922105999</v>
      </c>
      <c r="D23" s="15">
        <f t="shared" si="3"/>
        <v>1013416.0651100929</v>
      </c>
      <c r="E23" s="15">
        <v>0</v>
      </c>
      <c r="F23" s="15">
        <f t="shared" si="1"/>
        <v>201273.53588903288</v>
      </c>
      <c r="G23" s="21">
        <f t="shared" si="0"/>
        <v>141412.1165386842</v>
      </c>
    </row>
    <row r="24" spans="1:9">
      <c r="A24" s="20">
        <v>10</v>
      </c>
      <c r="B24" s="15">
        <v>0</v>
      </c>
      <c r="C24" s="15">
        <f t="shared" si="2"/>
        <v>820263.95451327064</v>
      </c>
      <c r="D24" s="15">
        <f t="shared" si="3"/>
        <v>1043818.5470633957</v>
      </c>
      <c r="E24" s="15">
        <v>0</v>
      </c>
      <c r="F24" s="15">
        <f t="shared" si="1"/>
        <v>223554.59255012509</v>
      </c>
      <c r="G24" s="21">
        <f t="shared" si="0"/>
        <v>151025.47250331531</v>
      </c>
    </row>
    <row r="25" spans="1:9">
      <c r="A25" s="20">
        <v>11</v>
      </c>
      <c r="B25" s="15">
        <v>0</v>
      </c>
      <c r="C25" s="15">
        <f t="shared" si="2"/>
        <v>828466.5940584034</v>
      </c>
      <c r="D25" s="15">
        <f t="shared" si="3"/>
        <v>1075133.1034752976</v>
      </c>
      <c r="E25" s="15">
        <v>0</v>
      </c>
      <c r="F25" s="15">
        <f t="shared" si="1"/>
        <v>246666.50941689417</v>
      </c>
      <c r="G25" s="21">
        <f t="shared" si="0"/>
        <v>160229.86097248571</v>
      </c>
    </row>
    <row r="26" spans="1:9">
      <c r="A26" s="20">
        <v>12</v>
      </c>
      <c r="B26" s="15">
        <v>0</v>
      </c>
      <c r="C26" s="15">
        <f t="shared" si="2"/>
        <v>836751.25999898743</v>
      </c>
      <c r="D26" s="15">
        <f t="shared" si="3"/>
        <v>1107387.0965795566</v>
      </c>
      <c r="E26" s="15">
        <v>0</v>
      </c>
      <c r="F26" s="15">
        <f t="shared" si="1"/>
        <v>270635.83658056916</v>
      </c>
      <c r="G26" s="21">
        <f t="shared" si="0"/>
        <v>169038.34503885615</v>
      </c>
    </row>
    <row r="27" spans="1:9">
      <c r="A27" s="20">
        <v>13</v>
      </c>
      <c r="B27" s="15">
        <v>0</v>
      </c>
      <c r="C27" s="15">
        <f t="shared" si="2"/>
        <v>845118.77259897732</v>
      </c>
      <c r="D27" s="15">
        <f t="shared" si="3"/>
        <v>1140608.7094769434</v>
      </c>
      <c r="E27" s="15">
        <v>0</v>
      </c>
      <c r="F27" s="15">
        <f t="shared" si="1"/>
        <v>295489.93687796604</v>
      </c>
      <c r="G27" s="21">
        <f t="shared" si="0"/>
        <v>177463.59880247814</v>
      </c>
    </row>
    <row r="28" spans="1:9">
      <c r="A28" s="20">
        <v>14</v>
      </c>
      <c r="B28" s="15">
        <v>0</v>
      </c>
      <c r="C28" s="15">
        <f t="shared" si="2"/>
        <v>853569.96032496705</v>
      </c>
      <c r="D28" s="15">
        <f t="shared" si="3"/>
        <v>1174826.9707612516</v>
      </c>
      <c r="E28" s="15">
        <v>0</v>
      </c>
      <c r="F28" s="15">
        <f t="shared" si="1"/>
        <v>321257.01043628459</v>
      </c>
      <c r="G28" s="21">
        <f t="shared" si="0"/>
        <v>185517.91870877918</v>
      </c>
    </row>
    <row r="29" spans="1:9">
      <c r="A29" s="20">
        <v>15</v>
      </c>
      <c r="B29" s="15">
        <v>0</v>
      </c>
      <c r="C29" s="15">
        <f t="shared" si="2"/>
        <v>862105.65992821672</v>
      </c>
      <c r="D29" s="15">
        <f t="shared" si="3"/>
        <v>1210071.7798840893</v>
      </c>
      <c r="E29" s="15">
        <v>0</v>
      </c>
      <c r="F29" s="15">
        <f t="shared" si="1"/>
        <v>347966.11995587253</v>
      </c>
      <c r="G29" s="21">
        <f t="shared" si="0"/>
        <v>193213.23455836528</v>
      </c>
    </row>
    <row r="30" spans="1:9">
      <c r="A30" s="20">
        <v>16</v>
      </c>
      <c r="B30" s="15">
        <v>0</v>
      </c>
      <c r="C30" s="15">
        <f t="shared" si="2"/>
        <v>870726.71652749891</v>
      </c>
      <c r="D30" s="15">
        <f t="shared" si="3"/>
        <v>1246373.9332806119</v>
      </c>
      <c r="E30" s="15">
        <v>0</v>
      </c>
      <c r="F30" s="15">
        <f t="shared" si="1"/>
        <v>375647.21675311297</v>
      </c>
      <c r="G30" s="21">
        <f t="shared" si="0"/>
        <v>200561.12019811827</v>
      </c>
    </row>
    <row r="31" spans="1:9">
      <c r="A31" s="20">
        <v>17</v>
      </c>
      <c r="B31" s="15">
        <v>0</v>
      </c>
      <c r="C31" s="15">
        <f t="shared" si="2"/>
        <v>879433.98369277385</v>
      </c>
      <c r="D31" s="15">
        <f t="shared" si="3"/>
        <v>1283765.1512790304</v>
      </c>
      <c r="E31" s="15">
        <v>0</v>
      </c>
      <c r="F31" s="15">
        <f t="shared" si="1"/>
        <v>404331.16758625652</v>
      </c>
      <c r="G31" s="21">
        <f t="shared" si="0"/>
        <v>207572.80390279257</v>
      </c>
    </row>
    <row r="32" spans="1:9">
      <c r="A32" s="20">
        <v>18</v>
      </c>
      <c r="B32" s="15">
        <v>0</v>
      </c>
      <c r="C32" s="15">
        <f t="shared" si="2"/>
        <v>888228.32352970156</v>
      </c>
      <c r="D32" s="15">
        <f t="shared" si="3"/>
        <v>1322278.1058174013</v>
      </c>
      <c r="E32" s="15">
        <v>0</v>
      </c>
      <c r="F32" s="15">
        <f t="shared" si="1"/>
        <v>434049.78228769975</v>
      </c>
      <c r="G32" s="21">
        <f t="shared" si="0"/>
        <v>214259.17845604866</v>
      </c>
    </row>
    <row r="33" spans="1:7">
      <c r="A33" s="20">
        <v>19</v>
      </c>
      <c r="B33" s="15">
        <v>0</v>
      </c>
      <c r="C33" s="15">
        <f t="shared" si="2"/>
        <v>897110.60676499864</v>
      </c>
      <c r="D33" s="15">
        <f t="shared" si="3"/>
        <v>1361946.4489919234</v>
      </c>
      <c r="E33" s="15">
        <v>0</v>
      </c>
      <c r="F33" s="15">
        <f t="shared" si="1"/>
        <v>464835.84222692472</v>
      </c>
      <c r="G33" s="21">
        <f t="shared" si="0"/>
        <v>220630.81093960584</v>
      </c>
    </row>
    <row r="34" spans="1:7" ht="13.8" thickBot="1">
      <c r="A34" s="22">
        <v>20</v>
      </c>
      <c r="B34" s="23">
        <v>0</v>
      </c>
      <c r="C34" s="27">
        <f t="shared" si="2"/>
        <v>906081.71283264866</v>
      </c>
      <c r="D34" s="23">
        <f t="shared" si="3"/>
        <v>1402804.842461681</v>
      </c>
      <c r="E34" s="23">
        <f>+$B$10</f>
        <v>15999893.444644073</v>
      </c>
      <c r="F34" s="23">
        <f t="shared" si="1"/>
        <v>16496616.574273106</v>
      </c>
      <c r="G34" s="24">
        <f>+F34/(1+$B$4)^A34</f>
        <v>9133776.6232834551</v>
      </c>
    </row>
    <row r="35" spans="1:7">
      <c r="A35" s="4"/>
      <c r="B35" s="3"/>
      <c r="C35" s="3"/>
      <c r="D35" s="3"/>
      <c r="E35" s="3"/>
      <c r="F35" s="7"/>
      <c r="G35" s="16">
        <f>SUM(G14:G34)</f>
        <v>-113798.44727791846</v>
      </c>
    </row>
  </sheetData>
  <mergeCells count="1">
    <mergeCell ref="D6:F6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La Follette Institute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Weimer</dc:creator>
  <cp:lastModifiedBy>Boardman</cp:lastModifiedBy>
  <dcterms:created xsi:type="dcterms:W3CDTF">2004-08-23T15:25:33Z</dcterms:created>
  <dcterms:modified xsi:type="dcterms:W3CDTF">2018-05-22T01:16:02Z</dcterms:modified>
</cp:coreProperties>
</file>