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246" documentId="11_0B1D56BE9CDCCE836B02CE7A5FB0D4A9BBFD1C62" xr6:coauthVersionLast="47" xr6:coauthVersionMax="47" xr10:uidLastSave="{7320396D-0C4C-44D9-AC3C-0C64E63B277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F27" i="1"/>
  <c r="F25" i="1"/>
  <c r="F23" i="1"/>
  <c r="F17" i="1"/>
  <c r="F15" i="1"/>
  <c r="F13" i="1"/>
  <c r="F7" i="1"/>
  <c r="F5" i="1"/>
  <c r="G27" i="1"/>
  <c r="G25" i="1"/>
  <c r="G23" i="1"/>
  <c r="G17" i="1"/>
  <c r="G7" i="1"/>
  <c r="G5" i="1"/>
  <c r="G15" i="1"/>
  <c r="G13" i="1"/>
  <c r="G9" i="1"/>
  <c r="F19" i="1"/>
  <c r="F9" i="1"/>
</calcChain>
</file>

<file path=xl/sharedStrings.xml><?xml version="1.0" encoding="utf-8"?>
<sst xmlns="http://schemas.openxmlformats.org/spreadsheetml/2006/main" count="47" uniqueCount="18">
  <si>
    <t>Ethanol</t>
  </si>
  <si>
    <t>Alcohol Mass (g)</t>
  </si>
  <si>
    <t>Water Temp (°C)</t>
  </si>
  <si>
    <t>Water Mass (g)</t>
  </si>
  <si>
    <t>Combustion Enthalpy (kJ/g)</t>
  </si>
  <si>
    <t>Bond Enthalpy</t>
  </si>
  <si>
    <t>Absolute Uncertainty</t>
  </si>
  <si>
    <t>Percentage / Relative Uncertainty</t>
  </si>
  <si>
    <t>Percentage Error</t>
  </si>
  <si>
    <t>Trial 1 Before</t>
  </si>
  <si>
    <t>Trial 1 After</t>
  </si>
  <si>
    <t>Trial 2 Before</t>
  </si>
  <si>
    <t>Trial 2 After</t>
  </si>
  <si>
    <t>Trial 3 Before</t>
  </si>
  <si>
    <t>Trial 3 After</t>
  </si>
  <si>
    <t>Average:</t>
  </si>
  <si>
    <t>Pentanol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</si>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</sst>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4" sqref="J4"/>
    </sheetView>
  </sheetViews>
  <sheetFormatPr defaultRowHeight="42.75" customHeight="1"/>
  <cols>
    <col min="1" max="1" width="15.7109375" style="1" customWidth="1"/>
    <col min="2" max="5" width="9.140625" style="1"/>
    <col min="6" max="10" width="15.7109375" style="1" customWidth="1"/>
    <col min="11" max="16384" width="9.140625" style="1"/>
  </cols>
  <sheetData>
    <row r="1" spans="1:10" ht="42.75" customHeight="1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2.75" customHeight="1">
      <c r="B2" s="1" t="s">
        <v>9</v>
      </c>
      <c r="C2" s="1">
        <v>162.1</v>
      </c>
      <c r="D2" s="1">
        <v>25.5</v>
      </c>
      <c r="E2" s="1">
        <v>200</v>
      </c>
    </row>
    <row r="3" spans="1:10" ht="42.75" customHeight="1">
      <c r="B3" s="1" t="s">
        <v>10</v>
      </c>
      <c r="C3" s="1">
        <v>160</v>
      </c>
      <c r="D3" s="1">
        <v>45.6</v>
      </c>
      <c r="E3" s="1">
        <v>198.6</v>
      </c>
      <c r="F3" s="1">
        <f>-((E2*4.184*(D3-D2)) / (C2-C3)) / 1000</f>
        <v>-8.0093714285714519</v>
      </c>
      <c r="G3" s="1">
        <f>(C2-C3)*(-1367.6)</f>
        <v>-2871.9599999999919</v>
      </c>
    </row>
    <row r="4" spans="1:10" ht="42.75" customHeight="1">
      <c r="B4" s="1" t="s">
        <v>11</v>
      </c>
      <c r="C4" s="1">
        <v>160</v>
      </c>
      <c r="D4" s="1">
        <v>27.7</v>
      </c>
      <c r="E4" s="1">
        <v>202.9</v>
      </c>
    </row>
    <row r="5" spans="1:10" ht="42.75" customHeight="1">
      <c r="B5" s="1" t="s">
        <v>12</v>
      </c>
      <c r="C5" s="1">
        <v>141.80000000000001</v>
      </c>
      <c r="D5" s="1">
        <v>47.6</v>
      </c>
      <c r="E5" s="1">
        <v>202.4</v>
      </c>
      <c r="F5" s="1">
        <f>-((E4*4.184*(D5-D4)) / (C4-C5)) / 1000</f>
        <v>-0.92822959560439644</v>
      </c>
      <c r="G5" s="1">
        <f>((C4-C5)/46.068)*(-1367.6)</f>
        <v>-540.29521576799482</v>
      </c>
    </row>
    <row r="6" spans="1:10" ht="42.75" customHeight="1">
      <c r="B6" s="1" t="s">
        <v>13</v>
      </c>
      <c r="C6" s="1">
        <v>141.80000000000001</v>
      </c>
      <c r="D6" s="1">
        <v>26.6</v>
      </c>
      <c r="E6" s="1">
        <v>199.4</v>
      </c>
    </row>
    <row r="7" spans="1:10" ht="42.75" customHeight="1">
      <c r="B7" s="1" t="s">
        <v>14</v>
      </c>
      <c r="C7" s="1">
        <v>139.9</v>
      </c>
      <c r="D7" s="1">
        <v>46.6</v>
      </c>
      <c r="E7" s="1">
        <v>197.2</v>
      </c>
      <c r="F7" s="1">
        <f>-((E6*4.184*(D7-D6)) / (C6-C7)) / 1000</f>
        <v>-8.7819957894736582</v>
      </c>
      <c r="G7" s="1">
        <f>((C6-C7)/46.068)*(-1367.6)</f>
        <v>-56.404445602153508</v>
      </c>
    </row>
    <row r="9" spans="1:10" ht="42.75" customHeight="1">
      <c r="B9" s="1" t="s">
        <v>15</v>
      </c>
      <c r="F9" s="1">
        <f>AVERAGE(F3,F5,F7)</f>
        <v>-5.906532271216502</v>
      </c>
      <c r="G9" s="1">
        <f>AVERAGE(G3,G5,G7)</f>
        <v>-1156.21988712338</v>
      </c>
    </row>
    <row r="11" spans="1:10" ht="42.75" customHeight="1">
      <c r="A11" s="2" t="s">
        <v>16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42.75" customHeight="1">
      <c r="B12" s="1" t="s">
        <v>9</v>
      </c>
      <c r="C12" s="1">
        <v>165</v>
      </c>
      <c r="D12" s="1">
        <v>27.5</v>
      </c>
      <c r="E12" s="1">
        <v>203.1</v>
      </c>
    </row>
    <row r="13" spans="1:10" ht="42.75" customHeight="1">
      <c r="B13" s="1" t="s">
        <v>10</v>
      </c>
      <c r="C13" s="1">
        <v>164</v>
      </c>
      <c r="D13" s="1">
        <v>47.6</v>
      </c>
      <c r="E13" s="1">
        <v>202.7</v>
      </c>
      <c r="F13" s="1">
        <f>-((E12*4.184*(D13-D12)) / (C12-C13))/1000</f>
        <v>-17.080385039999999</v>
      </c>
      <c r="G13" s="1">
        <f>((C12-C13)/88.1482)*(-3330.91)</f>
        <v>-37.787612225774318</v>
      </c>
    </row>
    <row r="14" spans="1:10" ht="42.75" customHeight="1">
      <c r="B14" s="1" t="s">
        <v>11</v>
      </c>
      <c r="C14" s="1">
        <v>164</v>
      </c>
      <c r="D14" s="1">
        <v>28.1</v>
      </c>
      <c r="E14" s="1">
        <v>205.6</v>
      </c>
    </row>
    <row r="15" spans="1:10" ht="42.75" customHeight="1">
      <c r="B15" s="1" t="s">
        <v>12</v>
      </c>
      <c r="C15" s="1">
        <v>162.4</v>
      </c>
      <c r="D15" s="1">
        <v>48.2</v>
      </c>
      <c r="E15" s="1">
        <v>204.4</v>
      </c>
      <c r="F15" s="1">
        <f>-((E14*4.184*(D15-D14)) / (C14-C15))/1000</f>
        <v>-10.806644400000039</v>
      </c>
      <c r="G15" s="1">
        <f>((C14-C15)/88.1482)*(-3330.91)</f>
        <v>-60.460179561238689</v>
      </c>
    </row>
    <row r="16" spans="1:10" ht="42.75" customHeight="1">
      <c r="B16" s="1" t="s">
        <v>13</v>
      </c>
      <c r="C16" s="1">
        <v>161.9</v>
      </c>
      <c r="D16" s="1">
        <v>23.8</v>
      </c>
      <c r="E16" s="1">
        <v>198.5</v>
      </c>
    </row>
    <row r="17" spans="1:10" ht="42.75" customHeight="1">
      <c r="B17" s="1" t="s">
        <v>14</v>
      </c>
      <c r="C17" s="1">
        <v>159.6</v>
      </c>
      <c r="D17" s="1">
        <v>43.8</v>
      </c>
      <c r="E17" s="1">
        <v>198.5</v>
      </c>
      <c r="F17" s="1">
        <f>-((E16*4.184*(D17-D16)) / (C16-C17))/1000</f>
        <v>-7.221947826086919</v>
      </c>
      <c r="G17" s="1">
        <f>((C16-C17)/88.1482)*(-3330.91)</f>
        <v>-86.911508119281351</v>
      </c>
    </row>
    <row r="19" spans="1:10" ht="42.75" customHeight="1">
      <c r="B19" s="1" t="s">
        <v>15</v>
      </c>
      <c r="F19" s="1">
        <f>AVERAGE(F13,F15,F17)</f>
        <v>-11.702992422028986</v>
      </c>
    </row>
    <row r="21" spans="1:10" ht="42.75" customHeight="1">
      <c r="A21" s="2" t="s">
        <v>17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</row>
    <row r="22" spans="1:10" ht="42.75" customHeight="1">
      <c r="B22" s="1" t="s">
        <v>9</v>
      </c>
      <c r="C22" s="1">
        <v>136.30000000000001</v>
      </c>
      <c r="D22" s="1">
        <v>26.7</v>
      </c>
      <c r="E22" s="1">
        <v>199.8</v>
      </c>
    </row>
    <row r="23" spans="1:10" ht="42.75" customHeight="1">
      <c r="B23" s="1" t="s">
        <v>10</v>
      </c>
      <c r="C23" s="1">
        <v>134.9</v>
      </c>
      <c r="D23" s="1">
        <v>36.700000000000003</v>
      </c>
      <c r="E23" s="1">
        <v>199.8</v>
      </c>
      <c r="F23" s="1">
        <f>-((E22*4.184*(D23-D22)) / (C22-C23))/1000</f>
        <v>-5.971165714285692</v>
      </c>
      <c r="G23" s="1">
        <f>((C22-C23)/32.0419)*(-725.7)</f>
        <v>-31.707857524054571</v>
      </c>
    </row>
    <row r="24" spans="1:10" ht="42.75" customHeight="1">
      <c r="B24" s="1" t="s">
        <v>11</v>
      </c>
      <c r="C24" s="1">
        <v>134.9</v>
      </c>
      <c r="D24" s="1">
        <v>26.8</v>
      </c>
      <c r="E24" s="1">
        <v>200.2</v>
      </c>
    </row>
    <row r="25" spans="1:10" ht="42.75" customHeight="1">
      <c r="B25" s="1" t="s">
        <v>12</v>
      </c>
      <c r="C25" s="1">
        <v>133.6</v>
      </c>
      <c r="D25" s="1">
        <v>36.799999999999997</v>
      </c>
      <c r="E25" s="1">
        <v>200.2</v>
      </c>
      <c r="F25" s="1">
        <f>-((E24*4.184*(D25-D24)) / (C24-C25))/1000</f>
        <v>-6.4433599999999416</v>
      </c>
      <c r="G25" s="1">
        <f>((C24-C25)/32.0419)*(-725.7)</f>
        <v>-29.443010558050812</v>
      </c>
    </row>
    <row r="26" spans="1:10" ht="42.75" customHeight="1">
      <c r="B26" s="1" t="s">
        <v>13</v>
      </c>
      <c r="C26" s="1">
        <v>133.6</v>
      </c>
      <c r="D26" s="1">
        <v>27.3</v>
      </c>
      <c r="E26" s="1">
        <v>200.7</v>
      </c>
    </row>
    <row r="27" spans="1:10" ht="42.75" customHeight="1">
      <c r="B27" s="1" t="s">
        <v>14</v>
      </c>
      <c r="C27" s="1">
        <v>132.30000000000001</v>
      </c>
      <c r="D27" s="1">
        <v>37.299999999999997</v>
      </c>
      <c r="E27" s="1">
        <v>200.7</v>
      </c>
      <c r="F27" s="1">
        <f>-((E26*4.184*(D27-D26)) / (C26-C27))/1000</f>
        <v>-6.4594523076923895</v>
      </c>
      <c r="G27" s="1">
        <f>((C26-C27)/32.0419)*(-725.7)</f>
        <v>-29.443010558050172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UAM-IN, Naphat (nuami0)</cp:lastModifiedBy>
  <cp:revision/>
  <dcterms:created xsi:type="dcterms:W3CDTF">2025-03-03T07:24:14Z</dcterms:created>
  <dcterms:modified xsi:type="dcterms:W3CDTF">2025-03-12T07:36:00Z</dcterms:modified>
  <cp:category/>
  <cp:contentStatus/>
</cp:coreProperties>
</file>