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HellEel\Desktop\prog\Aplana\Влад\10-12-2019_15-00-40\"/>
    </mc:Choice>
  </mc:AlternateContent>
  <bookViews>
    <workbookView xWindow="0" yWindow="0" windowWidth="29010" windowHeight="12270"/>
  </bookViews>
  <sheets>
    <sheet name="Лист1" sheetId="1" r:id="rId1"/>
    <sheet name="Соотвествие профил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 s="1"/>
  <c r="A3" i="2" l="1"/>
  <c r="A4" i="2"/>
  <c r="A5" i="2"/>
  <c r="A6" i="2"/>
  <c r="A2" i="2"/>
  <c r="E6" i="1"/>
  <c r="G6" i="1" s="1"/>
  <c r="C3" i="1"/>
  <c r="D3" i="1" s="1"/>
  <c r="C4" i="1"/>
  <c r="D4" i="1" s="1"/>
  <c r="C5" i="1"/>
  <c r="D5" i="1" s="1"/>
  <c r="C2" i="1"/>
  <c r="D2" i="1" s="1"/>
  <c r="E2" i="1" l="1"/>
  <c r="G2" i="1" s="1"/>
  <c r="E3" i="1"/>
  <c r="G3" i="1" s="1"/>
  <c r="I3" i="1" s="1"/>
  <c r="B3" i="2" s="1"/>
  <c r="D3" i="2" s="1"/>
  <c r="E4" i="1"/>
  <c r="G4" i="1" s="1"/>
  <c r="I4" i="1" s="1"/>
  <c r="B4" i="2" s="1"/>
  <c r="D4" i="2" s="1"/>
  <c r="E5" i="1"/>
  <c r="G5" i="1" s="1"/>
  <c r="I5" i="1" s="1"/>
  <c r="B5" i="2" s="1"/>
  <c r="D5" i="2" s="1"/>
  <c r="I6" i="1"/>
  <c r="B6" i="2" s="1"/>
  <c r="D6" i="2" s="1"/>
  <c r="J3" i="1"/>
  <c r="J4" i="1"/>
  <c r="J5" i="1"/>
  <c r="J6" i="1"/>
  <c r="C11" i="1"/>
  <c r="C12" i="1"/>
  <c r="C13" i="1"/>
  <c r="C14" i="1"/>
  <c r="I2" i="1" l="1"/>
  <c r="B2" i="2" s="1"/>
  <c r="D2" i="2" s="1"/>
  <c r="C10" i="1"/>
  <c r="J2" i="1"/>
  <c r="I7" i="1" l="1"/>
  <c r="D10" i="1" s="1"/>
  <c r="J7" i="1"/>
  <c r="D11" i="1" l="1"/>
  <c r="D14" i="1"/>
  <c r="D13" i="1"/>
  <c r="D12" i="1"/>
  <c r="D15" i="1" l="1"/>
</calcChain>
</file>

<file path=xl/sharedStrings.xml><?xml version="1.0" encoding="utf-8"?>
<sst xmlns="http://schemas.openxmlformats.org/spreadsheetml/2006/main" count="28" uniqueCount="27">
  <si>
    <t>Интенсивность</t>
  </si>
  <si>
    <t>Количество VU</t>
  </si>
  <si>
    <t>% распределения</t>
  </si>
  <si>
    <t>Количестов запросов одним пользователем в минуту</t>
  </si>
  <si>
    <t>Длительность ступени в минутах</t>
  </si>
  <si>
    <t>Коэфициент запаса времени должен равняться 2</t>
  </si>
  <si>
    <t>Всего пользователей на ступени</t>
  </si>
  <si>
    <t>1 ступень</t>
  </si>
  <si>
    <t>2 ступень</t>
  </si>
  <si>
    <t>3 ступень</t>
  </si>
  <si>
    <t>4 ступень</t>
  </si>
  <si>
    <t>5 ступень</t>
  </si>
  <si>
    <t>% повышения нагрузки</t>
  </si>
  <si>
    <t>Операция</t>
  </si>
  <si>
    <t>Пейсинг (сек)</t>
  </si>
  <si>
    <t>Think Time (сек)</t>
  </si>
  <si>
    <t>max. время выполнения одного скрипта (сек)</t>
  </si>
  <si>
    <t>Интенсивность (операций)</t>
  </si>
  <si>
    <t>Scripts Name</t>
  </si>
  <si>
    <t>по профилю</t>
  </si>
  <si>
    <t>по факту</t>
  </si>
  <si>
    <t>% отклонения</t>
  </si>
  <si>
    <t>Выход</t>
  </si>
  <si>
    <t>Отмена всех рейсов</t>
  </si>
  <si>
    <t>Оформление билета</t>
  </si>
  <si>
    <t>Поиск билета</t>
  </si>
  <si>
    <t>Логин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</si>
</sst>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2" fillId="0" borderId="2" xfId="0" applyFont="1" applyBorder="1"/>
    <xf numFmtId="9" fontId="0" fillId="0" borderId="2" xfId="1" applyFont="1" applyBorder="1"/>
    <xf numFmtId="9" fontId="0" fillId="0" borderId="2" xfId="0" applyNumberFormat="1" applyBorder="1"/>
    <xf numFmtId="9" fontId="0" fillId="0" borderId="0" xfId="0" applyNumberFormat="1" applyBorder="1"/>
    <xf numFmtId="0" fontId="3" fillId="0" borderId="2" xfId="0" applyFont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3" borderId="2" xfId="0" applyFont="1" applyFill="1" applyBorder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5" xfId="0" applyFont="1" applyFill="1" applyBorder="1"/>
    <xf numFmtId="164" fontId="3" fillId="0" borderId="2" xfId="0" applyNumberFormat="1" applyFont="1" applyBorder="1"/>
    <xf numFmtId="1" fontId="0" fillId="0" borderId="2" xfId="0" applyNumberFormat="1" applyBorder="1"/>
    <xf numFmtId="1" fontId="0" fillId="0" borderId="0" xfId="0" applyNumberFormat="1"/>
    <xf numFmtId="9" fontId="0" fillId="0" borderId="0" xfId="1" applyFont="1"/>
    <xf numFmtId="1" fontId="3" fillId="3" borderId="2" xfId="0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D11" sqref="D11"/>
    </sheetView>
  </sheetViews>
  <sheetFormatPr defaultRowHeight="15" x14ac:dyDescent="0.25"/>
  <cols>
    <col min="2" max="2" width="31.5703125" customWidth="1"/>
    <col min="3" max="4" width="24.140625" customWidth="1"/>
    <col min="5" max="5" width="16.28515625" style="2" customWidth="1"/>
    <col min="6" max="6" width="16.28515625" customWidth="1"/>
    <col min="7" max="7" width="16.28515625" style="2" customWidth="1"/>
    <col min="8" max="8" width="16.28515625" customWidth="1"/>
    <col min="9" max="9" width="14.85546875" bestFit="1" customWidth="1"/>
    <col min="10" max="10" width="11.85546875" customWidth="1"/>
    <col min="18" max="18" width="17.42578125" customWidth="1"/>
  </cols>
  <sheetData>
    <row r="1" spans="1:17" ht="75.75" thickBot="1" x14ac:dyDescent="0.3">
      <c r="B1" s="15" t="s">
        <v>13</v>
      </c>
      <c r="C1" s="16" t="s">
        <v>16</v>
      </c>
      <c r="D1" s="16" t="s">
        <v>15</v>
      </c>
      <c r="E1" s="17" t="s">
        <v>14</v>
      </c>
      <c r="F1" s="16" t="s">
        <v>1</v>
      </c>
      <c r="G1" s="13" t="s">
        <v>3</v>
      </c>
      <c r="H1" s="7" t="s">
        <v>4</v>
      </c>
      <c r="I1" s="7" t="s">
        <v>17</v>
      </c>
      <c r="J1" s="7" t="s">
        <v>2</v>
      </c>
      <c r="K1" s="1" t="s">
        <v>6</v>
      </c>
    </row>
    <row r="2" spans="1:17" ht="16.5" thickBot="1" x14ac:dyDescent="0.3">
      <c r="B2" s="19" t="s">
        <v>26</v>
      </c>
      <c r="C2" s="8">
        <f>MAX(M2:O2)</f>
        <v>1.2565</v>
      </c>
      <c r="D2" s="8">
        <f>Q2-C2</f>
        <v>15.208000000000002</v>
      </c>
      <c r="E2" s="18">
        <f>ROUND(C2*2+D2,0)</f>
        <v>18</v>
      </c>
      <c r="F2" s="8">
        <v>2</v>
      </c>
      <c r="G2" s="22">
        <f>60/(E2)</f>
        <v>3.3333333333333335</v>
      </c>
      <c r="H2" s="6">
        <v>10</v>
      </c>
      <c r="I2" s="23">
        <f>ROUND(F2*G2*H2,0)</f>
        <v>67</v>
      </c>
      <c r="J2" s="10">
        <f>F2/K$2</f>
        <v>0.2</v>
      </c>
      <c r="K2">
        <v>10</v>
      </c>
      <c r="M2">
        <v>1.1367</v>
      </c>
      <c r="N2">
        <v>1.2316</v>
      </c>
      <c r="O2">
        <v>1.2565</v>
      </c>
      <c r="Q2">
        <v>16.464500000000001</v>
      </c>
    </row>
    <row r="3" spans="1:17" ht="16.5" thickBot="1" x14ac:dyDescent="0.3">
      <c r="B3" s="20" t="s">
        <v>25</v>
      </c>
      <c r="C3" s="8">
        <f t="shared" ref="C3:C5" si="0">MAX(M3:O3)</f>
        <v>1.2383</v>
      </c>
      <c r="D3" s="8">
        <f>Q3-C3</f>
        <v>14.942199999999998</v>
      </c>
      <c r="E3" s="18">
        <f t="shared" ref="E3:E6" si="1">ROUND(C3*2+D3,0)</f>
        <v>17</v>
      </c>
      <c r="F3" s="8">
        <v>2</v>
      </c>
      <c r="G3" s="22">
        <f t="shared" ref="G3:G6" si="2">60/(E3)</f>
        <v>3.5294117647058822</v>
      </c>
      <c r="H3" s="6">
        <v>10</v>
      </c>
      <c r="I3" s="23">
        <f t="shared" ref="I3:I6" si="3">ROUND(F3*G3*H3,0)</f>
        <v>71</v>
      </c>
      <c r="J3" s="10">
        <f t="shared" ref="J3:J6" si="4">F3/K$2</f>
        <v>0.2</v>
      </c>
      <c r="M3">
        <v>1.2383</v>
      </c>
      <c r="N3">
        <v>1.19</v>
      </c>
      <c r="O3">
        <v>1.2243999999999999</v>
      </c>
      <c r="Q3">
        <v>16.180499999999999</v>
      </c>
    </row>
    <row r="4" spans="1:17" ht="16.5" thickBot="1" x14ac:dyDescent="0.3">
      <c r="B4" s="19" t="s">
        <v>24</v>
      </c>
      <c r="C4" s="8">
        <f t="shared" si="0"/>
        <v>1.4351</v>
      </c>
      <c r="D4" s="8">
        <f>Q4-C4</f>
        <v>19.961600000000001</v>
      </c>
      <c r="E4" s="18">
        <f t="shared" si="1"/>
        <v>23</v>
      </c>
      <c r="F4" s="8">
        <v>2</v>
      </c>
      <c r="G4" s="22">
        <f t="shared" si="2"/>
        <v>2.6086956521739131</v>
      </c>
      <c r="H4" s="6">
        <v>10</v>
      </c>
      <c r="I4" s="23">
        <f t="shared" si="3"/>
        <v>52</v>
      </c>
      <c r="J4" s="10">
        <f t="shared" si="4"/>
        <v>0.2</v>
      </c>
      <c r="M4">
        <v>1.3682000000000001</v>
      </c>
      <c r="N4">
        <v>1.4351</v>
      </c>
      <c r="O4">
        <v>1.4218</v>
      </c>
      <c r="Q4">
        <v>21.396699999999999</v>
      </c>
    </row>
    <row r="5" spans="1:17" ht="16.5" thickBot="1" x14ac:dyDescent="0.3">
      <c r="B5" s="20" t="s">
        <v>23</v>
      </c>
      <c r="C5" s="8">
        <f t="shared" si="0"/>
        <v>2.5948000000000002</v>
      </c>
      <c r="D5" s="8">
        <f>Q5-C5</f>
        <v>29.9621</v>
      </c>
      <c r="E5" s="18">
        <f t="shared" si="1"/>
        <v>35</v>
      </c>
      <c r="F5" s="8">
        <v>2</v>
      </c>
      <c r="G5" s="22">
        <f t="shared" si="2"/>
        <v>1.7142857142857142</v>
      </c>
      <c r="H5" s="6">
        <v>10</v>
      </c>
      <c r="I5" s="23">
        <f t="shared" si="3"/>
        <v>34</v>
      </c>
      <c r="J5" s="10">
        <f t="shared" si="4"/>
        <v>0.2</v>
      </c>
      <c r="M5">
        <v>2.5948000000000002</v>
      </c>
      <c r="N5">
        <v>2.4314</v>
      </c>
      <c r="O5">
        <v>2.3814000000000002</v>
      </c>
      <c r="Q5">
        <v>32.556899999999999</v>
      </c>
    </row>
    <row r="6" spans="1:17" ht="21" customHeight="1" thickBot="1" x14ac:dyDescent="0.3">
      <c r="B6" s="19" t="s">
        <v>22</v>
      </c>
      <c r="C6" s="8">
        <f>MAX(M6:O6)</f>
        <v>2.6796000000000002</v>
      </c>
      <c r="D6" s="8">
        <f>Q6-C6</f>
        <v>32.323900000000002</v>
      </c>
      <c r="E6" s="18">
        <f t="shared" si="1"/>
        <v>38</v>
      </c>
      <c r="F6" s="8">
        <v>2</v>
      </c>
      <c r="G6" s="22">
        <f t="shared" si="2"/>
        <v>1.5789473684210527</v>
      </c>
      <c r="H6" s="6">
        <v>10</v>
      </c>
      <c r="I6" s="23">
        <f t="shared" si="3"/>
        <v>32</v>
      </c>
      <c r="J6" s="10">
        <f t="shared" si="4"/>
        <v>0.2</v>
      </c>
      <c r="M6">
        <v>2.6345999999999998</v>
      </c>
      <c r="N6">
        <v>2.6796000000000002</v>
      </c>
      <c r="O6">
        <v>2.6208999999999998</v>
      </c>
      <c r="Q6">
        <v>35.003500000000003</v>
      </c>
    </row>
    <row r="7" spans="1:17" x14ac:dyDescent="0.25">
      <c r="B7" s="6"/>
      <c r="C7" s="6" t="s">
        <v>5</v>
      </c>
      <c r="D7" s="6"/>
      <c r="E7" s="9"/>
      <c r="F7" s="6"/>
      <c r="G7" s="9"/>
      <c r="H7" s="6"/>
      <c r="I7" s="23">
        <f>SUM(I2:I6)</f>
        <v>256</v>
      </c>
      <c r="J7" s="11">
        <f>SUM(J2:J6)</f>
        <v>1</v>
      </c>
    </row>
    <row r="8" spans="1:17" x14ac:dyDescent="0.25">
      <c r="B8" s="3"/>
      <c r="C8" s="4"/>
      <c r="D8" s="4"/>
      <c r="E8" s="5"/>
      <c r="F8" s="4"/>
      <c r="G8" s="5"/>
      <c r="H8" s="4"/>
      <c r="I8" s="4"/>
      <c r="J8" s="12"/>
    </row>
    <row r="9" spans="1:17" x14ac:dyDescent="0.25">
      <c r="A9" s="6"/>
      <c r="B9" s="14" t="s">
        <v>1</v>
      </c>
      <c r="C9" s="6" t="s">
        <v>12</v>
      </c>
      <c r="D9" s="18" t="s">
        <v>0</v>
      </c>
    </row>
    <row r="10" spans="1:17" x14ac:dyDescent="0.25">
      <c r="A10" s="6" t="s">
        <v>7</v>
      </c>
      <c r="B10" s="6">
        <v>10</v>
      </c>
      <c r="C10" s="10">
        <f>B10/K$2</f>
        <v>1</v>
      </c>
      <c r="D10" s="26">
        <f>I7</f>
        <v>256</v>
      </c>
    </row>
    <row r="11" spans="1:17" x14ac:dyDescent="0.25">
      <c r="A11" s="6" t="s">
        <v>8</v>
      </c>
      <c r="B11" s="6">
        <v>20</v>
      </c>
      <c r="C11" s="10">
        <f t="shared" ref="C11:C14" si="5">B11/K$2</f>
        <v>2</v>
      </c>
      <c r="D11" s="18">
        <f>D$10*C11</f>
        <v>512</v>
      </c>
    </row>
    <row r="12" spans="1:17" x14ac:dyDescent="0.25">
      <c r="A12" s="6" t="s">
        <v>9</v>
      </c>
      <c r="B12" s="6">
        <v>30</v>
      </c>
      <c r="C12" s="10">
        <f t="shared" si="5"/>
        <v>3</v>
      </c>
      <c r="D12" s="18">
        <f t="shared" ref="D12:D14" si="6">D$10*C12</f>
        <v>768</v>
      </c>
    </row>
    <row r="13" spans="1:17" x14ac:dyDescent="0.25">
      <c r="A13" s="6" t="s">
        <v>10</v>
      </c>
      <c r="B13" s="6">
        <v>40</v>
      </c>
      <c r="C13" s="10">
        <f t="shared" si="5"/>
        <v>4</v>
      </c>
      <c r="D13" s="18">
        <f t="shared" si="6"/>
        <v>1024</v>
      </c>
    </row>
    <row r="14" spans="1:17" x14ac:dyDescent="0.25">
      <c r="A14" s="6" t="s">
        <v>11</v>
      </c>
      <c r="B14" s="6">
        <v>50</v>
      </c>
      <c r="C14" s="10">
        <f t="shared" si="5"/>
        <v>5</v>
      </c>
      <c r="D14" s="18">
        <f t="shared" si="6"/>
        <v>1280</v>
      </c>
    </row>
    <row r="15" spans="1:17" x14ac:dyDescent="0.25">
      <c r="D15" s="21">
        <f>SUM(D10:D14)</f>
        <v>3840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:C6"/>
    </sheetView>
  </sheetViews>
  <sheetFormatPr defaultRowHeight="15" x14ac:dyDescent="0.25"/>
  <cols>
    <col min="1" max="1" width="26.855468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 t="str">
        <f>Лист1!B2</f>
        <v>Логин</v>
      </c>
      <c r="B2" s="24">
        <f>Лист1!I2</f>
        <v>67</v>
      </c>
      <c r="D2" s="25" t="e">
        <f>1-B2/C2</f>
        <v>#DIV/0!</v>
      </c>
    </row>
    <row r="3" spans="1:4" x14ac:dyDescent="0.25">
      <c r="A3" t="str">
        <f>Лист1!B3</f>
        <v>Поиск билета</v>
      </c>
      <c r="B3" s="24">
        <f>Лист1!I3</f>
        <v>71</v>
      </c>
      <c r="D3" s="25" t="e">
        <f t="shared" ref="D3:D6" si="0">1-B3/C3</f>
        <v>#DIV/0!</v>
      </c>
    </row>
    <row r="4" spans="1:4" x14ac:dyDescent="0.25">
      <c r="A4" t="str">
        <f>Лист1!B4</f>
        <v>Оформление билета</v>
      </c>
      <c r="B4" s="24">
        <f>Лист1!I4</f>
        <v>52</v>
      </c>
      <c r="D4" s="25" t="e">
        <f t="shared" si="0"/>
        <v>#DIV/0!</v>
      </c>
    </row>
    <row r="5" spans="1:4" x14ac:dyDescent="0.25">
      <c r="A5" t="str">
        <f>Лист1!B5</f>
        <v>Отмена всех рейсов</v>
      </c>
      <c r="B5" s="24">
        <f>Лист1!I5</f>
        <v>34</v>
      </c>
      <c r="D5" s="25" t="e">
        <f t="shared" si="0"/>
        <v>#DIV/0!</v>
      </c>
    </row>
    <row r="6" spans="1:4" x14ac:dyDescent="0.25">
      <c r="A6" t="str">
        <f>Лист1!B6</f>
        <v>Выход</v>
      </c>
      <c r="B6" s="24">
        <f>Лист1!I6</f>
        <v>32</v>
      </c>
      <c r="D6" s="25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Аплана</dc:creator>
  <cp:lastModifiedBy>MeHellEel Karpov</cp:lastModifiedBy>
  <dcterms:created xsi:type="dcterms:W3CDTF">2019-04-02T21:45:21Z</dcterms:created>
  <dcterms:modified xsi:type="dcterms:W3CDTF">2019-12-18T13:46:54Z</dcterms:modified>
</cp:coreProperties>
</file>