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\pricing\"/>
    </mc:Choice>
  </mc:AlternateContent>
  <xr:revisionPtr revIDLastSave="0" documentId="13_ncr:1_{50C8EDC1-5F48-4B02-83FA-44D03059BA88}" xr6:coauthVersionLast="43" xr6:coauthVersionMax="43" xr10:uidLastSave="{00000000-0000-0000-0000-000000000000}"/>
  <bookViews>
    <workbookView xWindow="840" yWindow="-98" windowWidth="19777" windowHeight="13875" tabRatio="995" activeTab="4" xr2:uid="{00000000-000D-0000-FFFF-FFFF00000000}"/>
  </bookViews>
  <sheets>
    <sheet name="Description" sheetId="1" r:id="rId1"/>
    <sheet name="Raw Data" sheetId="2" r:id="rId2"/>
    <sheet name="StoreBrandRegressions" sheetId="3" r:id="rId3"/>
    <sheet name="StoreBrandHybridRegression" sheetId="4" r:id="rId4"/>
    <sheet name="PhillyHybrid" sheetId="5" r:id="rId5"/>
    <sheet name="StoreCompetition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6" i="4" l="1"/>
  <c r="H5" i="3"/>
  <c r="L52" i="3"/>
  <c r="F89" i="5"/>
  <c r="C89" i="5"/>
  <c r="F88" i="5"/>
  <c r="C88" i="5"/>
  <c r="F87" i="5"/>
  <c r="C87" i="5"/>
  <c r="F86" i="5"/>
  <c r="C86" i="5"/>
  <c r="F85" i="5"/>
  <c r="C85" i="5"/>
  <c r="F84" i="5"/>
  <c r="C84" i="5"/>
  <c r="F83" i="5"/>
  <c r="C83" i="5"/>
  <c r="F82" i="5"/>
  <c r="C82" i="5"/>
  <c r="F81" i="5"/>
  <c r="C81" i="5"/>
  <c r="F80" i="5"/>
  <c r="C80" i="5"/>
  <c r="F79" i="5"/>
  <c r="C79" i="5"/>
  <c r="F78" i="5"/>
  <c r="C78" i="5"/>
  <c r="F77" i="5"/>
  <c r="C77" i="5"/>
  <c r="F76" i="5"/>
  <c r="C76" i="5"/>
  <c r="F75" i="5"/>
  <c r="C75" i="5"/>
  <c r="F74" i="5"/>
  <c r="C74" i="5"/>
  <c r="F73" i="5"/>
  <c r="C73" i="5"/>
  <c r="F72" i="5"/>
  <c r="C72" i="5"/>
  <c r="F71" i="5"/>
  <c r="C71" i="5"/>
  <c r="F70" i="5"/>
  <c r="C70" i="5"/>
  <c r="F69" i="5"/>
  <c r="C69" i="5"/>
  <c r="F68" i="5"/>
  <c r="C68" i="5"/>
  <c r="F67" i="5"/>
  <c r="C67" i="5"/>
  <c r="F66" i="5"/>
  <c r="C66" i="5"/>
  <c r="F65" i="5"/>
  <c r="C65" i="5"/>
  <c r="F64" i="5"/>
  <c r="C64" i="5"/>
  <c r="F63" i="5"/>
  <c r="C63" i="5"/>
  <c r="F62" i="5"/>
  <c r="C62" i="5"/>
  <c r="F61" i="5"/>
  <c r="C61" i="5"/>
  <c r="F60" i="5"/>
  <c r="C60" i="5"/>
  <c r="F59" i="5"/>
  <c r="C59" i="5"/>
  <c r="F58" i="5"/>
  <c r="C58" i="5"/>
  <c r="F57" i="5"/>
  <c r="C57" i="5"/>
  <c r="F56" i="5"/>
  <c r="C56" i="5"/>
  <c r="F55" i="5"/>
  <c r="C55" i="5"/>
  <c r="F54" i="5"/>
  <c r="C54" i="5"/>
  <c r="F53" i="5"/>
  <c r="C53" i="5"/>
  <c r="F52" i="5"/>
  <c r="C52" i="5"/>
  <c r="F51" i="5"/>
  <c r="C51" i="5"/>
  <c r="F50" i="5"/>
  <c r="C50" i="5"/>
  <c r="F49" i="5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I89" i="4"/>
  <c r="J89" i="4" s="1"/>
  <c r="F89" i="4"/>
  <c r="C89" i="4"/>
  <c r="I88" i="4"/>
  <c r="J88" i="4" s="1"/>
  <c r="F88" i="4"/>
  <c r="C88" i="4"/>
  <c r="I87" i="4"/>
  <c r="J87" i="4" s="1"/>
  <c r="F87" i="4"/>
  <c r="C87" i="4"/>
  <c r="I86" i="4"/>
  <c r="J86" i="4" s="1"/>
  <c r="F86" i="4"/>
  <c r="C86" i="4"/>
  <c r="I85" i="4"/>
  <c r="J85" i="4" s="1"/>
  <c r="F85" i="4"/>
  <c r="C85" i="4"/>
  <c r="I84" i="4"/>
  <c r="J84" i="4" s="1"/>
  <c r="F84" i="4"/>
  <c r="C84" i="4"/>
  <c r="I83" i="4"/>
  <c r="J83" i="4" s="1"/>
  <c r="F83" i="4"/>
  <c r="C83" i="4"/>
  <c r="I82" i="4"/>
  <c r="J82" i="4" s="1"/>
  <c r="F82" i="4"/>
  <c r="C82" i="4"/>
  <c r="I81" i="4"/>
  <c r="J81" i="4" s="1"/>
  <c r="F81" i="4"/>
  <c r="C81" i="4"/>
  <c r="I80" i="4"/>
  <c r="J80" i="4" s="1"/>
  <c r="F80" i="4"/>
  <c r="C80" i="4"/>
  <c r="I79" i="4"/>
  <c r="J79" i="4" s="1"/>
  <c r="F79" i="4"/>
  <c r="C79" i="4"/>
  <c r="I78" i="4"/>
  <c r="J78" i="4" s="1"/>
  <c r="F78" i="4"/>
  <c r="C78" i="4"/>
  <c r="I77" i="4"/>
  <c r="J77" i="4" s="1"/>
  <c r="F77" i="4"/>
  <c r="C77" i="4"/>
  <c r="I76" i="4"/>
  <c r="J76" i="4" s="1"/>
  <c r="F76" i="4"/>
  <c r="C76" i="4"/>
  <c r="I75" i="4"/>
  <c r="J75" i="4" s="1"/>
  <c r="F75" i="4"/>
  <c r="C75" i="4"/>
  <c r="I74" i="4"/>
  <c r="J74" i="4" s="1"/>
  <c r="F74" i="4"/>
  <c r="C74" i="4"/>
  <c r="I73" i="4"/>
  <c r="J73" i="4" s="1"/>
  <c r="F73" i="4"/>
  <c r="C73" i="4"/>
  <c r="I72" i="4"/>
  <c r="J72" i="4" s="1"/>
  <c r="F72" i="4"/>
  <c r="C72" i="4"/>
  <c r="I71" i="4"/>
  <c r="J71" i="4" s="1"/>
  <c r="F71" i="4"/>
  <c r="C71" i="4"/>
  <c r="I70" i="4"/>
  <c r="J70" i="4" s="1"/>
  <c r="F70" i="4"/>
  <c r="C70" i="4"/>
  <c r="I69" i="4"/>
  <c r="J69" i="4" s="1"/>
  <c r="F69" i="4"/>
  <c r="C69" i="4"/>
  <c r="I68" i="4"/>
  <c r="J68" i="4" s="1"/>
  <c r="F68" i="4"/>
  <c r="C68" i="4"/>
  <c r="I67" i="4"/>
  <c r="J67" i="4" s="1"/>
  <c r="F67" i="4"/>
  <c r="C67" i="4"/>
  <c r="I66" i="4"/>
  <c r="J66" i="4" s="1"/>
  <c r="F66" i="4"/>
  <c r="C66" i="4"/>
  <c r="I65" i="4"/>
  <c r="J65" i="4" s="1"/>
  <c r="F65" i="4"/>
  <c r="C65" i="4"/>
  <c r="I64" i="4"/>
  <c r="J64" i="4" s="1"/>
  <c r="F64" i="4"/>
  <c r="C64" i="4"/>
  <c r="I63" i="4"/>
  <c r="J63" i="4" s="1"/>
  <c r="F63" i="4"/>
  <c r="C63" i="4"/>
  <c r="I62" i="4"/>
  <c r="J62" i="4" s="1"/>
  <c r="F62" i="4"/>
  <c r="C62" i="4"/>
  <c r="I61" i="4"/>
  <c r="J61" i="4" s="1"/>
  <c r="F61" i="4"/>
  <c r="C61" i="4"/>
  <c r="I60" i="4"/>
  <c r="J60" i="4" s="1"/>
  <c r="F60" i="4"/>
  <c r="C60" i="4"/>
  <c r="I59" i="4"/>
  <c r="J59" i="4" s="1"/>
  <c r="F59" i="4"/>
  <c r="C59" i="4"/>
  <c r="I58" i="4"/>
  <c r="J58" i="4" s="1"/>
  <c r="F58" i="4"/>
  <c r="C58" i="4"/>
  <c r="I57" i="4"/>
  <c r="J57" i="4" s="1"/>
  <c r="F57" i="4"/>
  <c r="C57" i="4"/>
  <c r="I56" i="4"/>
  <c r="J56" i="4" s="1"/>
  <c r="F56" i="4"/>
  <c r="C56" i="4"/>
  <c r="I55" i="4"/>
  <c r="J55" i="4" s="1"/>
  <c r="F55" i="4"/>
  <c r="C55" i="4"/>
  <c r="I54" i="4"/>
  <c r="J54" i="4" s="1"/>
  <c r="F54" i="4"/>
  <c r="C54" i="4"/>
  <c r="I53" i="4"/>
  <c r="J53" i="4" s="1"/>
  <c r="F53" i="4"/>
  <c r="C53" i="4"/>
  <c r="I52" i="4"/>
  <c r="J52" i="4" s="1"/>
  <c r="F52" i="4"/>
  <c r="C52" i="4"/>
  <c r="I51" i="4"/>
  <c r="J51" i="4" s="1"/>
  <c r="F51" i="4"/>
  <c r="C51" i="4"/>
  <c r="I50" i="4"/>
  <c r="J50" i="4" s="1"/>
  <c r="F50" i="4"/>
  <c r="C50" i="4"/>
  <c r="I49" i="4"/>
  <c r="J49" i="4" s="1"/>
  <c r="F49" i="4"/>
  <c r="C49" i="4"/>
  <c r="I48" i="4"/>
  <c r="J48" i="4" s="1"/>
  <c r="F48" i="4"/>
  <c r="C48" i="4"/>
  <c r="I47" i="4"/>
  <c r="J47" i="4" s="1"/>
  <c r="F47" i="4"/>
  <c r="C47" i="4"/>
  <c r="I46" i="4"/>
  <c r="J46" i="4" s="1"/>
  <c r="F46" i="4"/>
  <c r="C46" i="4"/>
  <c r="I45" i="4"/>
  <c r="J45" i="4" s="1"/>
  <c r="F45" i="4"/>
  <c r="C45" i="4"/>
  <c r="I44" i="4"/>
  <c r="J44" i="4" s="1"/>
  <c r="F44" i="4"/>
  <c r="C44" i="4"/>
  <c r="I43" i="4"/>
  <c r="J43" i="4" s="1"/>
  <c r="F43" i="4"/>
  <c r="C43" i="4"/>
  <c r="I42" i="4"/>
  <c r="J42" i="4" s="1"/>
  <c r="F42" i="4"/>
  <c r="C42" i="4"/>
  <c r="I41" i="4"/>
  <c r="J41" i="4" s="1"/>
  <c r="F41" i="4"/>
  <c r="C41" i="4"/>
  <c r="I40" i="4"/>
  <c r="J40" i="4" s="1"/>
  <c r="F40" i="4"/>
  <c r="C40" i="4"/>
  <c r="I39" i="4"/>
  <c r="J39" i="4" s="1"/>
  <c r="F39" i="4"/>
  <c r="C39" i="4"/>
  <c r="I38" i="4"/>
  <c r="J38" i="4" s="1"/>
  <c r="F38" i="4"/>
  <c r="C38" i="4"/>
  <c r="I37" i="4"/>
  <c r="J37" i="4" s="1"/>
  <c r="F37" i="4"/>
  <c r="C37" i="4"/>
  <c r="I36" i="4"/>
  <c r="J36" i="4" s="1"/>
  <c r="F36" i="4"/>
  <c r="C36" i="4"/>
  <c r="I35" i="4"/>
  <c r="J35" i="4" s="1"/>
  <c r="F35" i="4"/>
  <c r="C35" i="4"/>
  <c r="F34" i="4"/>
  <c r="I34" i="4" s="1"/>
  <c r="J34" i="4" s="1"/>
  <c r="C34" i="4"/>
  <c r="F33" i="4"/>
  <c r="I33" i="4" s="1"/>
  <c r="J33" i="4" s="1"/>
  <c r="C33" i="4"/>
  <c r="F32" i="4"/>
  <c r="I32" i="4" s="1"/>
  <c r="J32" i="4" s="1"/>
  <c r="C32" i="4"/>
  <c r="J31" i="4"/>
  <c r="F31" i="4"/>
  <c r="I31" i="4" s="1"/>
  <c r="C31" i="4"/>
  <c r="F30" i="4"/>
  <c r="I30" i="4" s="1"/>
  <c r="J30" i="4" s="1"/>
  <c r="C30" i="4"/>
  <c r="F29" i="4"/>
  <c r="I29" i="4" s="1"/>
  <c r="J29" i="4" s="1"/>
  <c r="C29" i="4"/>
  <c r="F28" i="4"/>
  <c r="I28" i="4" s="1"/>
  <c r="J28" i="4" s="1"/>
  <c r="C28" i="4"/>
  <c r="J27" i="4"/>
  <c r="F27" i="4"/>
  <c r="I27" i="4" s="1"/>
  <c r="C27" i="4"/>
  <c r="F26" i="4"/>
  <c r="I26" i="4" s="1"/>
  <c r="J26" i="4" s="1"/>
  <c r="C26" i="4"/>
  <c r="F25" i="4"/>
  <c r="I25" i="4" s="1"/>
  <c r="J25" i="4" s="1"/>
  <c r="C25" i="4"/>
  <c r="F24" i="4"/>
  <c r="I24" i="4" s="1"/>
  <c r="J24" i="4" s="1"/>
  <c r="C24" i="4"/>
  <c r="J23" i="4"/>
  <c r="F23" i="4"/>
  <c r="I23" i="4" s="1"/>
  <c r="C23" i="4"/>
  <c r="F22" i="4"/>
  <c r="I22" i="4" s="1"/>
  <c r="J22" i="4" s="1"/>
  <c r="C22" i="4"/>
  <c r="F21" i="4"/>
  <c r="I21" i="4" s="1"/>
  <c r="J21" i="4" s="1"/>
  <c r="C21" i="4"/>
  <c r="F20" i="4"/>
  <c r="I20" i="4" s="1"/>
  <c r="J20" i="4" s="1"/>
  <c r="C20" i="4"/>
  <c r="J19" i="4"/>
  <c r="F19" i="4"/>
  <c r="I19" i="4" s="1"/>
  <c r="C19" i="4"/>
  <c r="F18" i="4"/>
  <c r="I18" i="4" s="1"/>
  <c r="J18" i="4" s="1"/>
  <c r="C18" i="4"/>
  <c r="F17" i="4"/>
  <c r="I17" i="4" s="1"/>
  <c r="J17" i="4" s="1"/>
  <c r="C17" i="4"/>
  <c r="F16" i="4"/>
  <c r="I16" i="4" s="1"/>
  <c r="C16" i="4"/>
  <c r="J15" i="4"/>
  <c r="F15" i="4"/>
  <c r="I15" i="4" s="1"/>
  <c r="C15" i="4"/>
  <c r="F14" i="4"/>
  <c r="I14" i="4" s="1"/>
  <c r="J14" i="4" s="1"/>
  <c r="C14" i="4"/>
  <c r="F13" i="4"/>
  <c r="I13" i="4" s="1"/>
  <c r="J13" i="4" s="1"/>
  <c r="C13" i="4"/>
  <c r="F12" i="4"/>
  <c r="I12" i="4" s="1"/>
  <c r="J12" i="4" s="1"/>
  <c r="C12" i="4"/>
  <c r="J11" i="4"/>
  <c r="F11" i="4"/>
  <c r="I11" i="4" s="1"/>
  <c r="C11" i="4"/>
  <c r="F10" i="4"/>
  <c r="I10" i="4" s="1"/>
  <c r="J10" i="4" s="1"/>
  <c r="C10" i="4"/>
  <c r="F9" i="4"/>
  <c r="I9" i="4" s="1"/>
  <c r="J9" i="4" s="1"/>
  <c r="C9" i="4"/>
  <c r="F8" i="4"/>
  <c r="I8" i="4" s="1"/>
  <c r="J8" i="4" s="1"/>
  <c r="C8" i="4"/>
  <c r="J7" i="4"/>
  <c r="F7" i="4"/>
  <c r="I7" i="4" s="1"/>
  <c r="C7" i="4"/>
  <c r="F6" i="4"/>
  <c r="I6" i="4" s="1"/>
  <c r="J6" i="4" s="1"/>
  <c r="C6" i="4"/>
  <c r="F5" i="4"/>
  <c r="I5" i="4" s="1"/>
  <c r="J5" i="4" s="1"/>
  <c r="C5" i="4"/>
  <c r="F4" i="4"/>
  <c r="I4" i="4" s="1"/>
  <c r="J4" i="4" s="1"/>
  <c r="C4" i="4"/>
  <c r="J3" i="4"/>
  <c r="F3" i="4"/>
  <c r="I3" i="4" s="1"/>
  <c r="C3" i="4"/>
  <c r="H89" i="3"/>
  <c r="F89" i="3"/>
  <c r="F88" i="3"/>
  <c r="H88" i="3" s="1"/>
  <c r="H87" i="3"/>
  <c r="F87" i="3"/>
  <c r="F86" i="3"/>
  <c r="H86" i="3" s="1"/>
  <c r="H85" i="3"/>
  <c r="F85" i="3"/>
  <c r="F84" i="3"/>
  <c r="H84" i="3" s="1"/>
  <c r="H83" i="3"/>
  <c r="F83" i="3"/>
  <c r="F82" i="3"/>
  <c r="H82" i="3" s="1"/>
  <c r="H81" i="3"/>
  <c r="F81" i="3"/>
  <c r="F80" i="3"/>
  <c r="H80" i="3" s="1"/>
  <c r="H79" i="3"/>
  <c r="F79" i="3"/>
  <c r="F78" i="3"/>
  <c r="H78" i="3" s="1"/>
  <c r="H77" i="3"/>
  <c r="F77" i="3"/>
  <c r="F76" i="3"/>
  <c r="H76" i="3" s="1"/>
  <c r="H75" i="3"/>
  <c r="F75" i="3"/>
  <c r="F74" i="3"/>
  <c r="H74" i="3" s="1"/>
  <c r="H73" i="3"/>
  <c r="F73" i="3"/>
  <c r="F72" i="3"/>
  <c r="H72" i="3" s="1"/>
  <c r="H71" i="3"/>
  <c r="F71" i="3"/>
  <c r="F70" i="3"/>
  <c r="H70" i="3" s="1"/>
  <c r="H69" i="3"/>
  <c r="F69" i="3"/>
  <c r="F68" i="3"/>
  <c r="H68" i="3" s="1"/>
  <c r="H67" i="3"/>
  <c r="F67" i="3"/>
  <c r="F66" i="3"/>
  <c r="H66" i="3" s="1"/>
  <c r="H65" i="3"/>
  <c r="F65" i="3"/>
  <c r="F64" i="3"/>
  <c r="H64" i="3" s="1"/>
  <c r="H63" i="3"/>
  <c r="F63" i="3"/>
  <c r="F62" i="3"/>
  <c r="H62" i="3" s="1"/>
  <c r="H61" i="3"/>
  <c r="F61" i="3"/>
  <c r="F60" i="3"/>
  <c r="H60" i="3" s="1"/>
  <c r="H59" i="3"/>
  <c r="F59" i="3"/>
  <c r="F58" i="3"/>
  <c r="H58" i="3" s="1"/>
  <c r="H57" i="3"/>
  <c r="F57" i="3"/>
  <c r="F56" i="3"/>
  <c r="H56" i="3" s="1"/>
  <c r="H55" i="3"/>
  <c r="F55" i="3"/>
  <c r="F54" i="3"/>
  <c r="H54" i="3" s="1"/>
  <c r="F53" i="3"/>
  <c r="H53" i="3" s="1"/>
  <c r="H52" i="3"/>
  <c r="F52" i="3"/>
  <c r="F51" i="3"/>
  <c r="H51" i="3" s="1"/>
  <c r="H50" i="3"/>
  <c r="F50" i="3"/>
  <c r="F49" i="3"/>
  <c r="H49" i="3" s="1"/>
  <c r="H48" i="3"/>
  <c r="F48" i="3"/>
  <c r="F47" i="3"/>
  <c r="H47" i="3" s="1"/>
  <c r="H46" i="3"/>
  <c r="F46" i="3"/>
  <c r="F45" i="3"/>
  <c r="H45" i="3" s="1"/>
  <c r="H44" i="3"/>
  <c r="F44" i="3"/>
  <c r="F43" i="3"/>
  <c r="H43" i="3" s="1"/>
  <c r="H42" i="3"/>
  <c r="F42" i="3"/>
  <c r="F41" i="3"/>
  <c r="H41" i="3" s="1"/>
  <c r="H40" i="3"/>
  <c r="F40" i="3"/>
  <c r="F39" i="3"/>
  <c r="H39" i="3" s="1"/>
  <c r="H38" i="3"/>
  <c r="F38" i="3"/>
  <c r="F37" i="3"/>
  <c r="H37" i="3" s="1"/>
  <c r="H36" i="3"/>
  <c r="F36" i="3"/>
  <c r="F35" i="3"/>
  <c r="H35" i="3" s="1"/>
  <c r="H34" i="3"/>
  <c r="F34" i="3"/>
  <c r="F33" i="3"/>
  <c r="H33" i="3" s="1"/>
  <c r="H32" i="3"/>
  <c r="F32" i="3"/>
  <c r="F31" i="3"/>
  <c r="H31" i="3" s="1"/>
  <c r="H30" i="3"/>
  <c r="F30" i="3"/>
  <c r="F29" i="3"/>
  <c r="H29" i="3" s="1"/>
  <c r="H28" i="3"/>
  <c r="F28" i="3"/>
  <c r="F27" i="3"/>
  <c r="H27" i="3" s="1"/>
  <c r="H26" i="3"/>
  <c r="F26" i="3"/>
  <c r="F25" i="3"/>
  <c r="H25" i="3" s="1"/>
  <c r="H24" i="3"/>
  <c r="F24" i="3"/>
  <c r="F23" i="3"/>
  <c r="H23" i="3" s="1"/>
  <c r="H22" i="3"/>
  <c r="F22" i="3"/>
  <c r="F21" i="3"/>
  <c r="H21" i="3" s="1"/>
  <c r="H20" i="3"/>
  <c r="F20" i="3"/>
  <c r="F19" i="3"/>
  <c r="H19" i="3" s="1"/>
  <c r="H18" i="3"/>
  <c r="F18" i="3"/>
  <c r="F17" i="3"/>
  <c r="H17" i="3" s="1"/>
  <c r="H16" i="3"/>
  <c r="F16" i="3"/>
  <c r="F15" i="3"/>
  <c r="H15" i="3" s="1"/>
  <c r="H14" i="3"/>
  <c r="F14" i="3"/>
  <c r="F13" i="3"/>
  <c r="H13" i="3" s="1"/>
  <c r="H12" i="3"/>
  <c r="F12" i="3"/>
  <c r="F11" i="3"/>
  <c r="H11" i="3" s="1"/>
  <c r="H10" i="3"/>
  <c r="F10" i="3"/>
  <c r="F9" i="3"/>
  <c r="H9" i="3" s="1"/>
  <c r="H8" i="3"/>
  <c r="F8" i="3"/>
  <c r="F7" i="3"/>
  <c r="H7" i="3" s="1"/>
  <c r="H6" i="3"/>
  <c r="F6" i="3"/>
  <c r="F5" i="3"/>
  <c r="H4" i="3"/>
  <c r="F4" i="3"/>
  <c r="F3" i="3"/>
  <c r="H3" i="3" s="1"/>
  <c r="L53" i="3" s="1"/>
  <c r="L34" i="4" l="1"/>
</calcChain>
</file>

<file path=xl/sharedStrings.xml><?xml version="1.0" encoding="utf-8"?>
<sst xmlns="http://schemas.openxmlformats.org/spreadsheetml/2006/main" count="215" uniqueCount="78">
  <si>
    <t>Data Description</t>
  </si>
  <si>
    <t>The sheet 'Raw Data' contains weekly sales, price, and promotional data for two brands of cream cheese.</t>
  </si>
  <si>
    <t>The data come from a single chain of stores in Chicago and cover N=87 weeks.</t>
  </si>
  <si>
    <t xml:space="preserve"> Philadelphia Cream Cheese is a national brand and the other product is a private label brand. The data only cover 8 oz. versions from either brand.</t>
  </si>
  <si>
    <t>Variables</t>
  </si>
  <si>
    <t>Definition</t>
  </si>
  <si>
    <t>Unit Sales</t>
  </si>
  <si>
    <t>Unit sales volume during that week</t>
  </si>
  <si>
    <t>Sales $</t>
  </si>
  <si>
    <t>Total sales during that week</t>
  </si>
  <si>
    <t>Percent Feature</t>
  </si>
  <si>
    <t>The percentage of stores in the chain that  featured the brand using some form of promotional material (flyers, newspaper inserts, etc.)</t>
  </si>
  <si>
    <t>Percent Display</t>
  </si>
  <si>
    <t>The percentage of stores within the chain that used a special display for the brand (e.g., on the end of the isle)</t>
  </si>
  <si>
    <t>Current Price</t>
  </si>
  <si>
    <t>The average per unit price of the items sold, defined as (Sales $) / (Unit Sales)</t>
  </si>
  <si>
    <t>Unit Cost</t>
  </si>
  <si>
    <t>The average per unit cost ($) of the items sold</t>
  </si>
  <si>
    <t xml:space="preserve"> Store Brand  8  Oz.</t>
  </si>
  <si>
    <t xml:space="preserve">Philly 8 Oz. </t>
  </si>
  <si>
    <t>WeekID</t>
  </si>
  <si>
    <t>SUSales</t>
  </si>
  <si>
    <t>SDSales</t>
  </si>
  <si>
    <t>SFeature</t>
  </si>
  <si>
    <t>SDisplay</t>
  </si>
  <si>
    <t>Sprice</t>
  </si>
  <si>
    <t>SCost</t>
  </si>
  <si>
    <t>PUSales</t>
  </si>
  <si>
    <t>PDSales</t>
  </si>
  <si>
    <t>PFeature</t>
  </si>
  <si>
    <t>PDisplay</t>
  </si>
  <si>
    <t>PPrice</t>
  </si>
  <si>
    <t>PCost</t>
  </si>
  <si>
    <t>Store Brand</t>
  </si>
  <si>
    <t>SPrice</t>
  </si>
  <si>
    <t>Elasticity</t>
  </si>
  <si>
    <t>These show the regressions for the Store Brand using the original Unit sales and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</si>
  <si>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</si>
  <si>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</si>
  <si>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</si>
  <si>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</si>
  <si>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</si>
  <si>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</si>
  <si>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</si>
  <si>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</si>
  <si>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</si>
  <si>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</si>
  <si>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</si>
  <si>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</si>
  <si>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</si>
  <si>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</si>
  <si>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</si>
  <si>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</si>
  <si>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</si>
  <si>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</si>
  <si>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</si>
  <si>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</si>
  <si>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</si>
  <si>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</si>
  <si>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These show the regressions for the Store Brand using the original Unit sales and Price, Feature and Display</t>
  </si>
  <si>
    <t xml:space="preserve">The P-value associated with a coefficient gives you the significance level of the corresponding variable. </t>
  </si>
  <si>
    <t>P-values (&lt; 0.05) indicate a significant impact (i.e., the coefficient is significantly different from zero)</t>
  </si>
  <si>
    <t>Average Elasticity</t>
  </si>
  <si>
    <t>Median Elasticity</t>
  </si>
  <si>
    <t>This sheet contains the results of a Regression of the Log(SUSales) on Log(Sprice) and the Feature and Display variables.</t>
  </si>
  <si>
    <t>Log(SUSales)</t>
  </si>
  <si>
    <t>Log(SPrice)</t>
  </si>
  <si>
    <t>Predicted</t>
  </si>
  <si>
    <t>Exp(Predict)</t>
  </si>
  <si>
    <t>The coefficient of Log(Sprice) directly gives the own-price elasticity.</t>
  </si>
  <si>
    <t>As the dependent variable is Log(SUSales), we need to transform the predicted values in Column J by exponentiating them to obtain predicted unit sales in the original scale</t>
  </si>
  <si>
    <t>Rsquare Measure on the Original Scale</t>
  </si>
  <si>
    <t>This sheet contains the results of a Regression of the Log(PUSales) on Log(PPrice) and the Feature and Display variables for the Philadelphia Cheese Brand</t>
  </si>
  <si>
    <t>Log(PUSales)</t>
  </si>
  <si>
    <t>Log(Pprice)</t>
  </si>
  <si>
    <t>Log(PPrice)</t>
  </si>
  <si>
    <t>Here we have the complete regression (Hybrid) in which we model the Log Unit Sales of the Store Brand against all its own variables and that of Philly</t>
  </si>
  <si>
    <t>Log(Sprice)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</si>
</sst>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rgb="FF000000"/>
      <name val="Calibri"/>
      <family val="2"/>
      <charset val="1"/>
    </font>
    <font>
      <b/>
      <sz val="16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u/>
      <sz val="12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9C650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99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CCFFFF"/>
      </patternFill>
    </fill>
    <fill>
      <patternFill patternType="solid">
        <fgColor rgb="FFFFFF99"/>
        <bgColor rgb="FFFFEB9C"/>
      </patternFill>
    </fill>
    <fill>
      <patternFill patternType="solid">
        <fgColor rgb="FFF2DCDB"/>
        <bgColor rgb="FFF2F2F2"/>
      </patternFill>
    </fill>
    <fill>
      <patternFill patternType="solid">
        <fgColor rgb="FFFFFFFF"/>
        <b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6" fillId="2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49" fontId="5" fillId="0" borderId="0" xfId="0" applyNumberFormat="1" applyFont="1" applyAlignment="1">
      <alignment horizontal="right" vertical="top" wrapText="1"/>
    </xf>
    <xf numFmtId="164" fontId="0" fillId="0" borderId="0" xfId="0" applyNumberFormat="1"/>
    <xf numFmtId="0" fontId="7" fillId="3" borderId="1" xfId="1" applyFont="1" applyFill="1" applyBorder="1"/>
    <xf numFmtId="164" fontId="7" fillId="3" borderId="1" xfId="1" applyNumberFormat="1" applyFont="1" applyFill="1" applyBorder="1"/>
    <xf numFmtId="49" fontId="8" fillId="4" borderId="1" xfId="1" applyNumberFormat="1" applyFont="1" applyFill="1" applyBorder="1" applyAlignment="1">
      <alignment vertical="top" wrapText="1"/>
    </xf>
    <xf numFmtId="164" fontId="8" fillId="4" borderId="1" xfId="1" applyNumberFormat="1" applyFont="1" applyFill="1" applyBorder="1" applyAlignment="1">
      <alignment vertical="top"/>
    </xf>
    <xf numFmtId="164" fontId="7" fillId="3" borderId="1" xfId="1" applyNumberFormat="1" applyFont="1" applyFill="1" applyBorder="1" applyAlignment="1">
      <alignment vertical="top"/>
    </xf>
    <xf numFmtId="49" fontId="8" fillId="5" borderId="1" xfId="1" applyNumberFormat="1" applyFont="1" applyFill="1" applyBorder="1" applyAlignment="1">
      <alignment vertical="top" wrapText="1"/>
    </xf>
    <xf numFmtId="164" fontId="8" fillId="5" borderId="1" xfId="1" applyNumberFormat="1" applyFont="1" applyFill="1" applyBorder="1" applyAlignment="1">
      <alignment vertical="top"/>
    </xf>
    <xf numFmtId="1" fontId="0" fillId="0" borderId="0" xfId="0" applyNumberFormat="1"/>
    <xf numFmtId="164" fontId="0" fillId="0" borderId="0" xfId="0" applyNumberFormat="1" applyProtection="1">
      <protection locked="0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6" borderId="2" xfId="0" applyFont="1" applyFill="1" applyBorder="1" applyAlignment="1">
      <alignment horizontal="center"/>
    </xf>
    <xf numFmtId="0" fontId="8" fillId="6" borderId="0" xfId="0" applyFont="1" applyFill="1"/>
    <xf numFmtId="164" fontId="0" fillId="0" borderId="0" xfId="0" applyNumberFormat="1" applyAlignment="1">
      <alignment horizontal="center"/>
    </xf>
    <xf numFmtId="0" fontId="8" fillId="6" borderId="3" xfId="0" applyFont="1" applyFill="1" applyBorder="1"/>
    <xf numFmtId="164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8" fillId="4" borderId="4" xfId="1" applyFont="1" applyFill="1" applyBorder="1"/>
    <xf numFmtId="0" fontId="8" fillId="4" borderId="5" xfId="1" applyFont="1" applyFill="1" applyBorder="1"/>
    <xf numFmtId="0" fontId="8" fillId="4" borderId="6" xfId="1" applyFont="1" applyFill="1" applyBorder="1"/>
    <xf numFmtId="49" fontId="8" fillId="4" borderId="7" xfId="1" applyNumberFormat="1" applyFont="1" applyFill="1" applyBorder="1" applyAlignment="1">
      <alignment vertical="top" wrapText="1"/>
    </xf>
    <xf numFmtId="2" fontId="0" fillId="0" borderId="3" xfId="0" applyNumberFormat="1" applyBorder="1" applyAlignment="1">
      <alignment horizontal="center"/>
    </xf>
    <xf numFmtId="0" fontId="7" fillId="7" borderId="0" xfId="0" applyFont="1" applyFill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8" fillId="4" borderId="1" xfId="1" applyFont="1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BE4B48"/>
      <rgbColor rgb="FFF2F2F2"/>
      <rgbColor rgb="FFCCFFFF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5378148241296294E-2"/>
          <c:y val="3.09716093580884E-2"/>
          <c:w val="0.90065749290410702"/>
          <c:h val="0.81566897011073203"/>
        </c:manualLayout>
      </c:layout>
      <c:lineChart>
        <c:grouping val="standard"/>
        <c:varyColors val="1"/>
        <c:ser>
          <c:idx val="0"/>
          <c:order val="0"/>
          <c:tx>
            <c:v>Store Brand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Data'!$F$3:$F$89</c:f>
              <c:numCache>
                <c:formatCode>0.000</c:formatCode>
                <c:ptCount val="87"/>
                <c:pt idx="0">
                  <c:v>1.9718641936498</c:v>
                </c:pt>
                <c:pt idx="1">
                  <c:v>1.9720481111299299</c:v>
                </c:pt>
                <c:pt idx="2">
                  <c:v>2.1405657626130101</c:v>
                </c:pt>
                <c:pt idx="3">
                  <c:v>2.1032763532763501</c:v>
                </c:pt>
                <c:pt idx="4">
                  <c:v>2.1336170212766001</c:v>
                </c:pt>
                <c:pt idx="5">
                  <c:v>1.7799916399609901</c:v>
                </c:pt>
                <c:pt idx="6">
                  <c:v>1.7799773755656101</c:v>
                </c:pt>
                <c:pt idx="7">
                  <c:v>1.30326034840978</c:v>
                </c:pt>
                <c:pt idx="8">
                  <c:v>1.9866592551417499</c:v>
                </c:pt>
                <c:pt idx="9">
                  <c:v>2.1361809045226101</c:v>
                </c:pt>
                <c:pt idx="10">
                  <c:v>2.13723485816509</c:v>
                </c:pt>
                <c:pt idx="11">
                  <c:v>2.1256708407871199</c:v>
                </c:pt>
                <c:pt idx="12">
                  <c:v>2.11650954798163</c:v>
                </c:pt>
                <c:pt idx="13">
                  <c:v>2.1096372495939399</c:v>
                </c:pt>
                <c:pt idx="14">
                  <c:v>2.1144888453052202</c:v>
                </c:pt>
                <c:pt idx="15">
                  <c:v>2.1177865612648201</c:v>
                </c:pt>
                <c:pt idx="16">
                  <c:v>2.1310994764397901</c:v>
                </c:pt>
                <c:pt idx="17">
                  <c:v>2.1190388848129098</c:v>
                </c:pt>
                <c:pt idx="18">
                  <c:v>2.05496289424861</c:v>
                </c:pt>
                <c:pt idx="19">
                  <c:v>2.1164623467600698</c:v>
                </c:pt>
                <c:pt idx="20">
                  <c:v>1.96105160662123</c:v>
                </c:pt>
                <c:pt idx="21">
                  <c:v>1.9650582362728799</c:v>
                </c:pt>
                <c:pt idx="22">
                  <c:v>1.96237935788852</c:v>
                </c:pt>
                <c:pt idx="23">
                  <c:v>1.9638247946812699</c:v>
                </c:pt>
                <c:pt idx="24">
                  <c:v>1.9608073222248299</c:v>
                </c:pt>
                <c:pt idx="25">
                  <c:v>1.9683222083946099</c:v>
                </c:pt>
                <c:pt idx="26">
                  <c:v>1.9722596802157599</c:v>
                </c:pt>
                <c:pt idx="27">
                  <c:v>1.96623345795502</c:v>
                </c:pt>
                <c:pt idx="28">
                  <c:v>1.3799592391304301</c:v>
                </c:pt>
                <c:pt idx="29">
                  <c:v>2.1047647232909101</c:v>
                </c:pt>
                <c:pt idx="30">
                  <c:v>2.1121495327102799</c:v>
                </c:pt>
                <c:pt idx="31">
                  <c:v>2.1059852253882099</c:v>
                </c:pt>
                <c:pt idx="32">
                  <c:v>1.96372771697983</c:v>
                </c:pt>
                <c:pt idx="33">
                  <c:v>1.9327141586799701</c:v>
                </c:pt>
                <c:pt idx="34">
                  <c:v>1.77409696735561</c:v>
                </c:pt>
                <c:pt idx="35">
                  <c:v>1.7800139762403899</c:v>
                </c:pt>
                <c:pt idx="36">
                  <c:v>1.7952511415525101</c:v>
                </c:pt>
                <c:pt idx="37">
                  <c:v>2.0960256068284902</c:v>
                </c:pt>
                <c:pt idx="38">
                  <c:v>1.96703296703297</c:v>
                </c:pt>
                <c:pt idx="39">
                  <c:v>1.9738043262552101</c:v>
                </c:pt>
                <c:pt idx="40">
                  <c:v>2.14537792994469</c:v>
                </c:pt>
                <c:pt idx="41">
                  <c:v>2.13405716818081</c:v>
                </c:pt>
                <c:pt idx="42">
                  <c:v>1.9688953488372101</c:v>
                </c:pt>
                <c:pt idx="43">
                  <c:v>1.9628493524199</c:v>
                </c:pt>
                <c:pt idx="44">
                  <c:v>1.96253278381416</c:v>
                </c:pt>
                <c:pt idx="45">
                  <c:v>1.9661324463259799</c:v>
                </c:pt>
                <c:pt idx="46">
                  <c:v>1.96021093000959</c:v>
                </c:pt>
                <c:pt idx="47">
                  <c:v>1.9691563350468699</c:v>
                </c:pt>
                <c:pt idx="48">
                  <c:v>1.96877351392024</c:v>
                </c:pt>
                <c:pt idx="49">
                  <c:v>2.09</c:v>
                </c:pt>
                <c:pt idx="50">
                  <c:v>2.08024316109422</c:v>
                </c:pt>
                <c:pt idx="51">
                  <c:v>2.09848484848485</c:v>
                </c:pt>
                <c:pt idx="52">
                  <c:v>2.1023222060957898</c:v>
                </c:pt>
                <c:pt idx="53">
                  <c:v>1.9751280175566901</c:v>
                </c:pt>
                <c:pt idx="54">
                  <c:v>1.972669298512</c:v>
                </c:pt>
                <c:pt idx="55">
                  <c:v>1.96556788511749</c:v>
                </c:pt>
                <c:pt idx="56">
                  <c:v>1.97845325125048</c:v>
                </c:pt>
                <c:pt idx="57">
                  <c:v>1.58003169572108</c:v>
                </c:pt>
                <c:pt idx="58">
                  <c:v>2.1797656473278102</c:v>
                </c:pt>
                <c:pt idx="59">
                  <c:v>2.1797520661157002</c:v>
                </c:pt>
                <c:pt idx="60">
                  <c:v>2.1803174603174602</c:v>
                </c:pt>
                <c:pt idx="61">
                  <c:v>2.16544477028348</c:v>
                </c:pt>
                <c:pt idx="62">
                  <c:v>1.98706732597946</c:v>
                </c:pt>
                <c:pt idx="63">
                  <c:v>1.9799400074990601</c:v>
                </c:pt>
                <c:pt idx="64">
                  <c:v>1.97992384908273</c:v>
                </c:pt>
                <c:pt idx="65">
                  <c:v>1.97996691784598</c:v>
                </c:pt>
                <c:pt idx="66">
                  <c:v>1.98605700225548</c:v>
                </c:pt>
                <c:pt idx="67">
                  <c:v>1.98563807960607</c:v>
                </c:pt>
                <c:pt idx="68">
                  <c:v>2.1801644654871701</c:v>
                </c:pt>
                <c:pt idx="69">
                  <c:v>2.1799485861182499</c:v>
                </c:pt>
                <c:pt idx="70">
                  <c:v>2.1506849315068499</c:v>
                </c:pt>
                <c:pt idx="71">
                  <c:v>1.98002413192117</c:v>
                </c:pt>
                <c:pt idx="72">
                  <c:v>1.9891141942369299</c:v>
                </c:pt>
                <c:pt idx="73">
                  <c:v>2.1418598853153799</c:v>
                </c:pt>
                <c:pt idx="74">
                  <c:v>1.97990318321842</c:v>
                </c:pt>
                <c:pt idx="75">
                  <c:v>1.9944711538461499</c:v>
                </c:pt>
                <c:pt idx="76">
                  <c:v>2.1697009102730802</c:v>
                </c:pt>
                <c:pt idx="77">
                  <c:v>2.1897086174829501</c:v>
                </c:pt>
                <c:pt idx="78">
                  <c:v>2.1896880967536601</c:v>
                </c:pt>
                <c:pt idx="79">
                  <c:v>2.1898485698261401</c:v>
                </c:pt>
                <c:pt idx="80">
                  <c:v>2.1898690558235701</c:v>
                </c:pt>
                <c:pt idx="81">
                  <c:v>2.1893333333333298</c:v>
                </c:pt>
                <c:pt idx="82">
                  <c:v>2.1895933014354099</c:v>
                </c:pt>
                <c:pt idx="83">
                  <c:v>2.1910211267605599</c:v>
                </c:pt>
                <c:pt idx="84">
                  <c:v>2.1895200783545499</c:v>
                </c:pt>
                <c:pt idx="85">
                  <c:v>1.7599618109642701</c:v>
                </c:pt>
                <c:pt idx="86">
                  <c:v>1.7799659250350801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7-4A79-9CA6-A24872693951}"/>
            </c:ext>
          </c:extLst>
        </c:ser>
        <c:ser>
          <c:idx val="1"/>
          <c:order val="1"/>
          <c:tx>
            <c:v>Philly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Data'!$M$3:$M$89</c:f>
              <c:numCache>
                <c:formatCode>0.000</c:formatCode>
                <c:ptCount val="87"/>
                <c:pt idx="0">
                  <c:v>2.4217449217449198</c:v>
                </c:pt>
                <c:pt idx="1">
                  <c:v>2.4199167565901001</c:v>
                </c:pt>
                <c:pt idx="2">
                  <c:v>2.4306668171048198</c:v>
                </c:pt>
                <c:pt idx="3">
                  <c:v>1.58001946156341</c:v>
                </c:pt>
                <c:pt idx="4">
                  <c:v>2.0014608642165199</c:v>
                </c:pt>
                <c:pt idx="5">
                  <c:v>1.9953492974470599</c:v>
                </c:pt>
                <c:pt idx="6">
                  <c:v>1.9799650672968301</c:v>
                </c:pt>
                <c:pt idx="7">
                  <c:v>1.9799550210227801</c:v>
                </c:pt>
                <c:pt idx="8">
                  <c:v>1.9800073705546299</c:v>
                </c:pt>
                <c:pt idx="9">
                  <c:v>1.9799174383576901</c:v>
                </c:pt>
                <c:pt idx="10">
                  <c:v>2.4213388336770998</c:v>
                </c:pt>
                <c:pt idx="11">
                  <c:v>2.4254844795060899</c:v>
                </c:pt>
                <c:pt idx="12">
                  <c:v>2.42094420600858</c:v>
                </c:pt>
                <c:pt idx="13">
                  <c:v>2.4268698546155201</c:v>
                </c:pt>
                <c:pt idx="14">
                  <c:v>2.4261471861471899</c:v>
                </c:pt>
                <c:pt idx="15">
                  <c:v>2.4261003596506301</c:v>
                </c:pt>
                <c:pt idx="16">
                  <c:v>2.5234077750206798</c:v>
                </c:pt>
                <c:pt idx="17">
                  <c:v>2.5991711917690798</c:v>
                </c:pt>
                <c:pt idx="18">
                  <c:v>2.5711347689329802</c:v>
                </c:pt>
                <c:pt idx="19">
                  <c:v>1.6847566547770001</c:v>
                </c:pt>
                <c:pt idx="20">
                  <c:v>1.78002618735865</c:v>
                </c:pt>
                <c:pt idx="21">
                  <c:v>1.7937390015745101</c:v>
                </c:pt>
                <c:pt idx="22">
                  <c:v>2.58653330951956</c:v>
                </c:pt>
                <c:pt idx="23">
                  <c:v>2.5244999082400401</c:v>
                </c:pt>
                <c:pt idx="24">
                  <c:v>2.1800844018828101</c:v>
                </c:pt>
                <c:pt idx="25">
                  <c:v>2.5151159377751702</c:v>
                </c:pt>
                <c:pt idx="26">
                  <c:v>2.51527650473572</c:v>
                </c:pt>
                <c:pt idx="27">
                  <c:v>2.5192726142368702</c:v>
                </c:pt>
                <c:pt idx="28">
                  <c:v>2.3862697140929399</c:v>
                </c:pt>
                <c:pt idx="29">
                  <c:v>1.78001566355858</c:v>
                </c:pt>
                <c:pt idx="30">
                  <c:v>1.78645114125579</c:v>
                </c:pt>
                <c:pt idx="31">
                  <c:v>2.51553860819828</c:v>
                </c:pt>
                <c:pt idx="32">
                  <c:v>2.4356735566642902</c:v>
                </c:pt>
                <c:pt idx="33">
                  <c:v>1.98000058137845</c:v>
                </c:pt>
                <c:pt idx="34">
                  <c:v>1.97996629844598</c:v>
                </c:pt>
                <c:pt idx="35">
                  <c:v>1.9998746238716101</c:v>
                </c:pt>
                <c:pt idx="36">
                  <c:v>2.5235021182166602</c:v>
                </c:pt>
                <c:pt idx="37">
                  <c:v>2.37686987292907</c:v>
                </c:pt>
                <c:pt idx="38">
                  <c:v>1.8399379905047999</c:v>
                </c:pt>
                <c:pt idx="39">
                  <c:v>2.5215686274509799</c:v>
                </c:pt>
                <c:pt idx="40">
                  <c:v>2.5299130731208499</c:v>
                </c:pt>
                <c:pt idx="41">
                  <c:v>2.5284631511046598</c:v>
                </c:pt>
                <c:pt idx="42">
                  <c:v>2.5203674121405801</c:v>
                </c:pt>
                <c:pt idx="43">
                  <c:v>2.5130049806308801</c:v>
                </c:pt>
                <c:pt idx="44">
                  <c:v>2.4794323693192002</c:v>
                </c:pt>
                <c:pt idx="45">
                  <c:v>2.4124035064765099</c:v>
                </c:pt>
                <c:pt idx="46">
                  <c:v>1.9799315123038901</c:v>
                </c:pt>
                <c:pt idx="47">
                  <c:v>1.98</c:v>
                </c:pt>
                <c:pt idx="48">
                  <c:v>2.0029375764993902</c:v>
                </c:pt>
                <c:pt idx="49">
                  <c:v>1.9799824098504799</c:v>
                </c:pt>
                <c:pt idx="50">
                  <c:v>1.98001841620626</c:v>
                </c:pt>
                <c:pt idx="51">
                  <c:v>1.9852973690028699</c:v>
                </c:pt>
                <c:pt idx="52">
                  <c:v>2.4087237479806101</c:v>
                </c:pt>
                <c:pt idx="53">
                  <c:v>1.97994853098863</c:v>
                </c:pt>
                <c:pt idx="54">
                  <c:v>1.99065836298932</c:v>
                </c:pt>
                <c:pt idx="55">
                  <c:v>2.47721139430285</c:v>
                </c:pt>
                <c:pt idx="56">
                  <c:v>2.47469919235207</c:v>
                </c:pt>
                <c:pt idx="57">
                  <c:v>2.4719079204057701</c:v>
                </c:pt>
                <c:pt idx="58">
                  <c:v>2.35662256577969</c:v>
                </c:pt>
                <c:pt idx="59">
                  <c:v>2.3574607329842898</c:v>
                </c:pt>
                <c:pt idx="60">
                  <c:v>2.1799919036534798</c:v>
                </c:pt>
                <c:pt idx="61">
                  <c:v>1.78002229946875</c:v>
                </c:pt>
                <c:pt idx="62">
                  <c:v>2.30757072862336</c:v>
                </c:pt>
                <c:pt idx="63">
                  <c:v>2.3690585428519002</c:v>
                </c:pt>
                <c:pt idx="64">
                  <c:v>2.36182289977295</c:v>
                </c:pt>
                <c:pt idx="65">
                  <c:v>2.3685086551265</c:v>
                </c:pt>
                <c:pt idx="66">
                  <c:v>2.3624729931859698</c:v>
                </c:pt>
                <c:pt idx="67">
                  <c:v>2.3577329808327798</c:v>
                </c:pt>
                <c:pt idx="68">
                  <c:v>2.3560291803747702</c:v>
                </c:pt>
                <c:pt idx="69">
                  <c:v>2.3558191252779799</c:v>
                </c:pt>
                <c:pt idx="70">
                  <c:v>1.98000622374358</c:v>
                </c:pt>
                <c:pt idx="71">
                  <c:v>2.3260197466839498</c:v>
                </c:pt>
                <c:pt idx="72">
                  <c:v>2.36261609907121</c:v>
                </c:pt>
                <c:pt idx="73">
                  <c:v>2.36614912131036</c:v>
                </c:pt>
                <c:pt idx="74">
                  <c:v>2.3623239436619698</c:v>
                </c:pt>
                <c:pt idx="75">
                  <c:v>2.3632869692532901</c:v>
                </c:pt>
                <c:pt idx="76">
                  <c:v>2.3636210668012798</c:v>
                </c:pt>
                <c:pt idx="77">
                  <c:v>2.3672572851076299</c:v>
                </c:pt>
                <c:pt idx="78">
                  <c:v>2.36500497088482</c:v>
                </c:pt>
                <c:pt idx="79">
                  <c:v>2.3559584874150099</c:v>
                </c:pt>
                <c:pt idx="80">
                  <c:v>2.3518918918918899</c:v>
                </c:pt>
                <c:pt idx="81">
                  <c:v>0.98000786060526601</c:v>
                </c:pt>
                <c:pt idx="82">
                  <c:v>1.98001826901119</c:v>
                </c:pt>
                <c:pt idx="83">
                  <c:v>1.9946910356831999</c:v>
                </c:pt>
                <c:pt idx="84">
                  <c:v>2.3583555106910201</c:v>
                </c:pt>
                <c:pt idx="85">
                  <c:v>2.3552867681265401</c:v>
                </c:pt>
                <c:pt idx="86">
                  <c:v>2.3232973540930399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7-4A79-9CA6-A2487269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455054"/>
        <c:axId val="47805840"/>
      </c:lineChart>
      <c:catAx>
        <c:axId val="114550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1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7805840"/>
        <c:crosses val="autoZero"/>
        <c:auto val="1"/>
        <c:lblAlgn val="ctr"/>
        <c:lblOffset val="100"/>
        <c:noMultiLvlLbl val="1"/>
      </c:catAx>
      <c:valAx>
        <c:axId val="47805840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1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Price ($)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4550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7007790536940599"/>
          <c:y val="4.23070756322824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466560</xdr:colOff>
      <xdr:row>3</xdr:row>
      <xdr:rowOff>123840</xdr:rowOff>
    </xdr:from>
    <xdr:to>
      <xdr:col>31</xdr:col>
      <xdr:colOff>284760</xdr:colOff>
      <xdr:row>27</xdr:row>
      <xdr:rowOff>104040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zoomScaleNormal="100" workbookViewId="0">
      <selection activeCell="A14" sqref="A14"/>
    </sheetView>
  </sheetViews>
  <sheetFormatPr defaultRowHeight="14.25" x14ac:dyDescent="0.45"/>
  <cols>
    <col min="1" max="1" width="19.86328125"/>
    <col min="2" max="1025" width="8.53125"/>
  </cols>
  <sheetData>
    <row r="1" spans="1:16" ht="20.65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4" x14ac:dyDescent="0.4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4" x14ac:dyDescent="0.45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4" x14ac:dyDescent="0.4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.4" x14ac:dyDescent="0.45">
      <c r="A6" s="3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4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.4" x14ac:dyDescent="0.45">
      <c r="A10" s="4" t="s">
        <v>4</v>
      </c>
      <c r="B10" s="5" t="s"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.4" x14ac:dyDescent="0.45">
      <c r="A11" s="6" t="s">
        <v>6</v>
      </c>
      <c r="B11" s="3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4" x14ac:dyDescent="0.45">
      <c r="A12" s="6" t="s">
        <v>8</v>
      </c>
      <c r="B12" s="3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4" x14ac:dyDescent="0.45">
      <c r="A13" s="6" t="s">
        <v>10</v>
      </c>
      <c r="B13" s="3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4" x14ac:dyDescent="0.45">
      <c r="A14" s="6" t="s">
        <v>12</v>
      </c>
      <c r="B14" s="3" t="s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4" x14ac:dyDescent="0.45">
      <c r="A15" s="6" t="s">
        <v>14</v>
      </c>
      <c r="B15" s="3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45">
      <c r="A16" s="6" t="s">
        <v>16</v>
      </c>
      <c r="B16" s="2" t="s">
        <v>17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9" sqref="B89"/>
    </sheetView>
  </sheetViews>
  <sheetFormatPr defaultRowHeight="14.25" x14ac:dyDescent="0.45"/>
  <cols>
    <col min="1" max="6" width="8.53125"/>
    <col min="7" max="8" width="8.796875" style="7"/>
    <col min="9" max="12" width="8.53125"/>
    <col min="13" max="14" width="8.796875" style="7"/>
    <col min="15" max="1025" width="8.53125"/>
  </cols>
  <sheetData>
    <row r="1" spans="1:14" x14ac:dyDescent="0.45">
      <c r="A1" s="8"/>
      <c r="B1" s="42" t="s">
        <v>18</v>
      </c>
      <c r="C1" s="42"/>
      <c r="D1" s="42"/>
      <c r="E1" s="42"/>
      <c r="F1" s="42"/>
      <c r="G1" s="42"/>
      <c r="H1" s="9"/>
      <c r="I1" s="43" t="s">
        <v>19</v>
      </c>
      <c r="J1" s="43"/>
      <c r="K1" s="43"/>
      <c r="L1" s="43"/>
      <c r="M1" s="43"/>
      <c r="N1" s="43"/>
    </row>
    <row r="2" spans="1:14" ht="27" customHeight="1" x14ac:dyDescent="0.45">
      <c r="A2" s="8" t="s">
        <v>20</v>
      </c>
      <c r="B2" s="10" t="s">
        <v>21</v>
      </c>
      <c r="C2" s="10" t="s">
        <v>22</v>
      </c>
      <c r="D2" s="10" t="s">
        <v>23</v>
      </c>
      <c r="E2" s="10" t="s">
        <v>24</v>
      </c>
      <c r="F2" s="10" t="s">
        <v>25</v>
      </c>
      <c r="G2" s="11" t="s">
        <v>26</v>
      </c>
      <c r="H2" s="12"/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31</v>
      </c>
      <c r="N2" s="14" t="s">
        <v>32</v>
      </c>
    </row>
    <row r="3" spans="1:14" x14ac:dyDescent="0.45">
      <c r="A3">
        <v>1</v>
      </c>
      <c r="B3">
        <v>6362</v>
      </c>
      <c r="C3">
        <v>12545</v>
      </c>
      <c r="D3">
        <v>0</v>
      </c>
      <c r="E3">
        <v>3</v>
      </c>
      <c r="F3" s="7">
        <v>1.9718641936498</v>
      </c>
      <c r="G3" s="7">
        <v>1.9204983892230101</v>
      </c>
      <c r="I3">
        <v>4958</v>
      </c>
      <c r="J3" s="15">
        <v>12007.0113220113</v>
      </c>
      <c r="K3">
        <v>0</v>
      </c>
      <c r="L3">
        <v>0</v>
      </c>
      <c r="M3" s="16">
        <v>2.4217449217449198</v>
      </c>
      <c r="N3" s="7">
        <v>2.0117492778755799</v>
      </c>
    </row>
    <row r="4" spans="1:14" x14ac:dyDescent="0.45">
      <c r="A4">
        <v>2</v>
      </c>
      <c r="B4">
        <v>5903</v>
      </c>
      <c r="C4">
        <v>11641</v>
      </c>
      <c r="D4">
        <v>0</v>
      </c>
      <c r="E4">
        <v>0</v>
      </c>
      <c r="F4" s="7">
        <v>1.9720481111299299</v>
      </c>
      <c r="G4" s="7">
        <v>1.9469443832492499</v>
      </c>
      <c r="I4">
        <v>6006</v>
      </c>
      <c r="J4" s="15">
        <v>14534.0200400802</v>
      </c>
      <c r="K4">
        <v>0</v>
      </c>
      <c r="L4">
        <v>0</v>
      </c>
      <c r="M4" s="16">
        <v>2.4199167565901001</v>
      </c>
      <c r="N4" s="7">
        <v>2.21088952891568</v>
      </c>
    </row>
    <row r="5" spans="1:14" x14ac:dyDescent="0.45">
      <c r="A5">
        <v>3</v>
      </c>
      <c r="B5">
        <v>3429</v>
      </c>
      <c r="C5">
        <v>7340</v>
      </c>
      <c r="D5">
        <v>0</v>
      </c>
      <c r="E5">
        <v>0</v>
      </c>
      <c r="F5" s="7">
        <v>2.1405657626130101</v>
      </c>
      <c r="G5" s="7">
        <v>1.96881627012475</v>
      </c>
      <c r="I5">
        <v>6487</v>
      </c>
      <c r="J5" s="15">
        <v>15767.735642559001</v>
      </c>
      <c r="K5">
        <v>0</v>
      </c>
      <c r="L5">
        <v>0</v>
      </c>
      <c r="M5" s="16">
        <v>2.4306668171048198</v>
      </c>
      <c r="N5" s="7">
        <v>1.86359386751627</v>
      </c>
    </row>
    <row r="6" spans="1:14" x14ac:dyDescent="0.45">
      <c r="A6">
        <v>4</v>
      </c>
      <c r="B6">
        <v>1404</v>
      </c>
      <c r="C6">
        <v>2953</v>
      </c>
      <c r="D6">
        <v>0</v>
      </c>
      <c r="E6">
        <v>0</v>
      </c>
      <c r="F6" s="7">
        <v>2.1032763532763501</v>
      </c>
      <c r="G6" s="7">
        <v>2.0643390460139899</v>
      </c>
      <c r="I6">
        <v>8863</v>
      </c>
      <c r="J6" s="15">
        <v>14003.712487836499</v>
      </c>
      <c r="K6">
        <v>0</v>
      </c>
      <c r="L6">
        <v>0</v>
      </c>
      <c r="M6" s="16">
        <v>1.58001946156341</v>
      </c>
      <c r="N6" s="7">
        <v>1.4514143786201099</v>
      </c>
    </row>
    <row r="7" spans="1:14" x14ac:dyDescent="0.45">
      <c r="A7">
        <v>5</v>
      </c>
      <c r="B7">
        <v>2350</v>
      </c>
      <c r="C7">
        <v>5014</v>
      </c>
      <c r="D7">
        <v>0</v>
      </c>
      <c r="E7">
        <v>0</v>
      </c>
      <c r="F7" s="7">
        <v>2.1336170212766001</v>
      </c>
      <c r="G7" s="7">
        <v>1.8319173763177401</v>
      </c>
      <c r="I7">
        <v>30830</v>
      </c>
      <c r="J7" s="15">
        <v>61705.038443795202</v>
      </c>
      <c r="K7">
        <v>100</v>
      </c>
      <c r="L7">
        <v>44</v>
      </c>
      <c r="M7" s="16">
        <v>2.0014608642165199</v>
      </c>
      <c r="N7" s="7">
        <v>1.50188081726113</v>
      </c>
    </row>
    <row r="8" spans="1:14" x14ac:dyDescent="0.45">
      <c r="A8">
        <v>6</v>
      </c>
      <c r="B8">
        <v>7177</v>
      </c>
      <c r="C8">
        <v>12775</v>
      </c>
      <c r="D8">
        <v>81</v>
      </c>
      <c r="E8">
        <v>3</v>
      </c>
      <c r="F8" s="7">
        <v>1.7799916399609901</v>
      </c>
      <c r="G8" s="7">
        <v>1.44003904507092</v>
      </c>
      <c r="I8">
        <v>13006</v>
      </c>
      <c r="J8" s="15">
        <v>25951.512962596498</v>
      </c>
      <c r="K8">
        <v>0</v>
      </c>
      <c r="L8">
        <v>18</v>
      </c>
      <c r="M8" s="16">
        <v>1.9953492974470599</v>
      </c>
      <c r="N8" s="7">
        <v>1.3160350299833199</v>
      </c>
    </row>
    <row r="9" spans="1:14" x14ac:dyDescent="0.45">
      <c r="A9">
        <v>7</v>
      </c>
      <c r="B9">
        <v>5304</v>
      </c>
      <c r="C9">
        <v>9441</v>
      </c>
      <c r="D9">
        <v>0</v>
      </c>
      <c r="E9">
        <v>0</v>
      </c>
      <c r="F9" s="7">
        <v>1.7799773755656101</v>
      </c>
      <c r="G9" s="7">
        <v>1.5423140692388699</v>
      </c>
      <c r="I9">
        <v>10106</v>
      </c>
      <c r="J9" s="15">
        <v>20009.526970101699</v>
      </c>
      <c r="K9">
        <v>0</v>
      </c>
      <c r="L9">
        <v>6</v>
      </c>
      <c r="M9" s="16">
        <v>1.9799650672968301</v>
      </c>
      <c r="N9" s="7">
        <v>1.7113338463124499</v>
      </c>
    </row>
    <row r="10" spans="1:14" x14ac:dyDescent="0.45">
      <c r="A10">
        <v>8</v>
      </c>
      <c r="B10">
        <v>12514</v>
      </c>
      <c r="C10">
        <v>16309</v>
      </c>
      <c r="D10">
        <v>81</v>
      </c>
      <c r="E10">
        <v>29</v>
      </c>
      <c r="F10" s="7">
        <v>1.30326034840978</v>
      </c>
      <c r="G10" s="7">
        <v>1.18658714144389</v>
      </c>
      <c r="I10">
        <v>9733</v>
      </c>
      <c r="J10" s="15">
        <v>19270.902219614702</v>
      </c>
      <c r="K10">
        <v>0</v>
      </c>
      <c r="L10">
        <v>0</v>
      </c>
      <c r="M10" s="16">
        <v>1.9799550210227801</v>
      </c>
      <c r="N10" s="7">
        <v>1.59896772742038</v>
      </c>
    </row>
    <row r="11" spans="1:14" x14ac:dyDescent="0.45">
      <c r="A11">
        <v>9</v>
      </c>
      <c r="B11">
        <v>1799</v>
      </c>
      <c r="C11">
        <v>3574</v>
      </c>
      <c r="D11">
        <v>0</v>
      </c>
      <c r="E11">
        <v>21</v>
      </c>
      <c r="F11" s="7">
        <v>1.9866592551417499</v>
      </c>
      <c r="G11" s="7">
        <v>1.74265850926053</v>
      </c>
      <c r="I11">
        <v>10227</v>
      </c>
      <c r="J11" s="15">
        <v>20249.5353786622</v>
      </c>
      <c r="K11">
        <v>0</v>
      </c>
      <c r="L11">
        <v>0</v>
      </c>
      <c r="M11" s="16">
        <v>1.9800073705546299</v>
      </c>
      <c r="N11" s="7">
        <v>1.61982838051416</v>
      </c>
    </row>
    <row r="12" spans="1:14" x14ac:dyDescent="0.45">
      <c r="A12">
        <v>10</v>
      </c>
      <c r="B12">
        <v>1990</v>
      </c>
      <c r="C12">
        <v>4251</v>
      </c>
      <c r="D12">
        <v>0</v>
      </c>
      <c r="E12">
        <v>16</v>
      </c>
      <c r="F12" s="7">
        <v>2.1361809045226101</v>
      </c>
      <c r="G12" s="7">
        <v>2.0359481044479701</v>
      </c>
      <c r="I12">
        <v>21708</v>
      </c>
      <c r="J12" s="15">
        <v>42980.047751868799</v>
      </c>
      <c r="K12">
        <v>81</v>
      </c>
      <c r="L12">
        <v>66</v>
      </c>
      <c r="M12" s="16">
        <v>1.9799174383576901</v>
      </c>
      <c r="N12" s="7">
        <v>1.58854627234707</v>
      </c>
    </row>
    <row r="13" spans="1:14" x14ac:dyDescent="0.45">
      <c r="A13">
        <v>11</v>
      </c>
      <c r="B13">
        <v>3913</v>
      </c>
      <c r="C13">
        <v>8363</v>
      </c>
      <c r="D13">
        <v>0</v>
      </c>
      <c r="E13">
        <v>11</v>
      </c>
      <c r="F13" s="7">
        <v>2.13723485816509</v>
      </c>
      <c r="G13" s="7">
        <v>1.7438114678230401</v>
      </c>
      <c r="I13">
        <v>8963</v>
      </c>
      <c r="J13" s="15">
        <v>21702.459966247901</v>
      </c>
      <c r="K13">
        <v>100</v>
      </c>
      <c r="L13">
        <v>19</v>
      </c>
      <c r="M13" s="16">
        <v>2.4213388336770998</v>
      </c>
      <c r="N13" s="7">
        <v>1.85932292667382</v>
      </c>
    </row>
    <row r="14" spans="1:14" x14ac:dyDescent="0.45">
      <c r="A14">
        <v>12</v>
      </c>
      <c r="B14">
        <v>4472</v>
      </c>
      <c r="C14">
        <v>9506</v>
      </c>
      <c r="D14">
        <v>0</v>
      </c>
      <c r="E14">
        <v>6</v>
      </c>
      <c r="F14" s="7">
        <v>2.1256708407871199</v>
      </c>
      <c r="G14" s="7">
        <v>1.9361516005838899</v>
      </c>
      <c r="I14">
        <v>5333</v>
      </c>
      <c r="J14" s="15">
        <v>12935.108729206</v>
      </c>
      <c r="K14">
        <v>0</v>
      </c>
      <c r="L14">
        <v>0</v>
      </c>
      <c r="M14" s="16">
        <v>2.4254844795060899</v>
      </c>
      <c r="N14" s="7">
        <v>1.9467253394075901</v>
      </c>
    </row>
    <row r="15" spans="1:14" x14ac:dyDescent="0.45">
      <c r="A15">
        <v>13</v>
      </c>
      <c r="B15">
        <v>4137</v>
      </c>
      <c r="C15">
        <v>8756</v>
      </c>
      <c r="D15">
        <v>0</v>
      </c>
      <c r="E15">
        <v>0</v>
      </c>
      <c r="F15" s="7">
        <v>2.11650954798163</v>
      </c>
      <c r="G15" s="7">
        <v>1.81824089754329</v>
      </c>
      <c r="I15">
        <v>5831</v>
      </c>
      <c r="J15" s="15">
        <v>14116.5256652361</v>
      </c>
      <c r="K15">
        <v>0</v>
      </c>
      <c r="L15">
        <v>0</v>
      </c>
      <c r="M15" s="16">
        <v>2.42094420600858</v>
      </c>
      <c r="N15" s="7">
        <v>1.9202237440526699</v>
      </c>
    </row>
    <row r="16" spans="1:14" x14ac:dyDescent="0.45">
      <c r="A16">
        <v>14</v>
      </c>
      <c r="B16">
        <v>3694</v>
      </c>
      <c r="C16">
        <v>7793</v>
      </c>
      <c r="D16">
        <v>0</v>
      </c>
      <c r="E16">
        <v>0</v>
      </c>
      <c r="F16" s="7">
        <v>2.1096372495939399</v>
      </c>
      <c r="G16" s="7">
        <v>1.8087634399332599</v>
      </c>
      <c r="I16">
        <v>5825</v>
      </c>
      <c r="J16" s="15">
        <v>14136.5169031354</v>
      </c>
      <c r="K16">
        <v>81</v>
      </c>
      <c r="L16">
        <v>0</v>
      </c>
      <c r="M16" s="16">
        <v>2.4268698546155201</v>
      </c>
      <c r="N16" s="7">
        <v>1.94905088673006</v>
      </c>
    </row>
    <row r="17" spans="1:14" x14ac:dyDescent="0.45">
      <c r="A17">
        <v>15</v>
      </c>
      <c r="B17">
        <v>4079</v>
      </c>
      <c r="C17">
        <v>8625</v>
      </c>
      <c r="D17">
        <v>0</v>
      </c>
      <c r="E17">
        <v>0</v>
      </c>
      <c r="F17" s="7">
        <v>2.1144888453052202</v>
      </c>
      <c r="G17" s="7">
        <v>2.0123566590012998</v>
      </c>
      <c r="I17">
        <v>5709</v>
      </c>
      <c r="J17" s="15">
        <v>13850.874285714301</v>
      </c>
      <c r="K17">
        <v>0</v>
      </c>
      <c r="L17">
        <v>0</v>
      </c>
      <c r="M17" s="16">
        <v>2.4261471861471899</v>
      </c>
      <c r="N17" s="7">
        <v>2.2550758634740098</v>
      </c>
    </row>
    <row r="18" spans="1:14" x14ac:dyDescent="0.45">
      <c r="A18">
        <v>16</v>
      </c>
      <c r="B18">
        <v>3795</v>
      </c>
      <c r="C18">
        <v>8037</v>
      </c>
      <c r="D18">
        <v>0</v>
      </c>
      <c r="E18">
        <v>0</v>
      </c>
      <c r="F18" s="7">
        <v>2.1177865612648201</v>
      </c>
      <c r="G18" s="7">
        <v>1.8934971248062</v>
      </c>
      <c r="I18">
        <v>5775</v>
      </c>
      <c r="J18" s="15">
        <v>14010.7295769824</v>
      </c>
      <c r="K18">
        <v>0</v>
      </c>
      <c r="L18">
        <v>0</v>
      </c>
      <c r="M18" s="16">
        <v>2.4261003596506301</v>
      </c>
      <c r="N18" s="7">
        <v>1.83558040370618</v>
      </c>
    </row>
    <row r="19" spans="1:14" x14ac:dyDescent="0.45">
      <c r="A19">
        <v>17</v>
      </c>
      <c r="B19">
        <v>4775</v>
      </c>
      <c r="C19">
        <v>10176</v>
      </c>
      <c r="D19">
        <v>0</v>
      </c>
      <c r="E19">
        <v>0</v>
      </c>
      <c r="F19" s="7">
        <v>2.1310994764397901</v>
      </c>
      <c r="G19" s="7">
        <v>2.1206773771101801</v>
      </c>
      <c r="I19">
        <v>5839</v>
      </c>
      <c r="J19" s="15">
        <v>14734.1779983457</v>
      </c>
      <c r="K19">
        <v>0</v>
      </c>
      <c r="L19">
        <v>0</v>
      </c>
      <c r="M19" s="16">
        <v>2.5234077750206798</v>
      </c>
      <c r="N19" s="7">
        <v>2.0496437365828002</v>
      </c>
    </row>
    <row r="20" spans="1:14" x14ac:dyDescent="0.45">
      <c r="A20">
        <v>18</v>
      </c>
      <c r="B20">
        <v>5452</v>
      </c>
      <c r="C20">
        <v>11553</v>
      </c>
      <c r="D20">
        <v>0</v>
      </c>
      <c r="E20">
        <v>0</v>
      </c>
      <c r="F20" s="7">
        <v>2.1190388848129098</v>
      </c>
      <c r="G20" s="7">
        <v>1.7895643079985799</v>
      </c>
      <c r="I20">
        <v>6045</v>
      </c>
      <c r="J20" s="15">
        <v>15711.989854244101</v>
      </c>
      <c r="K20">
        <v>0</v>
      </c>
      <c r="L20">
        <v>0</v>
      </c>
      <c r="M20" s="16">
        <v>2.5991711917690798</v>
      </c>
      <c r="N20" s="7">
        <v>1.8358508654090699</v>
      </c>
    </row>
    <row r="21" spans="1:14" x14ac:dyDescent="0.45">
      <c r="A21">
        <v>19</v>
      </c>
      <c r="B21">
        <v>4312</v>
      </c>
      <c r="C21">
        <v>8861</v>
      </c>
      <c r="D21">
        <v>0</v>
      </c>
      <c r="E21">
        <v>6</v>
      </c>
      <c r="F21" s="7">
        <v>2.05496289424861</v>
      </c>
      <c r="G21" s="7">
        <v>1.9769310706821801</v>
      </c>
      <c r="I21">
        <v>6998</v>
      </c>
      <c r="J21" s="15">
        <v>17992.801112992998</v>
      </c>
      <c r="K21">
        <v>0</v>
      </c>
      <c r="L21">
        <v>0</v>
      </c>
      <c r="M21" s="16">
        <v>2.5711347689329802</v>
      </c>
      <c r="N21" s="7">
        <v>2.1567776343106901</v>
      </c>
    </row>
    <row r="22" spans="1:14" x14ac:dyDescent="0.45">
      <c r="A22">
        <v>20</v>
      </c>
      <c r="B22">
        <v>1142</v>
      </c>
      <c r="C22">
        <v>2417</v>
      </c>
      <c r="D22">
        <v>0</v>
      </c>
      <c r="E22">
        <v>6</v>
      </c>
      <c r="F22" s="7">
        <v>2.1164623467600698</v>
      </c>
      <c r="G22" s="7">
        <v>2.0978256290408601</v>
      </c>
      <c r="I22">
        <v>8266</v>
      </c>
      <c r="J22" s="15">
        <v>13926.1985083866</v>
      </c>
      <c r="K22">
        <v>0</v>
      </c>
      <c r="L22">
        <v>0</v>
      </c>
      <c r="M22" s="16">
        <v>1.6847566547770001</v>
      </c>
      <c r="N22" s="7">
        <v>1.3645361036867101</v>
      </c>
    </row>
    <row r="23" spans="1:14" x14ac:dyDescent="0.45">
      <c r="A23">
        <v>21</v>
      </c>
      <c r="B23">
        <v>1027</v>
      </c>
      <c r="C23">
        <v>2014</v>
      </c>
      <c r="D23">
        <v>0</v>
      </c>
      <c r="E23">
        <v>0</v>
      </c>
      <c r="F23" s="7">
        <v>1.96105160662123</v>
      </c>
      <c r="G23" s="7">
        <v>1.8409825481237001</v>
      </c>
      <c r="I23">
        <v>33923</v>
      </c>
      <c r="J23" s="15">
        <v>60383.8283537674</v>
      </c>
      <c r="K23">
        <v>100</v>
      </c>
      <c r="L23">
        <v>47</v>
      </c>
      <c r="M23" s="16">
        <v>1.78002618735865</v>
      </c>
      <c r="N23" s="7">
        <v>1.419006006541</v>
      </c>
    </row>
    <row r="24" spans="1:14" x14ac:dyDescent="0.45">
      <c r="A24">
        <v>22</v>
      </c>
      <c r="B24">
        <v>2404</v>
      </c>
      <c r="C24">
        <v>4724</v>
      </c>
      <c r="D24">
        <v>0</v>
      </c>
      <c r="E24">
        <v>0</v>
      </c>
      <c r="F24" s="7">
        <v>1.9650582362728799</v>
      </c>
      <c r="G24" s="7">
        <v>1.8749806299037</v>
      </c>
      <c r="I24">
        <v>25203</v>
      </c>
      <c r="J24" s="15">
        <v>45207.604056682401</v>
      </c>
      <c r="K24">
        <v>100</v>
      </c>
      <c r="L24">
        <v>43</v>
      </c>
      <c r="M24" s="16">
        <v>1.7937390015745101</v>
      </c>
      <c r="N24" s="7">
        <v>1.5754025493831201</v>
      </c>
    </row>
    <row r="25" spans="1:14" x14ac:dyDescent="0.45">
      <c r="A25">
        <v>23</v>
      </c>
      <c r="B25">
        <v>5077</v>
      </c>
      <c r="C25">
        <v>9963</v>
      </c>
      <c r="D25">
        <v>0</v>
      </c>
      <c r="E25">
        <v>0</v>
      </c>
      <c r="F25" s="7">
        <v>1.96237935788852</v>
      </c>
      <c r="G25" s="7">
        <v>1.67046196598467</v>
      </c>
      <c r="I25">
        <v>10797</v>
      </c>
      <c r="J25" s="15">
        <v>27926.800142882701</v>
      </c>
      <c r="K25">
        <v>0</v>
      </c>
      <c r="L25">
        <v>28</v>
      </c>
      <c r="M25" s="16">
        <v>2.58653330951956</v>
      </c>
      <c r="N25" s="7">
        <v>2.1474168591888998</v>
      </c>
    </row>
    <row r="26" spans="1:14" x14ac:dyDescent="0.45">
      <c r="A26">
        <v>24</v>
      </c>
      <c r="B26">
        <v>5114</v>
      </c>
      <c r="C26">
        <v>10043</v>
      </c>
      <c r="D26">
        <v>0</v>
      </c>
      <c r="E26">
        <v>0</v>
      </c>
      <c r="F26" s="7">
        <v>1.9638247946812699</v>
      </c>
      <c r="G26" s="7">
        <v>1.6737495734860699</v>
      </c>
      <c r="I26">
        <v>5599</v>
      </c>
      <c r="J26" s="15">
        <v>14134.674986235999</v>
      </c>
      <c r="K26">
        <v>0</v>
      </c>
      <c r="L26">
        <v>18</v>
      </c>
      <c r="M26" s="16">
        <v>2.5244999082400401</v>
      </c>
      <c r="N26" s="7">
        <v>2.1294978012091299</v>
      </c>
    </row>
    <row r="27" spans="1:14" x14ac:dyDescent="0.45">
      <c r="A27">
        <v>25</v>
      </c>
      <c r="B27">
        <v>4261</v>
      </c>
      <c r="C27">
        <v>8355</v>
      </c>
      <c r="D27">
        <v>0</v>
      </c>
      <c r="E27">
        <v>0</v>
      </c>
      <c r="F27" s="7">
        <v>1.9608073222248299</v>
      </c>
      <c r="G27" s="7">
        <v>1.9151484012813</v>
      </c>
      <c r="I27">
        <v>5449</v>
      </c>
      <c r="J27" s="15">
        <v>11879.279905859399</v>
      </c>
      <c r="K27">
        <v>0</v>
      </c>
      <c r="L27">
        <v>5</v>
      </c>
      <c r="M27" s="16">
        <v>2.1800844018828101</v>
      </c>
      <c r="N27" s="7">
        <v>1.92355358704146</v>
      </c>
    </row>
    <row r="28" spans="1:14" x14ac:dyDescent="0.45">
      <c r="A28">
        <v>26</v>
      </c>
      <c r="B28">
        <v>8839</v>
      </c>
      <c r="C28">
        <v>17398</v>
      </c>
      <c r="D28">
        <v>0</v>
      </c>
      <c r="E28">
        <v>27</v>
      </c>
      <c r="F28" s="7">
        <v>1.9683222083946099</v>
      </c>
      <c r="G28" s="7">
        <v>1.86501522014961</v>
      </c>
      <c r="I28">
        <v>12322</v>
      </c>
      <c r="J28" s="15">
        <v>30991.258585265601</v>
      </c>
      <c r="K28">
        <v>100</v>
      </c>
      <c r="L28">
        <v>25</v>
      </c>
      <c r="M28" s="16">
        <v>2.5151159377751702</v>
      </c>
      <c r="N28" s="7">
        <v>2.2930484499365602</v>
      </c>
    </row>
    <row r="29" spans="1:14" x14ac:dyDescent="0.45">
      <c r="A29">
        <v>27</v>
      </c>
      <c r="B29">
        <v>5191</v>
      </c>
      <c r="C29">
        <v>10238</v>
      </c>
      <c r="D29">
        <v>0</v>
      </c>
      <c r="E29">
        <v>6</v>
      </c>
      <c r="F29" s="7">
        <v>1.9722596802157599</v>
      </c>
      <c r="G29" s="7">
        <v>1.5921636690105201</v>
      </c>
      <c r="I29">
        <v>6814</v>
      </c>
      <c r="J29" s="15">
        <v>17139.094103269199</v>
      </c>
      <c r="K29">
        <v>0</v>
      </c>
      <c r="L29">
        <v>16</v>
      </c>
      <c r="M29" s="16">
        <v>2.51527650473572</v>
      </c>
      <c r="N29" s="7">
        <v>2.0253889147797102</v>
      </c>
    </row>
    <row r="30" spans="1:14" x14ac:dyDescent="0.45">
      <c r="A30">
        <v>28</v>
      </c>
      <c r="B30">
        <v>16851</v>
      </c>
      <c r="C30">
        <v>33133</v>
      </c>
      <c r="D30">
        <v>0</v>
      </c>
      <c r="E30">
        <v>34</v>
      </c>
      <c r="F30" s="7">
        <v>1.96623345795502</v>
      </c>
      <c r="G30" s="7">
        <v>1.80097864991089</v>
      </c>
      <c r="I30">
        <v>6546</v>
      </c>
      <c r="J30" s="15">
        <v>16491.158532794499</v>
      </c>
      <c r="K30">
        <v>0</v>
      </c>
      <c r="L30">
        <v>31</v>
      </c>
      <c r="M30" s="16">
        <v>2.5192726142368702</v>
      </c>
      <c r="N30" s="7">
        <v>2.0332889247316901</v>
      </c>
    </row>
    <row r="31" spans="1:14" x14ac:dyDescent="0.45">
      <c r="A31">
        <v>29</v>
      </c>
      <c r="B31">
        <v>14720</v>
      </c>
      <c r="C31">
        <v>20313</v>
      </c>
      <c r="D31">
        <v>100</v>
      </c>
      <c r="E31">
        <v>12</v>
      </c>
      <c r="F31" s="7">
        <v>1.3799592391304301</v>
      </c>
      <c r="G31" s="7">
        <v>1.21706482994471</v>
      </c>
      <c r="I31">
        <v>6434</v>
      </c>
      <c r="J31" s="15">
        <v>15353.259340474</v>
      </c>
      <c r="K31">
        <v>0</v>
      </c>
      <c r="L31">
        <v>34</v>
      </c>
      <c r="M31" s="16">
        <v>2.3862697140929399</v>
      </c>
      <c r="N31" s="7">
        <v>1.82737884443703</v>
      </c>
    </row>
    <row r="32" spans="1:14" x14ac:dyDescent="0.45">
      <c r="A32">
        <v>30</v>
      </c>
      <c r="B32">
        <v>3379</v>
      </c>
      <c r="C32">
        <v>7112</v>
      </c>
      <c r="D32">
        <v>0</v>
      </c>
      <c r="E32">
        <v>6</v>
      </c>
      <c r="F32" s="7">
        <v>2.1047647232909101</v>
      </c>
      <c r="G32" s="7">
        <v>1.87810439415751</v>
      </c>
      <c r="I32">
        <v>11857</v>
      </c>
      <c r="J32" s="15">
        <v>21105.645722814101</v>
      </c>
      <c r="K32">
        <v>0</v>
      </c>
      <c r="L32">
        <v>28</v>
      </c>
      <c r="M32" s="16">
        <v>1.78001566355858</v>
      </c>
      <c r="N32" s="7">
        <v>1.5579268884300099</v>
      </c>
    </row>
    <row r="33" spans="1:14" x14ac:dyDescent="0.45">
      <c r="A33">
        <v>31</v>
      </c>
      <c r="B33">
        <v>2461</v>
      </c>
      <c r="C33">
        <v>5198</v>
      </c>
      <c r="D33">
        <v>0</v>
      </c>
      <c r="E33">
        <v>6</v>
      </c>
      <c r="F33" s="7">
        <v>2.1121495327102799</v>
      </c>
      <c r="G33" s="7">
        <v>1.7792844052066601</v>
      </c>
      <c r="I33">
        <v>67673</v>
      </c>
      <c r="J33" s="15">
        <v>120894.508082203</v>
      </c>
      <c r="K33">
        <v>100</v>
      </c>
      <c r="L33">
        <v>46</v>
      </c>
      <c r="M33" s="16">
        <v>1.78645114125579</v>
      </c>
      <c r="N33" s="7">
        <v>1.3348875246740799</v>
      </c>
    </row>
    <row r="34" spans="1:14" x14ac:dyDescent="0.45">
      <c r="A34">
        <v>32</v>
      </c>
      <c r="B34">
        <v>6633</v>
      </c>
      <c r="C34">
        <v>13969</v>
      </c>
      <c r="D34">
        <v>0</v>
      </c>
      <c r="E34">
        <v>11</v>
      </c>
      <c r="F34" s="7">
        <v>2.1059852253882099</v>
      </c>
      <c r="G34" s="7">
        <v>1.6904402938383201</v>
      </c>
      <c r="I34">
        <v>12311</v>
      </c>
      <c r="J34" s="15">
        <v>30968.795805529098</v>
      </c>
      <c r="K34">
        <v>100</v>
      </c>
      <c r="L34">
        <v>50</v>
      </c>
      <c r="M34" s="16">
        <v>2.51553860819828</v>
      </c>
      <c r="N34" s="7">
        <v>1.67053226664306</v>
      </c>
    </row>
    <row r="35" spans="1:14" x14ac:dyDescent="0.45">
      <c r="A35">
        <v>33</v>
      </c>
      <c r="B35">
        <v>14529</v>
      </c>
      <c r="C35">
        <v>28531</v>
      </c>
      <c r="D35">
        <v>34</v>
      </c>
      <c r="E35">
        <v>16</v>
      </c>
      <c r="F35" s="7">
        <v>1.96372771697983</v>
      </c>
      <c r="G35" s="7">
        <v>1.8142889906513</v>
      </c>
      <c r="I35">
        <v>10490</v>
      </c>
      <c r="J35" s="15">
        <v>25550.215609408398</v>
      </c>
      <c r="K35">
        <v>0</v>
      </c>
      <c r="L35">
        <v>33</v>
      </c>
      <c r="M35" s="16">
        <v>2.4356735566642902</v>
      </c>
      <c r="N35" s="7">
        <v>2.04004472220916</v>
      </c>
    </row>
    <row r="36" spans="1:14" x14ac:dyDescent="0.45">
      <c r="A36">
        <v>34</v>
      </c>
      <c r="B36">
        <v>10121</v>
      </c>
      <c r="C36">
        <v>19561</v>
      </c>
      <c r="D36">
        <v>0</v>
      </c>
      <c r="E36">
        <v>16</v>
      </c>
      <c r="F36" s="7">
        <v>1.9327141586799701</v>
      </c>
      <c r="G36" s="7">
        <v>1.65665003841279</v>
      </c>
      <c r="I36">
        <v>22448</v>
      </c>
      <c r="J36" s="15">
        <v>44447.053050783397</v>
      </c>
      <c r="K36">
        <v>0</v>
      </c>
      <c r="L36">
        <v>25</v>
      </c>
      <c r="M36" s="16">
        <v>1.98000058137845</v>
      </c>
      <c r="N36" s="7">
        <v>1.60336574982449</v>
      </c>
    </row>
    <row r="37" spans="1:14" x14ac:dyDescent="0.45">
      <c r="A37">
        <v>35</v>
      </c>
      <c r="B37">
        <v>10354</v>
      </c>
      <c r="C37">
        <v>18369</v>
      </c>
      <c r="D37">
        <v>34</v>
      </c>
      <c r="E37">
        <v>6</v>
      </c>
      <c r="F37" s="7">
        <v>1.77409696735561</v>
      </c>
      <c r="G37" s="7">
        <v>1.6804524944394601</v>
      </c>
      <c r="I37">
        <v>68802</v>
      </c>
      <c r="J37" s="15">
        <v>136225.64126568101</v>
      </c>
      <c r="K37">
        <v>100</v>
      </c>
      <c r="L37">
        <v>31</v>
      </c>
      <c r="M37" s="16">
        <v>1.97996629844598</v>
      </c>
      <c r="N37" s="7">
        <v>1.66067627756988</v>
      </c>
    </row>
    <row r="38" spans="1:14" x14ac:dyDescent="0.45">
      <c r="A38">
        <v>36</v>
      </c>
      <c r="B38">
        <v>7155</v>
      </c>
      <c r="C38">
        <v>12736</v>
      </c>
      <c r="D38">
        <v>100</v>
      </c>
      <c r="E38">
        <v>17</v>
      </c>
      <c r="F38" s="7">
        <v>1.7800139762403899</v>
      </c>
      <c r="G38" s="7">
        <v>1.75215115320057</v>
      </c>
      <c r="I38">
        <v>21364</v>
      </c>
      <c r="J38" s="15">
        <v>42725.321464393201</v>
      </c>
      <c r="K38">
        <v>0</v>
      </c>
      <c r="L38">
        <v>31</v>
      </c>
      <c r="M38" s="16">
        <v>1.9998746238716101</v>
      </c>
      <c r="N38" s="7">
        <v>1.6343422207457901</v>
      </c>
    </row>
    <row r="39" spans="1:14" x14ac:dyDescent="0.45">
      <c r="A39">
        <v>37</v>
      </c>
      <c r="B39">
        <v>5475</v>
      </c>
      <c r="C39">
        <v>9829</v>
      </c>
      <c r="D39">
        <v>0</v>
      </c>
      <c r="E39">
        <v>16</v>
      </c>
      <c r="F39" s="7">
        <v>1.7952511415525101</v>
      </c>
      <c r="G39" s="7">
        <v>1.4853432979174701</v>
      </c>
      <c r="I39">
        <v>7976</v>
      </c>
      <c r="J39" s="15">
        <v>20127.452894896101</v>
      </c>
      <c r="K39">
        <v>0</v>
      </c>
      <c r="L39">
        <v>11</v>
      </c>
      <c r="M39" s="16">
        <v>2.5235021182166602</v>
      </c>
      <c r="N39" s="7">
        <v>2.0703772360316601</v>
      </c>
    </row>
    <row r="40" spans="1:14" x14ac:dyDescent="0.45">
      <c r="A40">
        <v>38</v>
      </c>
      <c r="B40">
        <v>3749</v>
      </c>
      <c r="C40">
        <v>7858</v>
      </c>
      <c r="D40">
        <v>0</v>
      </c>
      <c r="E40">
        <v>0</v>
      </c>
      <c r="F40" s="7">
        <v>2.0960256068284902</v>
      </c>
      <c r="G40" s="7">
        <v>1.7995166593937999</v>
      </c>
      <c r="I40">
        <v>4957</v>
      </c>
      <c r="J40" s="15">
        <v>11782.143960109401</v>
      </c>
      <c r="K40">
        <v>0</v>
      </c>
      <c r="L40">
        <v>0</v>
      </c>
      <c r="M40" s="16">
        <v>2.37686987292907</v>
      </c>
      <c r="N40" s="7">
        <v>1.82487103469677</v>
      </c>
    </row>
    <row r="41" spans="1:14" x14ac:dyDescent="0.45">
      <c r="A41">
        <v>39</v>
      </c>
      <c r="B41">
        <v>9555</v>
      </c>
      <c r="C41">
        <v>18795</v>
      </c>
      <c r="D41">
        <v>36</v>
      </c>
      <c r="E41">
        <v>18</v>
      </c>
      <c r="F41" s="7">
        <v>1.96703296703297</v>
      </c>
      <c r="G41" s="7">
        <v>1.90974681664506</v>
      </c>
      <c r="I41">
        <v>12434</v>
      </c>
      <c r="J41" s="15">
        <v>22877.7889739366</v>
      </c>
      <c r="K41">
        <v>0</v>
      </c>
      <c r="L41">
        <v>9</v>
      </c>
      <c r="M41" s="16">
        <v>1.8399379905047999</v>
      </c>
      <c r="N41" s="7">
        <v>1.6053559493348399</v>
      </c>
    </row>
    <row r="42" spans="1:14" x14ac:dyDescent="0.45">
      <c r="A42">
        <v>40</v>
      </c>
      <c r="B42">
        <v>5039</v>
      </c>
      <c r="C42">
        <v>9946</v>
      </c>
      <c r="D42">
        <v>0</v>
      </c>
      <c r="E42">
        <v>8</v>
      </c>
      <c r="F42" s="7">
        <v>1.9738043262552101</v>
      </c>
      <c r="G42" s="7">
        <v>1.8499327002654</v>
      </c>
      <c r="I42">
        <v>10321</v>
      </c>
      <c r="J42" s="15">
        <v>26025.109803921601</v>
      </c>
      <c r="K42">
        <v>100</v>
      </c>
      <c r="L42">
        <v>14</v>
      </c>
      <c r="M42" s="16">
        <v>2.5215686274509799</v>
      </c>
      <c r="N42" s="7">
        <v>2.14518295745397</v>
      </c>
    </row>
    <row r="43" spans="1:14" x14ac:dyDescent="0.45">
      <c r="A43">
        <v>41</v>
      </c>
      <c r="B43">
        <v>3797</v>
      </c>
      <c r="C43">
        <v>8146</v>
      </c>
      <c r="D43">
        <v>0</v>
      </c>
      <c r="E43">
        <v>5</v>
      </c>
      <c r="F43" s="7">
        <v>2.14537792994469</v>
      </c>
      <c r="G43" s="7">
        <v>2.1239100454330901</v>
      </c>
      <c r="I43">
        <v>5100</v>
      </c>
      <c r="J43" s="15">
        <v>12902.5566729163</v>
      </c>
      <c r="K43">
        <v>0</v>
      </c>
      <c r="L43">
        <v>0</v>
      </c>
      <c r="M43" s="16">
        <v>2.5299130731208499</v>
      </c>
      <c r="N43" s="7">
        <v>2.4461159996751598</v>
      </c>
    </row>
    <row r="44" spans="1:14" x14ac:dyDescent="0.45">
      <c r="A44">
        <v>42</v>
      </c>
      <c r="B44">
        <v>4513</v>
      </c>
      <c r="C44">
        <v>9631</v>
      </c>
      <c r="D44">
        <v>0</v>
      </c>
      <c r="E44">
        <v>0</v>
      </c>
      <c r="F44" s="7">
        <v>2.13405716818081</v>
      </c>
      <c r="G44" s="7">
        <v>2.0271186444918001</v>
      </c>
      <c r="I44">
        <v>5867</v>
      </c>
      <c r="J44" s="15">
        <v>14834.493307531</v>
      </c>
      <c r="K44">
        <v>0</v>
      </c>
      <c r="L44">
        <v>0</v>
      </c>
      <c r="M44" s="16">
        <v>2.5284631511046598</v>
      </c>
      <c r="N44" s="7">
        <v>2.3709723361303601</v>
      </c>
    </row>
    <row r="45" spans="1:14" x14ac:dyDescent="0.45">
      <c r="A45">
        <v>43</v>
      </c>
      <c r="B45">
        <v>6880</v>
      </c>
      <c r="C45">
        <v>13546</v>
      </c>
      <c r="D45">
        <v>100</v>
      </c>
      <c r="E45">
        <v>12</v>
      </c>
      <c r="F45" s="7">
        <v>1.9688953488372101</v>
      </c>
      <c r="G45" s="7">
        <v>1.94684596941412</v>
      </c>
      <c r="I45">
        <v>6201</v>
      </c>
      <c r="J45" s="15">
        <v>15628.7983226837</v>
      </c>
      <c r="K45">
        <v>0</v>
      </c>
      <c r="L45">
        <v>0</v>
      </c>
      <c r="M45" s="16">
        <v>2.5203674121405801</v>
      </c>
      <c r="N45" s="7">
        <v>2.3898468472328198</v>
      </c>
    </row>
    <row r="46" spans="1:14" x14ac:dyDescent="0.45">
      <c r="A46">
        <v>44</v>
      </c>
      <c r="B46">
        <v>5868</v>
      </c>
      <c r="C46">
        <v>11518</v>
      </c>
      <c r="D46">
        <v>0</v>
      </c>
      <c r="E46">
        <v>7</v>
      </c>
      <c r="F46" s="7">
        <v>1.9628493524199</v>
      </c>
      <c r="G46" s="7">
        <v>1.7990565827751099</v>
      </c>
      <c r="I46">
        <v>5008</v>
      </c>
      <c r="J46" s="15">
        <v>12585.128942999399</v>
      </c>
      <c r="K46">
        <v>0</v>
      </c>
      <c r="L46">
        <v>0</v>
      </c>
      <c r="M46" s="16">
        <v>2.5130049806308801</v>
      </c>
      <c r="N46" s="7">
        <v>2.01127989968397</v>
      </c>
    </row>
    <row r="47" spans="1:14" x14ac:dyDescent="0.45">
      <c r="A47">
        <v>45</v>
      </c>
      <c r="B47">
        <v>5338</v>
      </c>
      <c r="C47">
        <v>10476</v>
      </c>
      <c r="D47">
        <v>0</v>
      </c>
      <c r="E47">
        <v>0</v>
      </c>
      <c r="F47" s="7">
        <v>1.96253278381416</v>
      </c>
      <c r="G47" s="7">
        <v>1.61494829057963</v>
      </c>
      <c r="I47">
        <v>5421</v>
      </c>
      <c r="J47" s="15">
        <v>13441.0028740794</v>
      </c>
      <c r="K47">
        <v>0</v>
      </c>
      <c r="L47">
        <v>0</v>
      </c>
      <c r="M47" s="16">
        <v>2.4794323693192002</v>
      </c>
      <c r="N47" s="7">
        <v>1.6859746905067701</v>
      </c>
    </row>
    <row r="48" spans="1:14" x14ac:dyDescent="0.45">
      <c r="A48">
        <v>46</v>
      </c>
      <c r="B48">
        <v>6614</v>
      </c>
      <c r="C48">
        <v>13004</v>
      </c>
      <c r="D48">
        <v>100</v>
      </c>
      <c r="E48">
        <v>0</v>
      </c>
      <c r="F48" s="7">
        <v>1.9661324463259799</v>
      </c>
      <c r="G48" s="7">
        <v>1.8029483469464</v>
      </c>
      <c r="I48">
        <v>5567</v>
      </c>
      <c r="J48" s="15">
        <v>13429.8503205548</v>
      </c>
      <c r="K48">
        <v>0</v>
      </c>
      <c r="L48">
        <v>0</v>
      </c>
      <c r="M48" s="16">
        <v>2.4124035064765099</v>
      </c>
      <c r="N48" s="7">
        <v>2.0372304235705401</v>
      </c>
    </row>
    <row r="49" spans="1:14" x14ac:dyDescent="0.45">
      <c r="A49">
        <v>47</v>
      </c>
      <c r="B49">
        <v>2086</v>
      </c>
      <c r="C49">
        <v>4089</v>
      </c>
      <c r="D49">
        <v>0</v>
      </c>
      <c r="E49">
        <v>0</v>
      </c>
      <c r="F49" s="7">
        <v>1.96021093000959</v>
      </c>
      <c r="G49" s="7">
        <v>1.9320925648568601</v>
      </c>
      <c r="I49">
        <v>7643</v>
      </c>
      <c r="J49" s="15">
        <v>15132.616548538699</v>
      </c>
      <c r="K49">
        <v>0</v>
      </c>
      <c r="L49">
        <v>0</v>
      </c>
      <c r="M49" s="16">
        <v>1.9799315123038901</v>
      </c>
      <c r="N49" s="7">
        <v>1.61595843584679</v>
      </c>
    </row>
    <row r="50" spans="1:14" x14ac:dyDescent="0.45">
      <c r="A50">
        <v>48</v>
      </c>
      <c r="B50">
        <v>3307</v>
      </c>
      <c r="C50">
        <v>6512</v>
      </c>
      <c r="D50">
        <v>100</v>
      </c>
      <c r="E50">
        <v>6</v>
      </c>
      <c r="F50" s="7">
        <v>1.9691563350468699</v>
      </c>
      <c r="G50" s="7">
        <v>1.85019508260993</v>
      </c>
      <c r="I50">
        <v>12557</v>
      </c>
      <c r="J50" s="15">
        <v>24862.86</v>
      </c>
      <c r="K50">
        <v>0</v>
      </c>
      <c r="L50">
        <v>9</v>
      </c>
      <c r="M50" s="16">
        <v>1.98</v>
      </c>
      <c r="N50" s="7">
        <v>1.77981151767469</v>
      </c>
    </row>
    <row r="51" spans="1:14" x14ac:dyDescent="0.45">
      <c r="A51">
        <v>49</v>
      </c>
      <c r="B51">
        <v>2658</v>
      </c>
      <c r="C51">
        <v>5233</v>
      </c>
      <c r="D51">
        <v>0</v>
      </c>
      <c r="E51">
        <v>16</v>
      </c>
      <c r="F51" s="7">
        <v>1.96877351392024</v>
      </c>
      <c r="G51" s="7">
        <v>1.9481796151770101</v>
      </c>
      <c r="I51">
        <v>12900</v>
      </c>
      <c r="J51" s="15">
        <v>25837.8947368421</v>
      </c>
      <c r="K51">
        <v>0</v>
      </c>
      <c r="L51">
        <v>9</v>
      </c>
      <c r="M51" s="16">
        <v>2.0029375764993902</v>
      </c>
      <c r="N51" s="7">
        <v>1.7714581739281801</v>
      </c>
    </row>
    <row r="52" spans="1:14" x14ac:dyDescent="0.45">
      <c r="A52">
        <v>50</v>
      </c>
      <c r="B52">
        <v>1200</v>
      </c>
      <c r="C52">
        <v>2508</v>
      </c>
      <c r="D52">
        <v>0</v>
      </c>
      <c r="E52">
        <v>0</v>
      </c>
      <c r="F52" s="7">
        <v>2.09</v>
      </c>
      <c r="G52" s="7">
        <v>1.75908569723359</v>
      </c>
      <c r="I52">
        <v>8170</v>
      </c>
      <c r="J52" s="15">
        <v>16176.456288478499</v>
      </c>
      <c r="K52">
        <v>0</v>
      </c>
      <c r="L52">
        <v>0</v>
      </c>
      <c r="M52" s="16">
        <v>1.9799824098504799</v>
      </c>
      <c r="N52" s="7">
        <v>1.59470308511188</v>
      </c>
    </row>
    <row r="53" spans="1:14" x14ac:dyDescent="0.45">
      <c r="A53">
        <v>51</v>
      </c>
      <c r="B53">
        <v>1645</v>
      </c>
      <c r="C53">
        <v>3422</v>
      </c>
      <c r="D53">
        <v>0</v>
      </c>
      <c r="E53">
        <v>0</v>
      </c>
      <c r="F53" s="7">
        <v>2.08024316109422</v>
      </c>
      <c r="G53" s="7">
        <v>1.74677468590858</v>
      </c>
      <c r="I53">
        <v>28425</v>
      </c>
      <c r="J53" s="15">
        <v>56282.023480663003</v>
      </c>
      <c r="K53">
        <v>100</v>
      </c>
      <c r="L53">
        <v>62</v>
      </c>
      <c r="M53" s="16">
        <v>1.98001841620626</v>
      </c>
      <c r="N53" s="7">
        <v>1.5749453957960899</v>
      </c>
    </row>
    <row r="54" spans="1:14" x14ac:dyDescent="0.45">
      <c r="A54">
        <v>52</v>
      </c>
      <c r="B54">
        <v>1584</v>
      </c>
      <c r="C54">
        <v>3324</v>
      </c>
      <c r="D54">
        <v>100</v>
      </c>
      <c r="E54">
        <v>0</v>
      </c>
      <c r="F54" s="7">
        <v>2.09848484848485</v>
      </c>
      <c r="G54" s="7">
        <v>1.85659726793137</v>
      </c>
      <c r="I54">
        <v>32580</v>
      </c>
      <c r="J54" s="15">
        <v>64680.988282113598</v>
      </c>
      <c r="K54">
        <v>100</v>
      </c>
      <c r="L54">
        <v>63</v>
      </c>
      <c r="M54" s="16">
        <v>1.9852973690028699</v>
      </c>
      <c r="N54" s="7">
        <v>1.5150729765603901</v>
      </c>
    </row>
    <row r="55" spans="1:14" x14ac:dyDescent="0.45">
      <c r="A55">
        <v>53</v>
      </c>
      <c r="B55">
        <v>2756</v>
      </c>
      <c r="C55">
        <v>5794</v>
      </c>
      <c r="D55">
        <v>0</v>
      </c>
      <c r="E55">
        <v>0</v>
      </c>
      <c r="F55" s="7">
        <v>2.1023222060957898</v>
      </c>
      <c r="G55" s="7">
        <v>2.06234565474209</v>
      </c>
      <c r="I55">
        <v>9046</v>
      </c>
      <c r="J55" s="15">
        <v>21789.315024232601</v>
      </c>
      <c r="K55">
        <v>0</v>
      </c>
      <c r="L55">
        <v>54</v>
      </c>
      <c r="M55" s="16">
        <v>2.4087237479806101</v>
      </c>
      <c r="N55" s="7">
        <v>1.9123719875987499</v>
      </c>
    </row>
    <row r="56" spans="1:14" x14ac:dyDescent="0.45">
      <c r="A56">
        <v>54</v>
      </c>
      <c r="B56">
        <v>1367</v>
      </c>
      <c r="C56">
        <v>2700</v>
      </c>
      <c r="D56">
        <v>0</v>
      </c>
      <c r="E56">
        <v>0</v>
      </c>
      <c r="F56" s="7">
        <v>1.9751280175566901</v>
      </c>
      <c r="G56" s="7">
        <v>1.8532371403597701</v>
      </c>
      <c r="I56">
        <v>7428</v>
      </c>
      <c r="J56" s="15">
        <v>14707.0576881836</v>
      </c>
      <c r="K56">
        <v>0</v>
      </c>
      <c r="L56">
        <v>23</v>
      </c>
      <c r="M56" s="16">
        <v>1.97994853098863</v>
      </c>
      <c r="N56" s="7">
        <v>1.79955255463554</v>
      </c>
    </row>
    <row r="57" spans="1:14" x14ac:dyDescent="0.45">
      <c r="A57">
        <v>55</v>
      </c>
      <c r="B57">
        <v>3293</v>
      </c>
      <c r="C57">
        <v>6496</v>
      </c>
      <c r="D57">
        <v>0</v>
      </c>
      <c r="E57">
        <v>0</v>
      </c>
      <c r="F57" s="7">
        <v>1.972669298512</v>
      </c>
      <c r="G57" s="7">
        <v>1.5783155456342399</v>
      </c>
      <c r="I57">
        <v>18652</v>
      </c>
      <c r="J57" s="15">
        <v>37129.759786476898</v>
      </c>
      <c r="K57">
        <v>100</v>
      </c>
      <c r="L57">
        <v>34</v>
      </c>
      <c r="M57" s="16">
        <v>1.99065836298932</v>
      </c>
      <c r="N57" s="7">
        <v>1.36703869838787</v>
      </c>
    </row>
    <row r="58" spans="1:14" x14ac:dyDescent="0.45">
      <c r="A58">
        <v>56</v>
      </c>
      <c r="B58">
        <v>6128</v>
      </c>
      <c r="C58">
        <v>12045</v>
      </c>
      <c r="D58">
        <v>0</v>
      </c>
      <c r="E58">
        <v>0</v>
      </c>
      <c r="F58" s="7">
        <v>1.96556788511749</v>
      </c>
      <c r="G58" s="7">
        <v>1.6305157592639199</v>
      </c>
      <c r="I58">
        <v>11240</v>
      </c>
      <c r="J58" s="15">
        <v>27843.856071964001</v>
      </c>
      <c r="K58">
        <v>0</v>
      </c>
      <c r="L58">
        <v>32</v>
      </c>
      <c r="M58" s="16">
        <v>2.47721139430285</v>
      </c>
      <c r="N58" s="7">
        <v>1.8403534696024699</v>
      </c>
    </row>
    <row r="59" spans="1:14" x14ac:dyDescent="0.45">
      <c r="A59">
        <v>57</v>
      </c>
      <c r="B59">
        <v>5198</v>
      </c>
      <c r="C59">
        <v>10284</v>
      </c>
      <c r="D59">
        <v>0</v>
      </c>
      <c r="E59">
        <v>0</v>
      </c>
      <c r="F59" s="7">
        <v>1.97845325125048</v>
      </c>
      <c r="G59" s="7">
        <v>1.8291494864089299</v>
      </c>
      <c r="I59">
        <v>6670</v>
      </c>
      <c r="J59" s="15">
        <v>16506.243612988299</v>
      </c>
      <c r="K59">
        <v>0</v>
      </c>
      <c r="L59">
        <v>5</v>
      </c>
      <c r="M59" s="16">
        <v>2.47469919235207</v>
      </c>
      <c r="N59" s="7">
        <v>1.93131794358453</v>
      </c>
    </row>
    <row r="60" spans="1:14" x14ac:dyDescent="0.45">
      <c r="A60">
        <v>58</v>
      </c>
      <c r="B60">
        <v>12620</v>
      </c>
      <c r="C60">
        <v>19940</v>
      </c>
      <c r="D60">
        <v>0</v>
      </c>
      <c r="E60">
        <v>41</v>
      </c>
      <c r="F60" s="7">
        <v>1.58003169572108</v>
      </c>
      <c r="G60" s="7">
        <v>1.38151819254385</v>
      </c>
      <c r="I60">
        <v>6067</v>
      </c>
      <c r="J60" s="15">
        <v>14997.0653531018</v>
      </c>
      <c r="K60">
        <v>0</v>
      </c>
      <c r="L60">
        <v>10</v>
      </c>
      <c r="M60" s="16">
        <v>2.4719079204057701</v>
      </c>
      <c r="N60" s="7">
        <v>1.7509583793657499</v>
      </c>
    </row>
    <row r="61" spans="1:14" x14ac:dyDescent="0.45">
      <c r="A61">
        <v>59</v>
      </c>
      <c r="B61">
        <v>3499</v>
      </c>
      <c r="C61">
        <v>7627</v>
      </c>
      <c r="D61">
        <v>0</v>
      </c>
      <c r="E61">
        <v>0</v>
      </c>
      <c r="F61" s="7">
        <v>2.1797656473278102</v>
      </c>
      <c r="G61" s="7">
        <v>1.96068915253733</v>
      </c>
      <c r="I61">
        <v>5126</v>
      </c>
      <c r="J61" s="15">
        <v>12080.047272186701</v>
      </c>
      <c r="K61">
        <v>0</v>
      </c>
      <c r="L61">
        <v>5</v>
      </c>
      <c r="M61" s="16">
        <v>2.35662256577969</v>
      </c>
      <c r="N61" s="7">
        <v>1.9395336535973899</v>
      </c>
    </row>
    <row r="62" spans="1:14" x14ac:dyDescent="0.45">
      <c r="A62">
        <v>60</v>
      </c>
      <c r="B62">
        <v>3872</v>
      </c>
      <c r="C62">
        <v>8440</v>
      </c>
      <c r="D62">
        <v>0</v>
      </c>
      <c r="E62">
        <v>5</v>
      </c>
      <c r="F62" s="7">
        <v>2.1797520661157002</v>
      </c>
      <c r="G62" s="7">
        <v>1.8102038777021601</v>
      </c>
      <c r="I62">
        <v>6727</v>
      </c>
      <c r="J62" s="15">
        <v>15858.638350785301</v>
      </c>
      <c r="K62">
        <v>0</v>
      </c>
      <c r="L62">
        <v>5</v>
      </c>
      <c r="M62" s="16">
        <v>2.3574607329842898</v>
      </c>
      <c r="N62" s="7">
        <v>1.68231456015342</v>
      </c>
    </row>
    <row r="63" spans="1:14" x14ac:dyDescent="0.45">
      <c r="A63">
        <v>61</v>
      </c>
      <c r="B63">
        <v>1575</v>
      </c>
      <c r="C63">
        <v>3434</v>
      </c>
      <c r="D63">
        <v>0</v>
      </c>
      <c r="E63">
        <v>0</v>
      </c>
      <c r="F63" s="7">
        <v>2.1803174603174602</v>
      </c>
      <c r="G63" s="7">
        <v>1.95560105585705</v>
      </c>
      <c r="I63">
        <v>7640</v>
      </c>
      <c r="J63" s="15">
        <v>16655.138143912602</v>
      </c>
      <c r="K63">
        <v>0</v>
      </c>
      <c r="L63">
        <v>0</v>
      </c>
      <c r="M63" s="16">
        <v>2.1799919036534798</v>
      </c>
      <c r="N63" s="7">
        <v>1.71800618004571</v>
      </c>
    </row>
    <row r="64" spans="1:14" x14ac:dyDescent="0.45">
      <c r="A64">
        <v>62</v>
      </c>
      <c r="B64">
        <v>4092</v>
      </c>
      <c r="C64">
        <v>8861</v>
      </c>
      <c r="D64">
        <v>0</v>
      </c>
      <c r="E64">
        <v>0</v>
      </c>
      <c r="F64" s="7">
        <v>2.16544477028348</v>
      </c>
      <c r="G64" s="7">
        <v>1.9147213156412699</v>
      </c>
      <c r="I64">
        <v>19762</v>
      </c>
      <c r="J64" s="15">
        <v>35176.800682101399</v>
      </c>
      <c r="K64">
        <v>100</v>
      </c>
      <c r="L64">
        <v>43</v>
      </c>
      <c r="M64" s="16">
        <v>1.78002229946875</v>
      </c>
      <c r="N64" s="7">
        <v>1.42665602450639</v>
      </c>
    </row>
    <row r="65" spans="1:14" x14ac:dyDescent="0.45">
      <c r="A65">
        <v>63</v>
      </c>
      <c r="B65">
        <v>5258</v>
      </c>
      <c r="C65">
        <v>10448</v>
      </c>
      <c r="D65">
        <v>0</v>
      </c>
      <c r="E65">
        <v>0</v>
      </c>
      <c r="F65" s="7">
        <v>1.98706732597946</v>
      </c>
      <c r="G65" s="7">
        <v>1.9148163417617401</v>
      </c>
      <c r="I65">
        <v>15247</v>
      </c>
      <c r="J65" s="15">
        <v>35183.530899320402</v>
      </c>
      <c r="K65">
        <v>100</v>
      </c>
      <c r="L65">
        <v>21</v>
      </c>
      <c r="M65" s="16">
        <v>2.30757072862336</v>
      </c>
      <c r="N65" s="7">
        <v>1.8558653550729001</v>
      </c>
    </row>
    <row r="66" spans="1:14" x14ac:dyDescent="0.45">
      <c r="A66">
        <v>64</v>
      </c>
      <c r="B66">
        <v>5334</v>
      </c>
      <c r="C66">
        <v>10561</v>
      </c>
      <c r="D66">
        <v>0</v>
      </c>
      <c r="E66">
        <v>0</v>
      </c>
      <c r="F66" s="7">
        <v>1.9799400074990601</v>
      </c>
      <c r="G66" s="7">
        <v>1.86053379034954</v>
      </c>
      <c r="I66">
        <v>6327</v>
      </c>
      <c r="J66" s="15">
        <v>14989.033400623999</v>
      </c>
      <c r="K66">
        <v>0</v>
      </c>
      <c r="L66">
        <v>5</v>
      </c>
      <c r="M66" s="16">
        <v>2.3690585428519002</v>
      </c>
      <c r="N66" s="7">
        <v>2.2121146718593501</v>
      </c>
    </row>
    <row r="67" spans="1:14" x14ac:dyDescent="0.45">
      <c r="A67">
        <v>65</v>
      </c>
      <c r="B67">
        <v>5778</v>
      </c>
      <c r="C67">
        <v>11440</v>
      </c>
      <c r="D67">
        <v>0</v>
      </c>
      <c r="E67">
        <v>0</v>
      </c>
      <c r="F67" s="7">
        <v>1.97992384908273</v>
      </c>
      <c r="G67" s="7">
        <v>1.93581641528207</v>
      </c>
      <c r="I67">
        <v>5449</v>
      </c>
      <c r="J67" s="15">
        <v>12869.5729808628</v>
      </c>
      <c r="K67">
        <v>0</v>
      </c>
      <c r="L67">
        <v>0</v>
      </c>
      <c r="M67" s="16">
        <v>2.36182289977295</v>
      </c>
      <c r="N67" s="7">
        <v>2.2205435088262502</v>
      </c>
    </row>
    <row r="68" spans="1:14" x14ac:dyDescent="0.45">
      <c r="A68">
        <v>66</v>
      </c>
      <c r="B68">
        <v>5441</v>
      </c>
      <c r="C68">
        <v>10773</v>
      </c>
      <c r="D68">
        <v>0</v>
      </c>
      <c r="E68">
        <v>0</v>
      </c>
      <c r="F68" s="7">
        <v>1.97996691784598</v>
      </c>
      <c r="G68" s="7">
        <v>1.71988275067949</v>
      </c>
      <c r="I68">
        <v>6166</v>
      </c>
      <c r="J68" s="15">
        <v>14604.22436751</v>
      </c>
      <c r="K68">
        <v>0</v>
      </c>
      <c r="L68">
        <v>5</v>
      </c>
      <c r="M68" s="16">
        <v>2.3685086551265</v>
      </c>
      <c r="N68" s="7">
        <v>1.6697870848130101</v>
      </c>
    </row>
    <row r="69" spans="1:14" x14ac:dyDescent="0.45">
      <c r="A69">
        <v>67</v>
      </c>
      <c r="B69">
        <v>4877</v>
      </c>
      <c r="C69">
        <v>9686</v>
      </c>
      <c r="D69">
        <v>0</v>
      </c>
      <c r="E69">
        <v>0</v>
      </c>
      <c r="F69" s="7">
        <v>1.98605700225548</v>
      </c>
      <c r="G69" s="7">
        <v>1.7634366492133</v>
      </c>
      <c r="I69">
        <v>6008</v>
      </c>
      <c r="J69" s="15">
        <v>14193.7377430613</v>
      </c>
      <c r="K69">
        <v>0</v>
      </c>
      <c r="L69">
        <v>5</v>
      </c>
      <c r="M69" s="16">
        <v>2.3624729931859698</v>
      </c>
      <c r="N69" s="7">
        <v>1.9505772793621601</v>
      </c>
    </row>
    <row r="70" spans="1:14" x14ac:dyDescent="0.45">
      <c r="A70">
        <v>68</v>
      </c>
      <c r="B70">
        <v>4874</v>
      </c>
      <c r="C70">
        <v>9678</v>
      </c>
      <c r="D70">
        <v>0</v>
      </c>
      <c r="E70">
        <v>0</v>
      </c>
      <c r="F70" s="7">
        <v>1.98563807960607</v>
      </c>
      <c r="G70" s="7">
        <v>1.6259919740867099</v>
      </c>
      <c r="I70">
        <v>6017</v>
      </c>
      <c r="J70" s="15">
        <v>14186.479345670899</v>
      </c>
      <c r="K70">
        <v>0</v>
      </c>
      <c r="L70">
        <v>5</v>
      </c>
      <c r="M70" s="16">
        <v>2.3577329808327798</v>
      </c>
      <c r="N70" s="7">
        <v>1.67296285814749</v>
      </c>
    </row>
    <row r="71" spans="1:14" x14ac:dyDescent="0.45">
      <c r="A71">
        <v>69</v>
      </c>
      <c r="B71">
        <v>4013</v>
      </c>
      <c r="C71">
        <v>8749</v>
      </c>
      <c r="D71">
        <v>0</v>
      </c>
      <c r="E71">
        <v>0</v>
      </c>
      <c r="F71" s="7">
        <v>2.1801644654871701</v>
      </c>
      <c r="G71" s="7">
        <v>1.7794302644556701</v>
      </c>
      <c r="I71">
        <v>6052</v>
      </c>
      <c r="J71" s="15">
        <v>14258.6885996281</v>
      </c>
      <c r="K71">
        <v>0</v>
      </c>
      <c r="L71">
        <v>5</v>
      </c>
      <c r="M71" s="16">
        <v>2.3560291803747702</v>
      </c>
      <c r="N71" s="7">
        <v>1.6074901854240999</v>
      </c>
    </row>
    <row r="72" spans="1:14" x14ac:dyDescent="0.45">
      <c r="A72">
        <v>70</v>
      </c>
      <c r="B72">
        <v>3501</v>
      </c>
      <c r="C72">
        <v>7632</v>
      </c>
      <c r="D72">
        <v>0</v>
      </c>
      <c r="E72">
        <v>0</v>
      </c>
      <c r="F72" s="7">
        <v>2.1799485861182499</v>
      </c>
      <c r="G72" s="7">
        <v>2.1735879909745299</v>
      </c>
      <c r="I72">
        <v>6991</v>
      </c>
      <c r="J72" s="15">
        <v>16469.531504818398</v>
      </c>
      <c r="K72">
        <v>0</v>
      </c>
      <c r="L72">
        <v>0</v>
      </c>
      <c r="M72" s="16">
        <v>2.3558191252779799</v>
      </c>
      <c r="N72" s="7">
        <v>2.1883301081568902</v>
      </c>
    </row>
    <row r="73" spans="1:14" x14ac:dyDescent="0.45">
      <c r="A73">
        <v>71</v>
      </c>
      <c r="B73">
        <v>3358</v>
      </c>
      <c r="C73">
        <v>7222</v>
      </c>
      <c r="D73">
        <v>0</v>
      </c>
      <c r="E73">
        <v>0</v>
      </c>
      <c r="F73" s="7">
        <v>2.1506849315068499</v>
      </c>
      <c r="G73" s="7">
        <v>1.8932482234427901</v>
      </c>
      <c r="I73">
        <v>6745</v>
      </c>
      <c r="J73" s="15">
        <v>13355.1419791505</v>
      </c>
      <c r="K73">
        <v>0</v>
      </c>
      <c r="L73">
        <v>0</v>
      </c>
      <c r="M73" s="16">
        <v>1.98000622374358</v>
      </c>
      <c r="N73" s="7">
        <v>1.67763174399988</v>
      </c>
    </row>
    <row r="74" spans="1:14" x14ac:dyDescent="0.45">
      <c r="A74">
        <v>72</v>
      </c>
      <c r="B74">
        <v>7459</v>
      </c>
      <c r="C74">
        <v>14769</v>
      </c>
      <c r="D74">
        <v>0</v>
      </c>
      <c r="E74">
        <v>31</v>
      </c>
      <c r="F74" s="7">
        <v>1.98002413192117</v>
      </c>
      <c r="G74" s="7">
        <v>1.8084911721605299</v>
      </c>
      <c r="I74">
        <v>12854</v>
      </c>
      <c r="J74" s="15">
        <v>29898.657823875499</v>
      </c>
      <c r="K74">
        <v>100</v>
      </c>
      <c r="L74">
        <v>17</v>
      </c>
      <c r="M74" s="16">
        <v>2.3260197466839498</v>
      </c>
      <c r="N74" s="7">
        <v>1.8241808107283699</v>
      </c>
    </row>
    <row r="75" spans="1:14" x14ac:dyDescent="0.45">
      <c r="A75">
        <v>73</v>
      </c>
      <c r="B75">
        <v>4685</v>
      </c>
      <c r="C75">
        <v>9319</v>
      </c>
      <c r="D75">
        <v>0</v>
      </c>
      <c r="E75">
        <v>17</v>
      </c>
      <c r="F75" s="7">
        <v>1.9891141942369299</v>
      </c>
      <c r="G75" s="7">
        <v>1.6440760740208</v>
      </c>
      <c r="I75">
        <v>10027</v>
      </c>
      <c r="J75" s="15">
        <v>23689.951625386999</v>
      </c>
      <c r="K75">
        <v>0</v>
      </c>
      <c r="L75">
        <v>10</v>
      </c>
      <c r="M75" s="16">
        <v>2.36261609907121</v>
      </c>
      <c r="N75" s="7">
        <v>1.7119285564364399</v>
      </c>
    </row>
    <row r="76" spans="1:14" x14ac:dyDescent="0.45">
      <c r="A76">
        <v>74</v>
      </c>
      <c r="B76">
        <v>4011</v>
      </c>
      <c r="C76">
        <v>8591</v>
      </c>
      <c r="D76">
        <v>0</v>
      </c>
      <c r="E76">
        <v>5</v>
      </c>
      <c r="F76" s="7">
        <v>2.1418598853153799</v>
      </c>
      <c r="G76" s="7">
        <v>1.77441608926142</v>
      </c>
      <c r="I76">
        <v>5168</v>
      </c>
      <c r="J76" s="15">
        <v>12228.2586589319</v>
      </c>
      <c r="K76">
        <v>0</v>
      </c>
      <c r="L76">
        <v>5</v>
      </c>
      <c r="M76" s="16">
        <v>2.36614912131036</v>
      </c>
      <c r="N76" s="7">
        <v>1.910533609652</v>
      </c>
    </row>
    <row r="77" spans="1:14" x14ac:dyDescent="0.45">
      <c r="A77">
        <v>75</v>
      </c>
      <c r="B77">
        <v>6817</v>
      </c>
      <c r="C77">
        <v>13497</v>
      </c>
      <c r="D77">
        <v>0</v>
      </c>
      <c r="E77">
        <v>18</v>
      </c>
      <c r="F77" s="7">
        <v>1.97990318321842</v>
      </c>
      <c r="G77" s="7">
        <v>1.70847083079983</v>
      </c>
      <c r="I77">
        <v>5861</v>
      </c>
      <c r="J77" s="15">
        <v>13845.5806338028</v>
      </c>
      <c r="K77">
        <v>0</v>
      </c>
      <c r="L77">
        <v>5</v>
      </c>
      <c r="M77" s="16">
        <v>2.3623239436619698</v>
      </c>
      <c r="N77" s="7">
        <v>1.9248768837321</v>
      </c>
    </row>
    <row r="78" spans="1:14" x14ac:dyDescent="0.45">
      <c r="A78">
        <v>76</v>
      </c>
      <c r="B78">
        <v>4160</v>
      </c>
      <c r="C78">
        <v>8297</v>
      </c>
      <c r="D78">
        <v>0</v>
      </c>
      <c r="E78">
        <v>5</v>
      </c>
      <c r="F78" s="7">
        <v>1.9944711538461499</v>
      </c>
      <c r="G78" s="7">
        <v>1.9753573709376899</v>
      </c>
      <c r="I78">
        <v>5680</v>
      </c>
      <c r="J78" s="15">
        <v>13423.469985358701</v>
      </c>
      <c r="K78">
        <v>0</v>
      </c>
      <c r="L78">
        <v>5</v>
      </c>
      <c r="M78" s="16">
        <v>2.3632869692532901</v>
      </c>
      <c r="N78" s="7">
        <v>1.96408905009629</v>
      </c>
    </row>
    <row r="79" spans="1:14" x14ac:dyDescent="0.45">
      <c r="A79">
        <v>77</v>
      </c>
      <c r="B79">
        <v>3076</v>
      </c>
      <c r="C79">
        <v>6674</v>
      </c>
      <c r="D79">
        <v>0</v>
      </c>
      <c r="E79">
        <v>5</v>
      </c>
      <c r="F79" s="7">
        <v>2.1697009102730802</v>
      </c>
      <c r="G79" s="7">
        <v>1.7610836716201099</v>
      </c>
      <c r="I79">
        <v>5464</v>
      </c>
      <c r="J79" s="15">
        <v>12914.825509002199</v>
      </c>
      <c r="K79">
        <v>0</v>
      </c>
      <c r="L79">
        <v>5</v>
      </c>
      <c r="M79" s="16">
        <v>2.3636210668012798</v>
      </c>
      <c r="N79" s="7">
        <v>1.6507060623369001</v>
      </c>
    </row>
    <row r="80" spans="1:14" x14ac:dyDescent="0.45">
      <c r="A80">
        <v>78</v>
      </c>
      <c r="B80">
        <v>3226</v>
      </c>
      <c r="C80">
        <v>7064</v>
      </c>
      <c r="D80">
        <v>0</v>
      </c>
      <c r="E80">
        <v>5</v>
      </c>
      <c r="F80" s="7">
        <v>2.1897086174829501</v>
      </c>
      <c r="G80" s="7">
        <v>1.9009920323305001</v>
      </c>
      <c r="I80">
        <v>5943</v>
      </c>
      <c r="J80" s="15">
        <v>14068.6100453946</v>
      </c>
      <c r="K80">
        <v>0</v>
      </c>
      <c r="L80">
        <v>5</v>
      </c>
      <c r="M80" s="16">
        <v>2.3672572851076299</v>
      </c>
      <c r="N80" s="7">
        <v>1.8749756539954701</v>
      </c>
    </row>
    <row r="81" spans="1:14" x14ac:dyDescent="0.45">
      <c r="A81">
        <v>79</v>
      </c>
      <c r="B81">
        <v>3142</v>
      </c>
      <c r="C81">
        <v>6880</v>
      </c>
      <c r="D81">
        <v>0</v>
      </c>
      <c r="E81">
        <v>0</v>
      </c>
      <c r="F81" s="7">
        <v>2.1896880967536601</v>
      </c>
      <c r="G81" s="7">
        <v>2.0779446584964201</v>
      </c>
      <c r="I81">
        <v>6829</v>
      </c>
      <c r="J81" s="15">
        <v>16150.618946172401</v>
      </c>
      <c r="K81">
        <v>0</v>
      </c>
      <c r="L81">
        <v>5</v>
      </c>
      <c r="M81" s="16">
        <v>2.36500497088482</v>
      </c>
      <c r="N81" s="7">
        <v>2.1202620372863499</v>
      </c>
    </row>
    <row r="82" spans="1:14" x14ac:dyDescent="0.45">
      <c r="A82">
        <v>80</v>
      </c>
      <c r="B82">
        <v>3566</v>
      </c>
      <c r="C82">
        <v>7809</v>
      </c>
      <c r="D82">
        <v>0</v>
      </c>
      <c r="E82">
        <v>6</v>
      </c>
      <c r="F82" s="7">
        <v>2.1898485698261401</v>
      </c>
      <c r="G82" s="7">
        <v>1.9362918266484499</v>
      </c>
      <c r="I82">
        <v>7041</v>
      </c>
      <c r="J82" s="15">
        <v>16588.3037098891</v>
      </c>
      <c r="K82">
        <v>0</v>
      </c>
      <c r="L82">
        <v>5</v>
      </c>
      <c r="M82" s="16">
        <v>2.3559584874150099</v>
      </c>
      <c r="N82" s="7">
        <v>1.8488477208121901</v>
      </c>
    </row>
    <row r="83" spans="1:14" x14ac:dyDescent="0.45">
      <c r="A83">
        <v>81</v>
      </c>
      <c r="B83">
        <v>2902</v>
      </c>
      <c r="C83">
        <v>6355</v>
      </c>
      <c r="D83">
        <v>0</v>
      </c>
      <c r="E83">
        <v>0</v>
      </c>
      <c r="F83" s="7">
        <v>2.1898690558235701</v>
      </c>
      <c r="G83" s="7">
        <v>2.10103533532804</v>
      </c>
      <c r="I83">
        <v>8383</v>
      </c>
      <c r="J83" s="15">
        <v>19715.909729729701</v>
      </c>
      <c r="K83">
        <v>0</v>
      </c>
      <c r="L83">
        <v>29</v>
      </c>
      <c r="M83" s="16">
        <v>2.3518918918918899</v>
      </c>
      <c r="N83" s="7">
        <v>1.90228316851374</v>
      </c>
    </row>
    <row r="84" spans="1:14" x14ac:dyDescent="0.45">
      <c r="A84">
        <v>82</v>
      </c>
      <c r="B84">
        <v>750</v>
      </c>
      <c r="C84">
        <v>1642</v>
      </c>
      <c r="D84">
        <v>0</v>
      </c>
      <c r="E84">
        <v>6</v>
      </c>
      <c r="F84" s="7">
        <v>2.1893333333333298</v>
      </c>
      <c r="G84" s="7">
        <v>2.07367358641606</v>
      </c>
      <c r="I84">
        <v>7400</v>
      </c>
      <c r="J84" s="15">
        <v>7252.0581684789704</v>
      </c>
      <c r="K84">
        <v>0</v>
      </c>
      <c r="L84">
        <v>23</v>
      </c>
      <c r="M84" s="16">
        <v>0.98000786060526601</v>
      </c>
      <c r="N84" s="7">
        <v>0.89209216509018696</v>
      </c>
    </row>
    <row r="85" spans="1:14" x14ac:dyDescent="0.45">
      <c r="A85">
        <v>83</v>
      </c>
      <c r="B85">
        <v>1672</v>
      </c>
      <c r="C85">
        <v>3661</v>
      </c>
      <c r="D85">
        <v>0</v>
      </c>
      <c r="E85">
        <v>9</v>
      </c>
      <c r="F85" s="7">
        <v>2.1895933014354099</v>
      </c>
      <c r="G85" s="7">
        <v>1.8915726825313599</v>
      </c>
      <c r="I85">
        <v>38165</v>
      </c>
      <c r="J85" s="15">
        <v>75567.397236812103</v>
      </c>
      <c r="K85">
        <v>100</v>
      </c>
      <c r="L85">
        <v>51</v>
      </c>
      <c r="M85" s="16">
        <v>1.98001826901119</v>
      </c>
      <c r="N85" s="7">
        <v>1.48647272129467</v>
      </c>
    </row>
    <row r="86" spans="1:14" x14ac:dyDescent="0.45">
      <c r="A86">
        <v>84</v>
      </c>
      <c r="B86">
        <v>1136</v>
      </c>
      <c r="C86">
        <v>2489</v>
      </c>
      <c r="D86">
        <v>0</v>
      </c>
      <c r="E86">
        <v>6</v>
      </c>
      <c r="F86" s="7">
        <v>2.1910211267605599</v>
      </c>
      <c r="G86" s="7">
        <v>1.9496748124057199</v>
      </c>
      <c r="I86">
        <v>70064</v>
      </c>
      <c r="J86" s="15">
        <v>139756.03272410799</v>
      </c>
      <c r="K86">
        <v>100</v>
      </c>
      <c r="L86">
        <v>58</v>
      </c>
      <c r="M86" s="16">
        <v>1.9946910356831999</v>
      </c>
      <c r="N86" s="7">
        <v>1.43234489086148</v>
      </c>
    </row>
    <row r="87" spans="1:14" x14ac:dyDescent="0.45">
      <c r="A87">
        <v>85</v>
      </c>
      <c r="B87">
        <v>4084</v>
      </c>
      <c r="C87">
        <v>8942</v>
      </c>
      <c r="D87">
        <v>0</v>
      </c>
      <c r="E87">
        <v>6</v>
      </c>
      <c r="F87" s="7">
        <v>2.1895200783545499</v>
      </c>
      <c r="G87" s="7">
        <v>1.8753641217247199</v>
      </c>
      <c r="I87">
        <v>11490</v>
      </c>
      <c r="J87" s="15">
        <v>27097.504817839799</v>
      </c>
      <c r="K87">
        <v>0</v>
      </c>
      <c r="L87">
        <v>58</v>
      </c>
      <c r="M87" s="16">
        <v>2.3583555106910201</v>
      </c>
      <c r="N87" s="7">
        <v>1.6874989499859701</v>
      </c>
    </row>
    <row r="88" spans="1:14" x14ac:dyDescent="0.45">
      <c r="A88">
        <v>86</v>
      </c>
      <c r="B88">
        <v>19901</v>
      </c>
      <c r="C88">
        <v>35025</v>
      </c>
      <c r="D88">
        <v>100</v>
      </c>
      <c r="E88">
        <v>23</v>
      </c>
      <c r="F88" s="7">
        <v>1.7599618109642701</v>
      </c>
      <c r="G88" s="7">
        <v>1.4211418562068401</v>
      </c>
      <c r="I88">
        <v>10897</v>
      </c>
      <c r="J88" s="15">
        <v>25665.559912274901</v>
      </c>
      <c r="K88">
        <v>0</v>
      </c>
      <c r="L88">
        <v>33</v>
      </c>
      <c r="M88" s="16">
        <v>2.3552867681265401</v>
      </c>
      <c r="N88" s="7">
        <v>1.6048817563265301</v>
      </c>
    </row>
    <row r="89" spans="1:14" x14ac:dyDescent="0.45">
      <c r="A89">
        <v>87</v>
      </c>
      <c r="B89">
        <v>19956</v>
      </c>
      <c r="C89">
        <v>35521</v>
      </c>
      <c r="D89">
        <v>0</v>
      </c>
      <c r="E89">
        <v>0</v>
      </c>
      <c r="F89" s="7">
        <v>1.7799659250350801</v>
      </c>
      <c r="G89" s="7">
        <v>1.61718541201168</v>
      </c>
      <c r="I89">
        <v>15047</v>
      </c>
      <c r="J89" s="15">
        <v>34958.655287037902</v>
      </c>
      <c r="K89">
        <v>0</v>
      </c>
      <c r="L89">
        <v>27</v>
      </c>
      <c r="M89" s="16">
        <v>2.3232973540930399</v>
      </c>
      <c r="N89" s="7">
        <v>1.7997478774445399</v>
      </c>
    </row>
  </sheetData>
  <mergeCells count="2">
    <mergeCell ref="B1:G1"/>
    <mergeCell ref="I1:N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9"/>
  <sheetViews>
    <sheetView topLeftCell="C21" zoomScaleNormal="100" workbookViewId="0">
      <selection activeCell="I6" sqref="I6"/>
    </sheetView>
  </sheetViews>
  <sheetFormatPr defaultRowHeight="14.25" x14ac:dyDescent="0.45"/>
  <cols>
    <col min="1" max="7" width="8.53125"/>
    <col min="8" max="8" width="10.9296875"/>
    <col min="9" max="10" width="8.53125"/>
    <col min="11" max="11" width="17.3984375"/>
    <col min="12" max="12" width="13.19921875"/>
    <col min="13" max="13" width="13.9296875"/>
    <col min="14" max="14" width="12.3984375"/>
    <col min="15" max="15" width="11.46484375"/>
    <col min="16" max="16" width="12.9296875"/>
    <col min="17" max="17" width="12.3984375"/>
    <col min="18" max="1025" width="8.53125"/>
  </cols>
  <sheetData>
    <row r="1" spans="1:16" x14ac:dyDescent="0.45">
      <c r="A1" s="8"/>
      <c r="B1" s="42" t="s">
        <v>33</v>
      </c>
      <c r="C1" s="42"/>
      <c r="D1" s="42"/>
      <c r="E1" s="42"/>
      <c r="F1" s="42"/>
      <c r="G1" s="42"/>
    </row>
    <row r="2" spans="1:16" x14ac:dyDescent="0.45">
      <c r="A2" s="8" t="s">
        <v>20</v>
      </c>
      <c r="B2" s="10" t="s">
        <v>21</v>
      </c>
      <c r="C2" s="10" t="s">
        <v>22</v>
      </c>
      <c r="D2" s="10" t="s">
        <v>23</v>
      </c>
      <c r="E2" s="10" t="s">
        <v>24</v>
      </c>
      <c r="F2" s="10" t="s">
        <v>34</v>
      </c>
      <c r="G2" s="11" t="s">
        <v>26</v>
      </c>
      <c r="H2" s="17" t="s">
        <v>35</v>
      </c>
      <c r="K2" s="18" t="s">
        <v>36</v>
      </c>
      <c r="L2" s="19"/>
      <c r="M2" s="19"/>
      <c r="N2" s="19"/>
      <c r="O2" s="19"/>
      <c r="P2" s="19"/>
    </row>
    <row r="3" spans="1:16" x14ac:dyDescent="0.45">
      <c r="A3">
        <v>1</v>
      </c>
      <c r="B3">
        <v>6362</v>
      </c>
      <c r="C3">
        <v>12545</v>
      </c>
      <c r="D3">
        <v>0</v>
      </c>
      <c r="E3">
        <v>3</v>
      </c>
      <c r="F3" s="7">
        <f t="shared" ref="F3:F34" si="0">C3/B3</f>
        <v>1.9718641936497956</v>
      </c>
      <c r="G3" s="7">
        <v>1.9204983892230101</v>
      </c>
      <c r="H3">
        <f t="shared" ref="H3:H34" si="1">$L$44*F3/B3</f>
        <v>-3.5853520182324261</v>
      </c>
      <c r="K3" t="s">
        <v>37</v>
      </c>
    </row>
    <row r="4" spans="1:16" x14ac:dyDescent="0.45">
      <c r="A4">
        <v>2</v>
      </c>
      <c r="B4">
        <v>5903</v>
      </c>
      <c r="C4">
        <v>11641</v>
      </c>
      <c r="D4">
        <v>0</v>
      </c>
      <c r="E4">
        <v>0</v>
      </c>
      <c r="F4" s="7">
        <f t="shared" si="0"/>
        <v>1.9720481111299339</v>
      </c>
      <c r="G4" s="7">
        <v>1.9469443832492499</v>
      </c>
      <c r="H4">
        <f t="shared" si="1"/>
        <v>-3.8644989072214582</v>
      </c>
    </row>
    <row r="5" spans="1:16" x14ac:dyDescent="0.45">
      <c r="A5">
        <v>3</v>
      </c>
      <c r="B5">
        <v>3429</v>
      </c>
      <c r="C5">
        <v>7340</v>
      </c>
      <c r="D5">
        <v>0</v>
      </c>
      <c r="E5">
        <v>0</v>
      </c>
      <c r="F5" s="7">
        <f t="shared" si="0"/>
        <v>2.1405657626130066</v>
      </c>
      <c r="G5" s="7">
        <v>1.96881627012475</v>
      </c>
      <c r="H5">
        <f>$L$44*F5/B5</f>
        <v>-7.2212030302086019</v>
      </c>
      <c r="K5" s="44" t="s">
        <v>38</v>
      </c>
      <c r="L5" s="44"/>
    </row>
    <row r="6" spans="1:16" x14ac:dyDescent="0.45">
      <c r="A6">
        <v>4</v>
      </c>
      <c r="B6">
        <v>1404</v>
      </c>
      <c r="C6">
        <v>2953</v>
      </c>
      <c r="D6">
        <v>0</v>
      </c>
      <c r="E6">
        <v>0</v>
      </c>
      <c r="F6" s="7">
        <f t="shared" si="0"/>
        <v>2.1032763532763532</v>
      </c>
      <c r="G6" s="7">
        <v>2.0643390460139899</v>
      </c>
      <c r="H6">
        <f t="shared" si="1"/>
        <v>-17.329167415213639</v>
      </c>
      <c r="K6" t="s">
        <v>39</v>
      </c>
      <c r="L6" s="21">
        <v>0.66172763270344304</v>
      </c>
    </row>
    <row r="7" spans="1:16" x14ac:dyDescent="0.45">
      <c r="A7">
        <v>5</v>
      </c>
      <c r="B7">
        <v>2350</v>
      </c>
      <c r="C7">
        <v>5014</v>
      </c>
      <c r="D7">
        <v>0</v>
      </c>
      <c r="E7">
        <v>0</v>
      </c>
      <c r="F7" s="7">
        <f t="shared" si="0"/>
        <v>2.1336170212765957</v>
      </c>
      <c r="G7" s="7">
        <v>1.8319173763177401</v>
      </c>
      <c r="H7">
        <f t="shared" si="1"/>
        <v>-10.50260594350247</v>
      </c>
      <c r="K7" t="s">
        <v>40</v>
      </c>
      <c r="L7" s="21">
        <v>0.43788345988330302</v>
      </c>
    </row>
    <row r="8" spans="1:16" x14ac:dyDescent="0.45">
      <c r="A8">
        <v>6</v>
      </c>
      <c r="B8">
        <v>7177</v>
      </c>
      <c r="C8">
        <v>12775</v>
      </c>
      <c r="D8">
        <v>81</v>
      </c>
      <c r="E8">
        <v>3</v>
      </c>
      <c r="F8" s="7">
        <f t="shared" si="0"/>
        <v>1.7799916399609865</v>
      </c>
      <c r="G8" s="7">
        <v>1.44003904507092</v>
      </c>
      <c r="H8">
        <f t="shared" si="1"/>
        <v>-2.868953322429181</v>
      </c>
      <c r="K8" t="s">
        <v>41</v>
      </c>
      <c r="L8" s="21">
        <v>0.43127032411722399</v>
      </c>
    </row>
    <row r="9" spans="1:16" x14ac:dyDescent="0.45">
      <c r="A9">
        <v>7</v>
      </c>
      <c r="B9">
        <v>5304</v>
      </c>
      <c r="C9">
        <v>9441</v>
      </c>
      <c r="D9">
        <v>0</v>
      </c>
      <c r="E9">
        <v>0</v>
      </c>
      <c r="F9" s="7">
        <f t="shared" si="0"/>
        <v>1.7799773755656108</v>
      </c>
      <c r="G9" s="7">
        <v>1.5423140692388699</v>
      </c>
      <c r="H9">
        <f t="shared" si="1"/>
        <v>-3.882034877126185</v>
      </c>
      <c r="K9" t="s">
        <v>42</v>
      </c>
      <c r="L9" s="21">
        <v>2893.7375031813999</v>
      </c>
    </row>
    <row r="10" spans="1:16" x14ac:dyDescent="0.45">
      <c r="A10">
        <v>8</v>
      </c>
      <c r="B10">
        <v>12514</v>
      </c>
      <c r="C10">
        <v>16309</v>
      </c>
      <c r="D10">
        <v>81</v>
      </c>
      <c r="E10">
        <v>29</v>
      </c>
      <c r="F10" s="7">
        <f t="shared" si="0"/>
        <v>1.3032603484097811</v>
      </c>
      <c r="G10" s="7">
        <v>1.18658714144389</v>
      </c>
      <c r="H10">
        <f t="shared" si="1"/>
        <v>-1.2047127244385978</v>
      </c>
      <c r="K10" s="22" t="s">
        <v>43</v>
      </c>
      <c r="L10" s="23">
        <v>87</v>
      </c>
    </row>
    <row r="11" spans="1:16" x14ac:dyDescent="0.45">
      <c r="A11">
        <v>9</v>
      </c>
      <c r="B11">
        <v>1799</v>
      </c>
      <c r="C11">
        <v>3574</v>
      </c>
      <c r="D11">
        <v>0</v>
      </c>
      <c r="E11">
        <v>21</v>
      </c>
      <c r="F11" s="7">
        <f t="shared" si="0"/>
        <v>1.9866592551417455</v>
      </c>
      <c r="G11" s="7">
        <v>1.74265850926053</v>
      </c>
      <c r="H11">
        <f t="shared" si="1"/>
        <v>-12.774405193915026</v>
      </c>
    </row>
    <row r="12" spans="1:16" x14ac:dyDescent="0.45">
      <c r="A12">
        <v>10</v>
      </c>
      <c r="B12">
        <v>1990</v>
      </c>
      <c r="C12">
        <v>4251</v>
      </c>
      <c r="D12">
        <v>0</v>
      </c>
      <c r="E12">
        <v>16</v>
      </c>
      <c r="F12" s="7">
        <f t="shared" si="0"/>
        <v>2.1361809045226132</v>
      </c>
      <c r="G12" s="7">
        <v>2.0359481044479701</v>
      </c>
      <c r="H12">
        <f t="shared" si="1"/>
        <v>-12.417478541915957</v>
      </c>
      <c r="K12" t="s">
        <v>44</v>
      </c>
    </row>
    <row r="13" spans="1:16" x14ac:dyDescent="0.45">
      <c r="A13">
        <v>11</v>
      </c>
      <c r="B13">
        <v>3913</v>
      </c>
      <c r="C13">
        <v>8363</v>
      </c>
      <c r="D13">
        <v>0</v>
      </c>
      <c r="E13">
        <v>11</v>
      </c>
      <c r="F13" s="7">
        <f t="shared" si="0"/>
        <v>2.1372348581650908</v>
      </c>
      <c r="G13" s="7">
        <v>1.7438114678230401</v>
      </c>
      <c r="H13">
        <f t="shared" si="1"/>
        <v>-6.3181635979151016</v>
      </c>
      <c r="K13" s="20"/>
      <c r="L13" s="20" t="s">
        <v>45</v>
      </c>
      <c r="M13" s="20" t="s">
        <v>46</v>
      </c>
      <c r="N13" s="20" t="s">
        <v>47</v>
      </c>
      <c r="O13" s="20" t="s">
        <v>48</v>
      </c>
      <c r="P13" s="20" t="s">
        <v>49</v>
      </c>
    </row>
    <row r="14" spans="1:16" x14ac:dyDescent="0.45">
      <c r="A14">
        <v>12</v>
      </c>
      <c r="B14">
        <v>4472</v>
      </c>
      <c r="C14">
        <v>9506</v>
      </c>
      <c r="D14">
        <v>0</v>
      </c>
      <c r="E14">
        <v>6</v>
      </c>
      <c r="F14" s="7">
        <f t="shared" si="0"/>
        <v>2.1256708407871199</v>
      </c>
      <c r="G14" s="7">
        <v>1.9361516005838899</v>
      </c>
      <c r="H14">
        <f t="shared" si="1"/>
        <v>-5.4984804625419752</v>
      </c>
      <c r="K14" t="s">
        <v>50</v>
      </c>
      <c r="L14" s="24">
        <v>1</v>
      </c>
      <c r="M14">
        <v>554458911.28194797</v>
      </c>
      <c r="N14">
        <v>554458911.28194797</v>
      </c>
      <c r="O14">
        <v>66.214194804432694</v>
      </c>
      <c r="P14">
        <v>2.99710414779848E-12</v>
      </c>
    </row>
    <row r="15" spans="1:16" x14ac:dyDescent="0.45">
      <c r="A15">
        <v>13</v>
      </c>
      <c r="B15">
        <v>4137</v>
      </c>
      <c r="C15">
        <v>8756</v>
      </c>
      <c r="D15">
        <v>0</v>
      </c>
      <c r="E15">
        <v>0</v>
      </c>
      <c r="F15" s="7">
        <f t="shared" si="0"/>
        <v>2.1165095479816292</v>
      </c>
      <c r="G15" s="7">
        <v>1.81824089754329</v>
      </c>
      <c r="H15">
        <f t="shared" si="1"/>
        <v>-5.9181119623175107</v>
      </c>
      <c r="K15" t="s">
        <v>51</v>
      </c>
      <c r="L15" s="24">
        <v>85</v>
      </c>
      <c r="M15">
        <v>711765922.67207503</v>
      </c>
      <c r="N15">
        <v>8373716.7373185297</v>
      </c>
    </row>
    <row r="16" spans="1:16" x14ac:dyDescent="0.45">
      <c r="A16">
        <v>14</v>
      </c>
      <c r="B16">
        <v>3694</v>
      </c>
      <c r="C16">
        <v>7793</v>
      </c>
      <c r="D16">
        <v>0</v>
      </c>
      <c r="E16">
        <v>0</v>
      </c>
      <c r="F16" s="7">
        <f t="shared" si="0"/>
        <v>2.1096372495939359</v>
      </c>
      <c r="G16" s="7">
        <v>1.8087634399332599</v>
      </c>
      <c r="H16">
        <f t="shared" si="1"/>
        <v>-6.6063162525179662</v>
      </c>
      <c r="K16" s="22" t="s">
        <v>52</v>
      </c>
      <c r="L16" s="23">
        <v>86</v>
      </c>
      <c r="M16" s="22">
        <v>1266224833.95402</v>
      </c>
      <c r="N16" s="22"/>
      <c r="O16" s="22"/>
      <c r="P16" s="22"/>
    </row>
    <row r="17" spans="1:17" x14ac:dyDescent="0.45">
      <c r="A17">
        <v>15</v>
      </c>
      <c r="B17">
        <v>4079</v>
      </c>
      <c r="C17">
        <v>8625</v>
      </c>
      <c r="D17">
        <v>0</v>
      </c>
      <c r="E17">
        <v>0</v>
      </c>
      <c r="F17" s="7">
        <f t="shared" si="0"/>
        <v>2.114488845305222</v>
      </c>
      <c r="G17" s="7">
        <v>2.0123566590012998</v>
      </c>
      <c r="H17">
        <f t="shared" si="1"/>
        <v>-5.9965320489741512</v>
      </c>
    </row>
    <row r="18" spans="1:17" x14ac:dyDescent="0.45">
      <c r="A18">
        <v>16</v>
      </c>
      <c r="B18">
        <v>3795</v>
      </c>
      <c r="C18">
        <v>8037</v>
      </c>
      <c r="D18">
        <v>0</v>
      </c>
      <c r="E18">
        <v>0</v>
      </c>
      <c r="F18" s="7">
        <f t="shared" si="0"/>
        <v>2.1177865612648223</v>
      </c>
      <c r="G18" s="7">
        <v>1.8934971248062</v>
      </c>
      <c r="H18">
        <f t="shared" si="1"/>
        <v>-6.4553363225169482</v>
      </c>
      <c r="K18" s="20"/>
      <c r="L18" s="25" t="s">
        <v>53</v>
      </c>
      <c r="M18" s="25" t="s">
        <v>42</v>
      </c>
      <c r="N18" s="25" t="s">
        <v>54</v>
      </c>
      <c r="O18" s="25" t="s">
        <v>55</v>
      </c>
      <c r="P18" s="25" t="s">
        <v>56</v>
      </c>
      <c r="Q18" s="25" t="s">
        <v>57</v>
      </c>
    </row>
    <row r="19" spans="1:17" x14ac:dyDescent="0.45">
      <c r="A19">
        <v>17</v>
      </c>
      <c r="B19">
        <v>4775</v>
      </c>
      <c r="C19">
        <v>10176</v>
      </c>
      <c r="D19">
        <v>0</v>
      </c>
      <c r="E19">
        <v>0</v>
      </c>
      <c r="F19" s="7">
        <f t="shared" si="0"/>
        <v>2.1310994764397906</v>
      </c>
      <c r="G19" s="7">
        <v>2.1206773771101801</v>
      </c>
      <c r="H19">
        <f t="shared" si="1"/>
        <v>-5.162722862126409</v>
      </c>
      <c r="K19" s="26" t="s">
        <v>58</v>
      </c>
      <c r="L19" s="27">
        <v>36737.206488447802</v>
      </c>
      <c r="M19" s="27">
        <v>3887.5063000575201</v>
      </c>
      <c r="N19" s="27">
        <v>9.4500699556176304</v>
      </c>
      <c r="O19" s="27">
        <v>6.6267630450313697E-15</v>
      </c>
      <c r="P19" s="27">
        <v>29007.802471927898</v>
      </c>
      <c r="Q19" s="27">
        <v>44466.610504967699</v>
      </c>
    </row>
    <row r="20" spans="1:17" x14ac:dyDescent="0.45">
      <c r="A20">
        <v>18</v>
      </c>
      <c r="B20">
        <v>5452</v>
      </c>
      <c r="C20">
        <v>11553</v>
      </c>
      <c r="D20">
        <v>0</v>
      </c>
      <c r="E20">
        <v>0</v>
      </c>
      <c r="F20" s="7">
        <f t="shared" si="0"/>
        <v>2.1190388848129125</v>
      </c>
      <c r="G20" s="7">
        <v>1.7895643079985799</v>
      </c>
      <c r="H20">
        <f t="shared" si="1"/>
        <v>-4.4960542728162878</v>
      </c>
      <c r="K20" s="28" t="s">
        <v>34</v>
      </c>
      <c r="L20" s="29">
        <v>-15634.650642102</v>
      </c>
      <c r="M20" s="29">
        <v>1921.37718844664</v>
      </c>
      <c r="N20" s="29">
        <v>-8.1372105051075501</v>
      </c>
      <c r="O20" s="29">
        <v>2.9971041477985701E-12</v>
      </c>
      <c r="P20" s="29">
        <v>-19454.863244049298</v>
      </c>
      <c r="Q20" s="29">
        <v>-11814.438040154701</v>
      </c>
    </row>
    <row r="21" spans="1:17" x14ac:dyDescent="0.45">
      <c r="A21">
        <v>19</v>
      </c>
      <c r="B21">
        <v>4312</v>
      </c>
      <c r="C21">
        <v>8861</v>
      </c>
      <c r="D21">
        <v>0</v>
      </c>
      <c r="E21">
        <v>6</v>
      </c>
      <c r="F21" s="7">
        <f t="shared" si="0"/>
        <v>2.0549628942486087</v>
      </c>
      <c r="G21" s="7">
        <v>1.9769310706821801</v>
      </c>
      <c r="H21">
        <f t="shared" si="1"/>
        <v>-5.5128185496829607</v>
      </c>
    </row>
    <row r="22" spans="1:17" x14ac:dyDescent="0.45">
      <c r="A22">
        <v>20</v>
      </c>
      <c r="B22">
        <v>1142</v>
      </c>
      <c r="C22">
        <v>2417</v>
      </c>
      <c r="D22">
        <v>0</v>
      </c>
      <c r="E22">
        <v>6</v>
      </c>
      <c r="F22" s="7">
        <f t="shared" si="0"/>
        <v>2.1164623467600698</v>
      </c>
      <c r="G22" s="7">
        <v>2.0978256290408601</v>
      </c>
      <c r="H22">
        <f t="shared" si="1"/>
        <v>-21.438426599575401</v>
      </c>
    </row>
    <row r="23" spans="1:17" x14ac:dyDescent="0.45">
      <c r="A23">
        <v>21</v>
      </c>
      <c r="B23">
        <v>1027</v>
      </c>
      <c r="C23">
        <v>2014</v>
      </c>
      <c r="D23">
        <v>0</v>
      </c>
      <c r="E23">
        <v>0</v>
      </c>
      <c r="F23" s="7">
        <f t="shared" si="0"/>
        <v>1.9610516066212269</v>
      </c>
      <c r="G23" s="7">
        <v>1.8409825481237001</v>
      </c>
      <c r="H23">
        <f t="shared" si="1"/>
        <v>-22.088541732907501</v>
      </c>
      <c r="K23" s="18" t="s">
        <v>59</v>
      </c>
    </row>
    <row r="24" spans="1:17" x14ac:dyDescent="0.45">
      <c r="A24">
        <v>22</v>
      </c>
      <c r="B24">
        <v>2404</v>
      </c>
      <c r="C24">
        <v>4724</v>
      </c>
      <c r="D24">
        <v>0</v>
      </c>
      <c r="E24">
        <v>0</v>
      </c>
      <c r="F24" s="7">
        <f t="shared" si="0"/>
        <v>1.9650582362728786</v>
      </c>
      <c r="G24" s="7">
        <v>1.8749806299037</v>
      </c>
      <c r="H24">
        <f t="shared" si="1"/>
        <v>-9.4556073228616491</v>
      </c>
    </row>
    <row r="25" spans="1:17" x14ac:dyDescent="0.45">
      <c r="A25">
        <v>23</v>
      </c>
      <c r="B25">
        <v>5077</v>
      </c>
      <c r="C25">
        <v>9963</v>
      </c>
      <c r="D25">
        <v>0</v>
      </c>
      <c r="E25">
        <v>0</v>
      </c>
      <c r="F25" s="7">
        <f t="shared" si="0"/>
        <v>1.9623793578885169</v>
      </c>
      <c r="G25" s="7">
        <v>1.67046196598467</v>
      </c>
      <c r="H25">
        <f t="shared" si="1"/>
        <v>-4.4712017804367186</v>
      </c>
      <c r="K25" t="s">
        <v>37</v>
      </c>
    </row>
    <row r="26" spans="1:17" x14ac:dyDescent="0.45">
      <c r="A26">
        <v>24</v>
      </c>
      <c r="B26">
        <v>5114</v>
      </c>
      <c r="C26">
        <v>10043</v>
      </c>
      <c r="D26">
        <v>0</v>
      </c>
      <c r="E26">
        <v>0</v>
      </c>
      <c r="F26" s="7">
        <f t="shared" si="0"/>
        <v>1.963824794681267</v>
      </c>
      <c r="G26" s="7">
        <v>1.6737495734860699</v>
      </c>
      <c r="H26">
        <f t="shared" si="1"/>
        <v>-4.4421219934011651</v>
      </c>
    </row>
    <row r="27" spans="1:17" x14ac:dyDescent="0.45">
      <c r="A27">
        <v>25</v>
      </c>
      <c r="B27">
        <v>4261</v>
      </c>
      <c r="C27">
        <v>8355</v>
      </c>
      <c r="D27">
        <v>0</v>
      </c>
      <c r="E27">
        <v>0</v>
      </c>
      <c r="F27" s="7">
        <f t="shared" si="0"/>
        <v>1.9608073222248299</v>
      </c>
      <c r="G27" s="7">
        <v>1.9151484012813</v>
      </c>
      <c r="H27">
        <f t="shared" si="1"/>
        <v>-5.3231885805339756</v>
      </c>
      <c r="K27" s="44" t="s">
        <v>38</v>
      </c>
      <c r="L27" s="44"/>
    </row>
    <row r="28" spans="1:17" x14ac:dyDescent="0.45">
      <c r="A28">
        <v>26</v>
      </c>
      <c r="B28">
        <v>8839</v>
      </c>
      <c r="C28">
        <v>17398</v>
      </c>
      <c r="D28">
        <v>0</v>
      </c>
      <c r="E28">
        <v>27</v>
      </c>
      <c r="F28" s="7">
        <f t="shared" si="0"/>
        <v>1.9683222083946148</v>
      </c>
      <c r="G28" s="7">
        <v>1.86501522014961</v>
      </c>
      <c r="H28">
        <f t="shared" si="1"/>
        <v>-2.5759742935230237</v>
      </c>
      <c r="K28" t="s">
        <v>39</v>
      </c>
      <c r="L28" s="21">
        <v>0.71354478661575105</v>
      </c>
    </row>
    <row r="29" spans="1:17" x14ac:dyDescent="0.45">
      <c r="A29">
        <v>27</v>
      </c>
      <c r="B29">
        <v>5191</v>
      </c>
      <c r="C29">
        <v>10238</v>
      </c>
      <c r="D29">
        <v>0</v>
      </c>
      <c r="E29">
        <v>6</v>
      </c>
      <c r="F29" s="7">
        <f t="shared" si="0"/>
        <v>1.9722596802157581</v>
      </c>
      <c r="G29" s="7">
        <v>1.5921636690105201</v>
      </c>
      <c r="H29">
        <f t="shared" si="1"/>
        <v>-4.3950268590268129</v>
      </c>
      <c r="K29" t="s">
        <v>40</v>
      </c>
      <c r="L29" s="21">
        <v>0.50914616250651801</v>
      </c>
    </row>
    <row r="30" spans="1:17" x14ac:dyDescent="0.45">
      <c r="A30">
        <v>28</v>
      </c>
      <c r="B30">
        <v>16851</v>
      </c>
      <c r="C30">
        <v>33133</v>
      </c>
      <c r="D30">
        <v>0</v>
      </c>
      <c r="E30">
        <v>34</v>
      </c>
      <c r="F30" s="7">
        <f t="shared" si="0"/>
        <v>1.9662334579550176</v>
      </c>
      <c r="G30" s="7">
        <v>1.80097864991089</v>
      </c>
      <c r="H30">
        <f t="shared" si="1"/>
        <v>-1.3497640888594957</v>
      </c>
      <c r="K30" t="s">
        <v>41</v>
      </c>
      <c r="L30" s="21">
        <v>0.49140445753687401</v>
      </c>
    </row>
    <row r="31" spans="1:17" x14ac:dyDescent="0.45">
      <c r="A31">
        <v>29</v>
      </c>
      <c r="B31">
        <v>14720</v>
      </c>
      <c r="C31">
        <v>20313</v>
      </c>
      <c r="D31">
        <v>100</v>
      </c>
      <c r="E31">
        <v>12</v>
      </c>
      <c r="F31" s="7">
        <f t="shared" si="0"/>
        <v>1.3799592391304347</v>
      </c>
      <c r="G31" s="7">
        <v>1.21706482994471</v>
      </c>
      <c r="H31">
        <f t="shared" si="1"/>
        <v>-1.0844434614215228</v>
      </c>
      <c r="K31" t="s">
        <v>42</v>
      </c>
      <c r="L31" s="21">
        <v>2736.48116073963</v>
      </c>
    </row>
    <row r="32" spans="1:17" x14ac:dyDescent="0.45">
      <c r="A32">
        <v>30</v>
      </c>
      <c r="B32">
        <v>3379</v>
      </c>
      <c r="C32">
        <v>7112</v>
      </c>
      <c r="D32">
        <v>0</v>
      </c>
      <c r="E32">
        <v>6</v>
      </c>
      <c r="F32" s="7">
        <f t="shared" si="0"/>
        <v>2.1047647232909146</v>
      </c>
      <c r="G32" s="7">
        <v>1.87810439415751</v>
      </c>
      <c r="H32">
        <f t="shared" si="1"/>
        <v>-7.2054951542537164</v>
      </c>
      <c r="K32" s="22" t="s">
        <v>43</v>
      </c>
      <c r="L32" s="23">
        <v>87</v>
      </c>
    </row>
    <row r="33" spans="1:17" x14ac:dyDescent="0.45">
      <c r="A33">
        <v>31</v>
      </c>
      <c r="B33">
        <v>2461</v>
      </c>
      <c r="C33">
        <v>5198</v>
      </c>
      <c r="D33">
        <v>0</v>
      </c>
      <c r="E33">
        <v>6</v>
      </c>
      <c r="F33" s="7">
        <f t="shared" si="0"/>
        <v>2.1121495327102804</v>
      </c>
      <c r="G33" s="7">
        <v>1.7792844052066601</v>
      </c>
      <c r="H33">
        <f t="shared" si="1"/>
        <v>-9.9279941776398672</v>
      </c>
    </row>
    <row r="34" spans="1:17" x14ac:dyDescent="0.45">
      <c r="A34">
        <v>32</v>
      </c>
      <c r="B34">
        <v>6633</v>
      </c>
      <c r="C34">
        <v>13969</v>
      </c>
      <c r="D34">
        <v>0</v>
      </c>
      <c r="E34">
        <v>11</v>
      </c>
      <c r="F34" s="7">
        <f t="shared" si="0"/>
        <v>2.1059852253882103</v>
      </c>
      <c r="G34" s="7">
        <v>1.6904402938383201</v>
      </c>
      <c r="H34">
        <f t="shared" si="1"/>
        <v>-3.6727704772261935</v>
      </c>
      <c r="K34" t="s">
        <v>44</v>
      </c>
    </row>
    <row r="35" spans="1:17" x14ac:dyDescent="0.45">
      <c r="A35">
        <v>33</v>
      </c>
      <c r="B35">
        <v>14529</v>
      </c>
      <c r="C35">
        <v>28531</v>
      </c>
      <c r="D35">
        <v>34</v>
      </c>
      <c r="E35">
        <v>16</v>
      </c>
      <c r="F35" s="7">
        <f t="shared" ref="F35:F66" si="2">C35/B35</f>
        <v>1.9637277169798335</v>
      </c>
      <c r="G35" s="7">
        <v>1.8142889906513</v>
      </c>
      <c r="H35">
        <f t="shared" ref="H35:H66" si="3">$L$44*F35/B35</f>
        <v>-1.5634860558042416</v>
      </c>
      <c r="K35" s="20"/>
      <c r="L35" s="20" t="s">
        <v>45</v>
      </c>
      <c r="M35" s="20" t="s">
        <v>46</v>
      </c>
      <c r="N35" s="20" t="s">
        <v>47</v>
      </c>
      <c r="O35" s="20" t="s">
        <v>48</v>
      </c>
      <c r="P35" s="20" t="s">
        <v>49</v>
      </c>
    </row>
    <row r="36" spans="1:17" x14ac:dyDescent="0.45">
      <c r="A36">
        <v>34</v>
      </c>
      <c r="B36">
        <v>10121</v>
      </c>
      <c r="C36">
        <v>19561</v>
      </c>
      <c r="D36">
        <v>0</v>
      </c>
      <c r="E36">
        <v>16</v>
      </c>
      <c r="F36" s="7">
        <f t="shared" si="2"/>
        <v>1.9327141586799723</v>
      </c>
      <c r="G36" s="7">
        <v>1.65665003841279</v>
      </c>
      <c r="H36">
        <f t="shared" si="3"/>
        <v>-2.208984504438182</v>
      </c>
      <c r="K36" t="s">
        <v>50</v>
      </c>
      <c r="L36" s="24">
        <v>3</v>
      </c>
      <c r="M36" s="30">
        <v>644693515.078143</v>
      </c>
      <c r="N36" s="30">
        <v>214897838.35938099</v>
      </c>
      <c r="O36" s="30">
        <v>28.6977020177974</v>
      </c>
      <c r="P36" s="24">
        <v>7.9096108189549301E-13</v>
      </c>
    </row>
    <row r="37" spans="1:17" x14ac:dyDescent="0.45">
      <c r="A37">
        <v>35</v>
      </c>
      <c r="B37">
        <v>10354</v>
      </c>
      <c r="C37">
        <v>18369</v>
      </c>
      <c r="D37">
        <v>34</v>
      </c>
      <c r="E37">
        <v>6</v>
      </c>
      <c r="F37" s="7">
        <f t="shared" si="2"/>
        <v>1.7740969673556113</v>
      </c>
      <c r="G37" s="7">
        <v>1.6804524944394601</v>
      </c>
      <c r="H37">
        <f t="shared" si="3"/>
        <v>-1.9820639330947589</v>
      </c>
      <c r="K37" t="s">
        <v>51</v>
      </c>
      <c r="L37" s="24">
        <v>83</v>
      </c>
      <c r="M37" s="30">
        <v>621531318.87588</v>
      </c>
      <c r="N37" s="30">
        <v>7488329.1430828897</v>
      </c>
      <c r="O37" s="30"/>
    </row>
    <row r="38" spans="1:17" x14ac:dyDescent="0.45">
      <c r="A38">
        <v>36</v>
      </c>
      <c r="B38">
        <v>7155</v>
      </c>
      <c r="C38">
        <v>12736</v>
      </c>
      <c r="D38">
        <v>100</v>
      </c>
      <c r="E38">
        <v>17</v>
      </c>
      <c r="F38" s="7">
        <f t="shared" si="2"/>
        <v>1.7800139762403913</v>
      </c>
      <c r="G38" s="7">
        <v>1.75215115320057</v>
      </c>
      <c r="H38">
        <f t="shared" si="3"/>
        <v>-2.877810814160112</v>
      </c>
      <c r="K38" s="22" t="s">
        <v>52</v>
      </c>
      <c r="L38" s="23">
        <v>86</v>
      </c>
      <c r="M38" s="31">
        <v>1266224833.95402</v>
      </c>
      <c r="N38" s="31"/>
      <c r="O38" s="31"/>
      <c r="P38" s="22"/>
    </row>
    <row r="39" spans="1:17" x14ac:dyDescent="0.45">
      <c r="A39">
        <v>37</v>
      </c>
      <c r="B39">
        <v>5475</v>
      </c>
      <c r="C39">
        <v>9829</v>
      </c>
      <c r="D39">
        <v>0</v>
      </c>
      <c r="E39">
        <v>16</v>
      </c>
      <c r="F39" s="7">
        <f t="shared" si="2"/>
        <v>1.7952511415525114</v>
      </c>
      <c r="G39" s="7">
        <v>1.4853432979174701</v>
      </c>
      <c r="H39">
        <f t="shared" si="3"/>
        <v>-3.7930586156343917</v>
      </c>
    </row>
    <row r="40" spans="1:17" x14ac:dyDescent="0.45">
      <c r="A40">
        <v>38</v>
      </c>
      <c r="B40">
        <v>3749</v>
      </c>
      <c r="C40">
        <v>7858</v>
      </c>
      <c r="D40">
        <v>0</v>
      </c>
      <c r="E40">
        <v>0</v>
      </c>
      <c r="F40" s="7">
        <f t="shared" si="2"/>
        <v>2.0960256068284875</v>
      </c>
      <c r="G40" s="7">
        <v>1.7995166593937999</v>
      </c>
      <c r="H40">
        <f t="shared" si="3"/>
        <v>-6.467398322598382</v>
      </c>
      <c r="K40" s="20"/>
      <c r="L40" s="25" t="s">
        <v>53</v>
      </c>
      <c r="M40" s="25" t="s">
        <v>42</v>
      </c>
      <c r="N40" s="25" t="s">
        <v>54</v>
      </c>
      <c r="O40" s="25" t="s">
        <v>55</v>
      </c>
      <c r="P40" s="25" t="s">
        <v>56</v>
      </c>
      <c r="Q40" s="25" t="s">
        <v>57</v>
      </c>
    </row>
    <row r="41" spans="1:17" x14ac:dyDescent="0.45">
      <c r="A41">
        <v>39</v>
      </c>
      <c r="B41">
        <v>9555</v>
      </c>
      <c r="C41">
        <v>18795</v>
      </c>
      <c r="D41">
        <v>36</v>
      </c>
      <c r="E41">
        <v>18</v>
      </c>
      <c r="F41" s="7">
        <f t="shared" si="2"/>
        <v>1.9670329670329669</v>
      </c>
      <c r="G41" s="7">
        <v>1.90974681664506</v>
      </c>
      <c r="H41">
        <f t="shared" si="3"/>
        <v>-2.3813839009304689</v>
      </c>
      <c r="K41" s="26" t="s">
        <v>58</v>
      </c>
      <c r="L41" s="32">
        <v>27657.932761022999</v>
      </c>
      <c r="M41" s="32">
        <v>4822.33612011894</v>
      </c>
      <c r="N41" s="32">
        <v>5.7353805442207202</v>
      </c>
      <c r="O41" s="32">
        <v>1.5332442511580699E-7</v>
      </c>
      <c r="P41" s="32">
        <v>18066.500171620501</v>
      </c>
      <c r="Q41" s="32">
        <v>37249.365350425498</v>
      </c>
    </row>
    <row r="42" spans="1:17" x14ac:dyDescent="0.45">
      <c r="A42">
        <v>40</v>
      </c>
      <c r="B42">
        <v>5039</v>
      </c>
      <c r="C42">
        <v>9946</v>
      </c>
      <c r="D42">
        <v>0</v>
      </c>
      <c r="E42">
        <v>8</v>
      </c>
      <c r="F42" s="7">
        <f t="shared" si="2"/>
        <v>1.9738043262552094</v>
      </c>
      <c r="G42" s="7">
        <v>1.8499327002654</v>
      </c>
      <c r="H42">
        <f t="shared" si="3"/>
        <v>-4.5311475465006401</v>
      </c>
      <c r="K42" s="26" t="s">
        <v>23</v>
      </c>
      <c r="L42" s="32">
        <v>9.5780571054623493</v>
      </c>
      <c r="M42" s="32">
        <v>11.4765612589865</v>
      </c>
      <c r="N42" s="32">
        <v>0.83457552217241504</v>
      </c>
      <c r="O42" s="32">
        <v>0.406352456249433</v>
      </c>
      <c r="P42" s="32">
        <v>-13.2483616533782</v>
      </c>
      <c r="Q42" s="32">
        <v>32.404475864302903</v>
      </c>
    </row>
    <row r="43" spans="1:17" x14ac:dyDescent="0.45">
      <c r="A43">
        <v>41</v>
      </c>
      <c r="B43">
        <v>3797</v>
      </c>
      <c r="C43">
        <v>8146</v>
      </c>
      <c r="D43">
        <v>0</v>
      </c>
      <c r="E43">
        <v>5</v>
      </c>
      <c r="F43" s="7">
        <f t="shared" si="2"/>
        <v>2.1453779299446931</v>
      </c>
      <c r="G43" s="7">
        <v>2.1239100454330901</v>
      </c>
      <c r="H43">
        <f t="shared" si="3"/>
        <v>-6.5359944915356856</v>
      </c>
      <c r="K43" s="26" t="s">
        <v>24</v>
      </c>
      <c r="L43" s="32">
        <v>125.550471681715</v>
      </c>
      <c r="M43" s="32">
        <v>37.1433958125495</v>
      </c>
      <c r="N43" s="32">
        <v>3.3801559856111898</v>
      </c>
      <c r="O43" s="32">
        <v>1.1061267377627301E-3</v>
      </c>
      <c r="P43" s="32">
        <v>51.673751311427203</v>
      </c>
      <c r="Q43" s="32">
        <v>199.427192052002</v>
      </c>
    </row>
    <row r="44" spans="1:17" x14ac:dyDescent="0.45">
      <c r="A44">
        <v>42</v>
      </c>
      <c r="B44">
        <v>4513</v>
      </c>
      <c r="C44">
        <v>9631</v>
      </c>
      <c r="D44">
        <v>0</v>
      </c>
      <c r="E44">
        <v>0</v>
      </c>
      <c r="F44" s="7">
        <f t="shared" si="2"/>
        <v>2.1340571681808109</v>
      </c>
      <c r="G44" s="7">
        <v>2.0271186444918001</v>
      </c>
      <c r="H44">
        <f t="shared" si="3"/>
        <v>-5.4700233706099795</v>
      </c>
      <c r="K44" s="28" t="s">
        <v>34</v>
      </c>
      <c r="L44" s="33">
        <v>-11567.738596528199</v>
      </c>
      <c r="M44" s="33">
        <v>2308.2174335505301</v>
      </c>
      <c r="N44" s="33">
        <v>-5.0115463250507197</v>
      </c>
      <c r="O44" s="33">
        <v>3.0055024533551501E-6</v>
      </c>
      <c r="P44" s="33">
        <v>-16158.690235759301</v>
      </c>
      <c r="Q44" s="33">
        <v>-6976.7869572970203</v>
      </c>
    </row>
    <row r="45" spans="1:17" x14ac:dyDescent="0.45">
      <c r="A45">
        <v>43</v>
      </c>
      <c r="B45">
        <v>6880</v>
      </c>
      <c r="C45">
        <v>13546</v>
      </c>
      <c r="D45">
        <v>100</v>
      </c>
      <c r="E45">
        <v>12</v>
      </c>
      <c r="F45" s="7">
        <f t="shared" si="2"/>
        <v>1.9688953488372094</v>
      </c>
      <c r="G45" s="7">
        <v>1.94684596941412</v>
      </c>
      <c r="H45">
        <f t="shared" si="3"/>
        <v>-3.3104166743123606</v>
      </c>
    </row>
    <row r="46" spans="1:17" x14ac:dyDescent="0.45">
      <c r="A46">
        <v>44</v>
      </c>
      <c r="B46">
        <v>5868</v>
      </c>
      <c r="C46">
        <v>11518</v>
      </c>
      <c r="D46">
        <v>0</v>
      </c>
      <c r="E46">
        <v>7</v>
      </c>
      <c r="F46" s="7">
        <f t="shared" si="2"/>
        <v>1.9628493524199047</v>
      </c>
      <c r="G46" s="7">
        <v>1.7990565827751099</v>
      </c>
      <c r="H46">
        <f t="shared" si="3"/>
        <v>-3.8694151692498489</v>
      </c>
    </row>
    <row r="47" spans="1:17" x14ac:dyDescent="0.45">
      <c r="A47">
        <v>45</v>
      </c>
      <c r="B47">
        <v>5338</v>
      </c>
      <c r="C47">
        <v>10476</v>
      </c>
      <c r="D47">
        <v>0</v>
      </c>
      <c r="E47">
        <v>0</v>
      </c>
      <c r="F47" s="7">
        <f t="shared" si="2"/>
        <v>1.9625327838141626</v>
      </c>
      <c r="G47" s="7">
        <v>1.61494829057963</v>
      </c>
      <c r="H47">
        <f t="shared" si="3"/>
        <v>-4.2529161165753129</v>
      </c>
      <c r="K47" s="18" t="s">
        <v>60</v>
      </c>
      <c r="L47" s="18"/>
      <c r="M47" s="18"/>
      <c r="N47" s="18"/>
      <c r="O47" s="18"/>
      <c r="P47" s="18"/>
      <c r="Q47" s="18"/>
    </row>
    <row r="48" spans="1:17" x14ac:dyDescent="0.45">
      <c r="A48">
        <v>46</v>
      </c>
      <c r="B48">
        <v>6614</v>
      </c>
      <c r="C48">
        <v>13004</v>
      </c>
      <c r="D48">
        <v>100</v>
      </c>
      <c r="E48">
        <v>0</v>
      </c>
      <c r="F48" s="7">
        <f t="shared" si="2"/>
        <v>1.9661324463259753</v>
      </c>
      <c r="G48" s="7">
        <v>1.8029483469464</v>
      </c>
      <c r="H48">
        <f t="shared" si="3"/>
        <v>-3.4387218302466573</v>
      </c>
      <c r="K48" s="18" t="s">
        <v>61</v>
      </c>
      <c r="L48" s="18"/>
      <c r="M48" s="18"/>
      <c r="N48" s="18"/>
      <c r="O48" s="18"/>
      <c r="P48" s="18"/>
      <c r="Q48" s="18"/>
    </row>
    <row r="49" spans="1:12" x14ac:dyDescent="0.45">
      <c r="A49">
        <v>47</v>
      </c>
      <c r="B49">
        <v>2086</v>
      </c>
      <c r="C49">
        <v>4089</v>
      </c>
      <c r="D49">
        <v>0</v>
      </c>
      <c r="E49">
        <v>0</v>
      </c>
      <c r="F49" s="7">
        <f t="shared" si="2"/>
        <v>1.9602109300095878</v>
      </c>
      <c r="G49" s="7">
        <v>1.9320925648568601</v>
      </c>
      <c r="H49">
        <f t="shared" si="3"/>
        <v>-10.870185825699112</v>
      </c>
    </row>
    <row r="50" spans="1:12" x14ac:dyDescent="0.45">
      <c r="A50">
        <v>48</v>
      </c>
      <c r="B50">
        <v>3307</v>
      </c>
      <c r="C50">
        <v>6512</v>
      </c>
      <c r="D50">
        <v>100</v>
      </c>
      <c r="E50">
        <v>6</v>
      </c>
      <c r="F50" s="7">
        <f t="shared" si="2"/>
        <v>1.9691563350468704</v>
      </c>
      <c r="G50" s="7">
        <v>1.85019508260993</v>
      </c>
      <c r="H50">
        <f t="shared" si="3"/>
        <v>-6.8880210884547015</v>
      </c>
    </row>
    <row r="51" spans="1:12" x14ac:dyDescent="0.45">
      <c r="A51">
        <v>49</v>
      </c>
      <c r="B51">
        <v>2658</v>
      </c>
      <c r="C51">
        <v>5233</v>
      </c>
      <c r="D51">
        <v>0</v>
      </c>
      <c r="E51">
        <v>16</v>
      </c>
      <c r="F51" s="7">
        <f t="shared" si="2"/>
        <v>1.9687735139202407</v>
      </c>
      <c r="G51" s="7">
        <v>1.9481796151770101</v>
      </c>
      <c r="H51">
        <f t="shared" si="3"/>
        <v>-8.5681931395024886</v>
      </c>
    </row>
    <row r="52" spans="1:12" x14ac:dyDescent="0.45">
      <c r="A52">
        <v>50</v>
      </c>
      <c r="B52">
        <v>1200</v>
      </c>
      <c r="C52">
        <v>2508</v>
      </c>
      <c r="D52">
        <v>0</v>
      </c>
      <c r="E52">
        <v>0</v>
      </c>
      <c r="F52" s="7">
        <f t="shared" si="2"/>
        <v>2.09</v>
      </c>
      <c r="G52" s="7">
        <v>1.75908569723359</v>
      </c>
      <c r="H52">
        <f t="shared" si="3"/>
        <v>-20.147144722286612</v>
      </c>
      <c r="K52" t="s">
        <v>62</v>
      </c>
      <c r="L52">
        <f>AVERAGE(H3:H89)</f>
        <v>-7.1454039327355012</v>
      </c>
    </row>
    <row r="53" spans="1:12" x14ac:dyDescent="0.45">
      <c r="A53">
        <v>51</v>
      </c>
      <c r="B53">
        <v>1645</v>
      </c>
      <c r="C53">
        <v>3422</v>
      </c>
      <c r="D53">
        <v>0</v>
      </c>
      <c r="E53">
        <v>0</v>
      </c>
      <c r="F53" s="7">
        <f t="shared" si="2"/>
        <v>2.0802431610942249</v>
      </c>
      <c r="G53" s="7">
        <v>1.74677468590858</v>
      </c>
      <c r="H53">
        <f t="shared" si="3"/>
        <v>-14.628394592555315</v>
      </c>
      <c r="K53" t="s">
        <v>63</v>
      </c>
      <c r="L53">
        <f>MEDIAN(H3:H89)</f>
        <v>-5.5460386889443001</v>
      </c>
    </row>
    <row r="54" spans="1:12" x14ac:dyDescent="0.45">
      <c r="A54">
        <v>52</v>
      </c>
      <c r="B54">
        <v>1584</v>
      </c>
      <c r="C54">
        <v>3324</v>
      </c>
      <c r="D54">
        <v>100</v>
      </c>
      <c r="E54">
        <v>0</v>
      </c>
      <c r="F54" s="7">
        <f t="shared" si="2"/>
        <v>2.0984848484848486</v>
      </c>
      <c r="G54" s="7">
        <v>1.85659726793137</v>
      </c>
      <c r="H54">
        <f t="shared" si="3"/>
        <v>-15.324952131343316</v>
      </c>
    </row>
    <row r="55" spans="1:12" x14ac:dyDescent="0.45">
      <c r="A55">
        <v>53</v>
      </c>
      <c r="B55">
        <v>2756</v>
      </c>
      <c r="C55">
        <v>5794</v>
      </c>
      <c r="D55">
        <v>0</v>
      </c>
      <c r="E55">
        <v>0</v>
      </c>
      <c r="F55" s="7">
        <f t="shared" si="2"/>
        <v>2.1023222060957911</v>
      </c>
      <c r="G55" s="7">
        <v>2.06234565474209</v>
      </c>
      <c r="H55">
        <f t="shared" si="3"/>
        <v>-8.8240615841047152</v>
      </c>
    </row>
    <row r="56" spans="1:12" x14ac:dyDescent="0.45">
      <c r="A56">
        <v>54</v>
      </c>
      <c r="B56">
        <v>1367</v>
      </c>
      <c r="C56">
        <v>2700</v>
      </c>
      <c r="D56">
        <v>0</v>
      </c>
      <c r="E56">
        <v>0</v>
      </c>
      <c r="F56" s="7">
        <f t="shared" si="2"/>
        <v>1.9751280175566934</v>
      </c>
      <c r="G56" s="7">
        <v>1.8532371403597701</v>
      </c>
      <c r="H56">
        <f t="shared" si="3"/>
        <v>-16.71380000129831</v>
      </c>
    </row>
    <row r="57" spans="1:12" x14ac:dyDescent="0.45">
      <c r="A57">
        <v>55</v>
      </c>
      <c r="B57">
        <v>3293</v>
      </c>
      <c r="C57">
        <v>6496</v>
      </c>
      <c r="D57">
        <v>0</v>
      </c>
      <c r="E57">
        <v>0</v>
      </c>
      <c r="F57" s="7">
        <f t="shared" si="2"/>
        <v>1.9726692985119951</v>
      </c>
      <c r="G57" s="7">
        <v>1.5783155456342399</v>
      </c>
      <c r="H57">
        <f t="shared" si="3"/>
        <v>-6.9296455458801747</v>
      </c>
    </row>
    <row r="58" spans="1:12" x14ac:dyDescent="0.45">
      <c r="A58">
        <v>56</v>
      </c>
      <c r="B58">
        <v>6128</v>
      </c>
      <c r="C58">
        <v>12045</v>
      </c>
      <c r="D58">
        <v>0</v>
      </c>
      <c r="E58">
        <v>0</v>
      </c>
      <c r="F58" s="7">
        <f t="shared" si="2"/>
        <v>1.9655678851174934</v>
      </c>
      <c r="G58" s="7">
        <v>1.6305157592639199</v>
      </c>
      <c r="H58">
        <f t="shared" si="3"/>
        <v>-3.7103745902039704</v>
      </c>
    </row>
    <row r="59" spans="1:12" x14ac:dyDescent="0.45">
      <c r="A59">
        <v>57</v>
      </c>
      <c r="B59">
        <v>5198</v>
      </c>
      <c r="C59">
        <v>10284</v>
      </c>
      <c r="D59">
        <v>0</v>
      </c>
      <c r="E59">
        <v>0</v>
      </c>
      <c r="F59" s="7">
        <f t="shared" si="2"/>
        <v>1.9784532512504809</v>
      </c>
      <c r="G59" s="7">
        <v>1.8291494864089299</v>
      </c>
      <c r="H59">
        <f t="shared" si="3"/>
        <v>-4.4028915036392631</v>
      </c>
    </row>
    <row r="60" spans="1:12" x14ac:dyDescent="0.45">
      <c r="A60">
        <v>58</v>
      </c>
      <c r="B60">
        <v>12620</v>
      </c>
      <c r="C60">
        <v>19940</v>
      </c>
      <c r="D60">
        <v>0</v>
      </c>
      <c r="E60">
        <v>41</v>
      </c>
      <c r="F60" s="7">
        <f t="shared" si="2"/>
        <v>1.5800316957210776</v>
      </c>
      <c r="G60" s="7">
        <v>1.38151819254385</v>
      </c>
      <c r="H60">
        <f t="shared" si="3"/>
        <v>-1.4482879263336457</v>
      </c>
    </row>
    <row r="61" spans="1:12" x14ac:dyDescent="0.45">
      <c r="A61">
        <v>59</v>
      </c>
      <c r="B61">
        <v>3499</v>
      </c>
      <c r="C61">
        <v>7627</v>
      </c>
      <c r="D61">
        <v>0</v>
      </c>
      <c r="E61">
        <v>0</v>
      </c>
      <c r="F61" s="7">
        <f t="shared" si="2"/>
        <v>2.179765647327808</v>
      </c>
      <c r="G61" s="7">
        <v>1.96068915253733</v>
      </c>
      <c r="H61">
        <f t="shared" si="3"/>
        <v>-7.2063330122835554</v>
      </c>
    </row>
    <row r="62" spans="1:12" x14ac:dyDescent="0.45">
      <c r="A62">
        <v>60</v>
      </c>
      <c r="B62">
        <v>3872</v>
      </c>
      <c r="C62">
        <v>8440</v>
      </c>
      <c r="D62">
        <v>0</v>
      </c>
      <c r="E62">
        <v>5</v>
      </c>
      <c r="F62" s="7">
        <f t="shared" si="2"/>
        <v>2.1797520661157024</v>
      </c>
      <c r="G62" s="7">
        <v>1.8102038777021601</v>
      </c>
      <c r="H62">
        <f t="shared" si="3"/>
        <v>-6.5120873207822054</v>
      </c>
    </row>
    <row r="63" spans="1:12" x14ac:dyDescent="0.45">
      <c r="A63">
        <v>61</v>
      </c>
      <c r="B63">
        <v>1575</v>
      </c>
      <c r="C63">
        <v>3434</v>
      </c>
      <c r="D63">
        <v>0</v>
      </c>
      <c r="E63">
        <v>0</v>
      </c>
      <c r="F63" s="7">
        <f t="shared" si="2"/>
        <v>2.1803174603174602</v>
      </c>
      <c r="G63" s="7">
        <v>1.95560105585705</v>
      </c>
      <c r="H63">
        <f t="shared" si="3"/>
        <v>-16.013550754538809</v>
      </c>
    </row>
    <row r="64" spans="1:12" x14ac:dyDescent="0.45">
      <c r="A64">
        <v>62</v>
      </c>
      <c r="B64">
        <v>4092</v>
      </c>
      <c r="C64">
        <v>8861</v>
      </c>
      <c r="D64">
        <v>0</v>
      </c>
      <c r="E64">
        <v>0</v>
      </c>
      <c r="F64" s="7">
        <f t="shared" si="2"/>
        <v>2.16544477028348</v>
      </c>
      <c r="G64" s="7">
        <v>1.9147213156412699</v>
      </c>
      <c r="H64">
        <f t="shared" si="3"/>
        <v>-6.1215295815880628</v>
      </c>
    </row>
    <row r="65" spans="1:8" x14ac:dyDescent="0.45">
      <c r="A65">
        <v>63</v>
      </c>
      <c r="B65">
        <v>5258</v>
      </c>
      <c r="C65">
        <v>10448</v>
      </c>
      <c r="D65">
        <v>0</v>
      </c>
      <c r="E65">
        <v>0</v>
      </c>
      <c r="F65" s="7">
        <f t="shared" si="2"/>
        <v>1.9870673259794598</v>
      </c>
      <c r="G65" s="7">
        <v>1.9148163417617401</v>
      </c>
      <c r="H65">
        <f t="shared" si="3"/>
        <v>-4.3716004946049214</v>
      </c>
    </row>
    <row r="66" spans="1:8" x14ac:dyDescent="0.45">
      <c r="A66">
        <v>64</v>
      </c>
      <c r="B66">
        <v>5334</v>
      </c>
      <c r="C66">
        <v>10561</v>
      </c>
      <c r="D66">
        <v>0</v>
      </c>
      <c r="E66">
        <v>0</v>
      </c>
      <c r="F66" s="7">
        <f t="shared" si="2"/>
        <v>1.9799400074990625</v>
      </c>
      <c r="G66" s="7">
        <v>1.86053379034954</v>
      </c>
      <c r="H66">
        <f t="shared" si="3"/>
        <v>-4.2938561011543372</v>
      </c>
    </row>
    <row r="67" spans="1:8" x14ac:dyDescent="0.45">
      <c r="A67">
        <v>65</v>
      </c>
      <c r="B67">
        <v>5778</v>
      </c>
      <c r="C67">
        <v>11440</v>
      </c>
      <c r="D67">
        <v>0</v>
      </c>
      <c r="E67">
        <v>0</v>
      </c>
      <c r="F67" s="7">
        <f t="shared" ref="F67:F89" si="4">C67/B67</f>
        <v>1.9799238490827276</v>
      </c>
      <c r="G67" s="7">
        <v>1.93581641528207</v>
      </c>
      <c r="H67">
        <f t="shared" ref="H67:H89" si="5">$L$44*F67/B67</f>
        <v>-3.963870115476106</v>
      </c>
    </row>
    <row r="68" spans="1:8" x14ac:dyDescent="0.45">
      <c r="A68">
        <v>66</v>
      </c>
      <c r="B68">
        <v>5441</v>
      </c>
      <c r="C68">
        <v>10773</v>
      </c>
      <c r="D68">
        <v>0</v>
      </c>
      <c r="E68">
        <v>0</v>
      </c>
      <c r="F68" s="7">
        <f t="shared" si="4"/>
        <v>1.9799669178459842</v>
      </c>
      <c r="G68" s="7">
        <v>1.71988275067949</v>
      </c>
      <c r="H68">
        <f t="shared" si="5"/>
        <v>-4.2094724748053611</v>
      </c>
    </row>
    <row r="69" spans="1:8" x14ac:dyDescent="0.45">
      <c r="A69">
        <v>67</v>
      </c>
      <c r="B69">
        <v>4877</v>
      </c>
      <c r="C69">
        <v>9686</v>
      </c>
      <c r="D69">
        <v>0</v>
      </c>
      <c r="E69">
        <v>0</v>
      </c>
      <c r="F69" s="7">
        <f t="shared" si="4"/>
        <v>1.9860570022554849</v>
      </c>
      <c r="G69" s="7">
        <v>1.7634366492133</v>
      </c>
      <c r="H69">
        <f t="shared" si="5"/>
        <v>-4.7107213942784227</v>
      </c>
    </row>
    <row r="70" spans="1:8" x14ac:dyDescent="0.45">
      <c r="A70">
        <v>68</v>
      </c>
      <c r="B70">
        <v>4874</v>
      </c>
      <c r="C70">
        <v>9678</v>
      </c>
      <c r="D70">
        <v>0</v>
      </c>
      <c r="E70">
        <v>0</v>
      </c>
      <c r="F70" s="7">
        <f t="shared" si="4"/>
        <v>1.9856380796060731</v>
      </c>
      <c r="G70" s="7">
        <v>1.6259919740867099</v>
      </c>
      <c r="H70">
        <f t="shared" si="5"/>
        <v>-4.7126266418127418</v>
      </c>
    </row>
    <row r="71" spans="1:8" x14ac:dyDescent="0.45">
      <c r="A71">
        <v>69</v>
      </c>
      <c r="B71">
        <v>4013</v>
      </c>
      <c r="C71">
        <v>8749</v>
      </c>
      <c r="D71">
        <v>0</v>
      </c>
      <c r="E71">
        <v>0</v>
      </c>
      <c r="F71" s="7">
        <f t="shared" si="4"/>
        <v>2.1801644654871666</v>
      </c>
      <c r="G71" s="7">
        <v>1.7794302644556701</v>
      </c>
      <c r="H71">
        <f t="shared" si="5"/>
        <v>-6.2844686354834707</v>
      </c>
    </row>
    <row r="72" spans="1:8" x14ac:dyDescent="0.45">
      <c r="A72">
        <v>70</v>
      </c>
      <c r="B72">
        <v>3501</v>
      </c>
      <c r="C72">
        <v>7632</v>
      </c>
      <c r="D72">
        <v>0</v>
      </c>
      <c r="E72">
        <v>0</v>
      </c>
      <c r="F72" s="7">
        <f t="shared" si="4"/>
        <v>2.1799485861182517</v>
      </c>
      <c r="G72" s="7">
        <v>2.1735879909745299</v>
      </c>
      <c r="H72">
        <f t="shared" si="5"/>
        <v>-7.2028207363859407</v>
      </c>
    </row>
    <row r="73" spans="1:8" x14ac:dyDescent="0.45">
      <c r="A73">
        <v>71</v>
      </c>
      <c r="B73">
        <v>3358</v>
      </c>
      <c r="C73">
        <v>7222</v>
      </c>
      <c r="D73">
        <v>0</v>
      </c>
      <c r="E73">
        <v>0</v>
      </c>
      <c r="F73" s="7">
        <f t="shared" si="4"/>
        <v>2.1506849315068495</v>
      </c>
      <c r="G73" s="7">
        <v>1.8932482234427901</v>
      </c>
      <c r="H73">
        <f t="shared" si="5"/>
        <v>-7.4087436245275127</v>
      </c>
    </row>
    <row r="74" spans="1:8" x14ac:dyDescent="0.45">
      <c r="A74">
        <v>72</v>
      </c>
      <c r="B74">
        <v>7459</v>
      </c>
      <c r="C74">
        <v>14769</v>
      </c>
      <c r="D74">
        <v>0</v>
      </c>
      <c r="E74">
        <v>31</v>
      </c>
      <c r="F74" s="7">
        <f t="shared" si="4"/>
        <v>1.9800241319211691</v>
      </c>
      <c r="G74" s="7">
        <v>1.8084911721605299</v>
      </c>
      <c r="H74">
        <f t="shared" si="5"/>
        <v>-3.0707067398956629</v>
      </c>
    </row>
    <row r="75" spans="1:8" x14ac:dyDescent="0.45">
      <c r="A75">
        <v>73</v>
      </c>
      <c r="B75">
        <v>4685</v>
      </c>
      <c r="C75">
        <v>9319</v>
      </c>
      <c r="D75">
        <v>0</v>
      </c>
      <c r="E75">
        <v>17</v>
      </c>
      <c r="F75" s="7">
        <f t="shared" si="4"/>
        <v>1.9891141942369264</v>
      </c>
      <c r="G75" s="7">
        <v>1.6440760740208</v>
      </c>
      <c r="H75">
        <f t="shared" si="5"/>
        <v>-4.9113240208274451</v>
      </c>
    </row>
    <row r="76" spans="1:8" x14ac:dyDescent="0.45">
      <c r="A76">
        <v>74</v>
      </c>
      <c r="B76">
        <v>4011</v>
      </c>
      <c r="C76">
        <v>8591</v>
      </c>
      <c r="D76">
        <v>0</v>
      </c>
      <c r="E76">
        <v>5</v>
      </c>
      <c r="F76" s="7">
        <f t="shared" si="4"/>
        <v>2.1418598853153825</v>
      </c>
      <c r="G76" s="7">
        <v>1.77441608926142</v>
      </c>
      <c r="H76">
        <f t="shared" si="5"/>
        <v>-6.1771317037442568</v>
      </c>
    </row>
    <row r="77" spans="1:8" x14ac:dyDescent="0.45">
      <c r="A77">
        <v>75</v>
      </c>
      <c r="B77">
        <v>6817</v>
      </c>
      <c r="C77">
        <v>13497</v>
      </c>
      <c r="D77">
        <v>0</v>
      </c>
      <c r="E77">
        <v>18</v>
      </c>
      <c r="F77" s="7">
        <f t="shared" si="4"/>
        <v>1.9799031832184246</v>
      </c>
      <c r="G77" s="7">
        <v>1.70847083079983</v>
      </c>
      <c r="H77">
        <f t="shared" si="5"/>
        <v>-3.359689375077719</v>
      </c>
    </row>
    <row r="78" spans="1:8" x14ac:dyDescent="0.45">
      <c r="A78">
        <v>76</v>
      </c>
      <c r="B78">
        <v>4160</v>
      </c>
      <c r="C78">
        <v>8297</v>
      </c>
      <c r="D78">
        <v>0</v>
      </c>
      <c r="E78">
        <v>5</v>
      </c>
      <c r="F78" s="7">
        <f t="shared" si="4"/>
        <v>1.9944711538461539</v>
      </c>
      <c r="G78" s="7">
        <v>1.9753573709376899</v>
      </c>
      <c r="H78">
        <f t="shared" si="5"/>
        <v>-5.5460386889443001</v>
      </c>
    </row>
    <row r="79" spans="1:8" x14ac:dyDescent="0.45">
      <c r="A79">
        <v>77</v>
      </c>
      <c r="B79">
        <v>3076</v>
      </c>
      <c r="C79">
        <v>6674</v>
      </c>
      <c r="D79">
        <v>0</v>
      </c>
      <c r="E79">
        <v>5</v>
      </c>
      <c r="F79" s="7">
        <f t="shared" si="4"/>
        <v>2.169700910273082</v>
      </c>
      <c r="G79" s="7">
        <v>1.7610836716201099</v>
      </c>
      <c r="H79">
        <f t="shared" si="5"/>
        <v>-8.1594710541899538</v>
      </c>
    </row>
    <row r="80" spans="1:8" x14ac:dyDescent="0.45">
      <c r="A80">
        <v>78</v>
      </c>
      <c r="B80">
        <v>3226</v>
      </c>
      <c r="C80">
        <v>7064</v>
      </c>
      <c r="D80">
        <v>0</v>
      </c>
      <c r="E80">
        <v>5</v>
      </c>
      <c r="F80" s="7">
        <f t="shared" si="4"/>
        <v>2.189708617482951</v>
      </c>
      <c r="G80" s="7">
        <v>1.9009920323305001</v>
      </c>
      <c r="H80">
        <f t="shared" si="5"/>
        <v>-7.8518217264748706</v>
      </c>
    </row>
    <row r="81" spans="1:8" x14ac:dyDescent="0.45">
      <c r="A81">
        <v>79</v>
      </c>
      <c r="B81">
        <v>3142</v>
      </c>
      <c r="C81">
        <v>6880</v>
      </c>
      <c r="D81">
        <v>0</v>
      </c>
      <c r="E81">
        <v>0</v>
      </c>
      <c r="F81" s="7">
        <f t="shared" si="4"/>
        <v>2.1896880967536601</v>
      </c>
      <c r="G81" s="7">
        <v>2.0779446584964201</v>
      </c>
      <c r="H81">
        <f t="shared" si="5"/>
        <v>-8.0616612066122499</v>
      </c>
    </row>
    <row r="82" spans="1:8" x14ac:dyDescent="0.45">
      <c r="A82">
        <v>80</v>
      </c>
      <c r="B82">
        <v>3566</v>
      </c>
      <c r="C82">
        <v>7809</v>
      </c>
      <c r="D82">
        <v>0</v>
      </c>
      <c r="E82">
        <v>6</v>
      </c>
      <c r="F82" s="7">
        <f t="shared" si="4"/>
        <v>2.1898485698261356</v>
      </c>
      <c r="G82" s="7">
        <v>1.9362918266484499</v>
      </c>
      <c r="H82">
        <f t="shared" si="5"/>
        <v>-7.1036443695260418</v>
      </c>
    </row>
    <row r="83" spans="1:8" x14ac:dyDescent="0.45">
      <c r="A83">
        <v>81</v>
      </c>
      <c r="B83">
        <v>2902</v>
      </c>
      <c r="C83">
        <v>6355</v>
      </c>
      <c r="D83">
        <v>0</v>
      </c>
      <c r="E83">
        <v>0</v>
      </c>
      <c r="F83" s="7">
        <f t="shared" si="4"/>
        <v>2.1898690558235701</v>
      </c>
      <c r="G83" s="7">
        <v>2.10103533532804</v>
      </c>
      <c r="H83">
        <f t="shared" si="5"/>
        <v>-8.7290946927612261</v>
      </c>
    </row>
    <row r="84" spans="1:8" x14ac:dyDescent="0.45">
      <c r="A84">
        <v>82</v>
      </c>
      <c r="B84">
        <v>750</v>
      </c>
      <c r="C84">
        <v>1642</v>
      </c>
      <c r="D84">
        <v>0</v>
      </c>
      <c r="E84">
        <v>6</v>
      </c>
      <c r="F84" s="7">
        <f t="shared" si="4"/>
        <v>2.1893333333333334</v>
      </c>
      <c r="G84" s="7">
        <v>2.07367358641606</v>
      </c>
      <c r="H84">
        <f t="shared" si="5"/>
        <v>-33.767514267554319</v>
      </c>
    </row>
    <row r="85" spans="1:8" x14ac:dyDescent="0.45">
      <c r="A85">
        <v>83</v>
      </c>
      <c r="B85">
        <v>1672</v>
      </c>
      <c r="C85">
        <v>3661</v>
      </c>
      <c r="D85">
        <v>0</v>
      </c>
      <c r="E85">
        <v>9</v>
      </c>
      <c r="F85" s="7">
        <f t="shared" si="4"/>
        <v>2.1895933014354068</v>
      </c>
      <c r="G85" s="7">
        <v>1.8915726825313599</v>
      </c>
      <c r="H85">
        <f t="shared" si="5"/>
        <v>-15.148709894565766</v>
      </c>
    </row>
    <row r="86" spans="1:8" x14ac:dyDescent="0.45">
      <c r="A86">
        <v>84</v>
      </c>
      <c r="B86">
        <v>1136</v>
      </c>
      <c r="C86">
        <v>2489</v>
      </c>
      <c r="D86">
        <v>0</v>
      </c>
      <c r="E86">
        <v>6</v>
      </c>
      <c r="F86" s="7">
        <f t="shared" si="4"/>
        <v>2.1910211267605635</v>
      </c>
      <c r="G86" s="7">
        <v>1.9496748124057199</v>
      </c>
      <c r="H86">
        <f t="shared" si="5"/>
        <v>-22.31087997696908</v>
      </c>
    </row>
    <row r="87" spans="1:8" x14ac:dyDescent="0.45">
      <c r="A87">
        <v>85</v>
      </c>
      <c r="B87">
        <v>4084</v>
      </c>
      <c r="C87">
        <v>8942</v>
      </c>
      <c r="D87">
        <v>0</v>
      </c>
      <c r="E87">
        <v>6</v>
      </c>
      <c r="F87" s="7">
        <f t="shared" si="4"/>
        <v>2.1895200783545543</v>
      </c>
      <c r="G87" s="7">
        <v>1.8753641217247199</v>
      </c>
      <c r="H87">
        <f t="shared" si="5"/>
        <v>-6.201713006428851</v>
      </c>
    </row>
    <row r="88" spans="1:8" x14ac:dyDescent="0.45">
      <c r="A88">
        <v>86</v>
      </c>
      <c r="B88">
        <v>19901</v>
      </c>
      <c r="C88">
        <v>35025</v>
      </c>
      <c r="D88">
        <v>100</v>
      </c>
      <c r="E88">
        <v>23</v>
      </c>
      <c r="F88" s="7">
        <f t="shared" si="4"/>
        <v>1.7599618109642732</v>
      </c>
      <c r="G88" s="7">
        <v>1.4211418562068401</v>
      </c>
      <c r="H88">
        <f t="shared" si="5"/>
        <v>-1.0230027721776338</v>
      </c>
    </row>
    <row r="89" spans="1:8" x14ac:dyDescent="0.45">
      <c r="A89">
        <v>87</v>
      </c>
      <c r="B89">
        <v>19956</v>
      </c>
      <c r="C89">
        <v>35521</v>
      </c>
      <c r="D89">
        <v>0</v>
      </c>
      <c r="E89">
        <v>0</v>
      </c>
      <c r="F89" s="7">
        <f t="shared" si="4"/>
        <v>1.7799659250350772</v>
      </c>
      <c r="G89" s="7">
        <v>1.61718541201168</v>
      </c>
      <c r="H89">
        <f t="shared" si="5"/>
        <v>-1.0317789402452036</v>
      </c>
    </row>
  </sheetData>
  <mergeCells count="3">
    <mergeCell ref="B1:G1"/>
    <mergeCell ref="K5:L5"/>
    <mergeCell ref="K27:L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9"/>
  <sheetViews>
    <sheetView topLeftCell="D1" zoomScaleNormal="100" workbookViewId="0">
      <selection activeCell="L34" sqref="L34"/>
    </sheetView>
  </sheetViews>
  <sheetFormatPr defaultRowHeight="14.25" x14ac:dyDescent="0.45"/>
  <cols>
    <col min="1" max="2" width="8.53125"/>
    <col min="3" max="3" width="13.796875"/>
    <col min="4" max="5" width="8.53125"/>
    <col min="6" max="6" width="10.796875"/>
    <col min="7" max="8" width="8.53125"/>
    <col min="9" max="9" width="10.53125"/>
    <col min="10" max="10" width="12.1328125"/>
    <col min="11" max="11" width="8.53125"/>
    <col min="12" max="12" width="19.86328125"/>
    <col min="13" max="13" width="10.9296875"/>
    <col min="14" max="14" width="13.796875"/>
    <col min="15" max="15" width="17.3984375"/>
    <col min="16" max="16" width="12.3984375"/>
    <col min="17" max="17" width="13.9296875"/>
    <col min="18" max="18" width="12.3984375"/>
    <col min="19" max="19" width="11.46484375"/>
    <col min="20" max="20" width="12.9296875"/>
    <col min="21" max="21" width="12.3984375"/>
    <col min="22" max="22" width="13.9296875"/>
    <col min="23" max="23" width="12.3984375"/>
    <col min="24" max="24" width="11.46484375"/>
    <col min="25" max="25" width="12.9296875"/>
    <col min="26" max="26" width="12.3984375"/>
    <col min="27" max="1025" width="8.53125"/>
  </cols>
  <sheetData>
    <row r="1" spans="1:17" x14ac:dyDescent="0.45">
      <c r="A1" s="8"/>
      <c r="B1" s="34" t="s">
        <v>33</v>
      </c>
      <c r="C1" s="35"/>
      <c r="D1" s="35"/>
      <c r="E1" s="35"/>
      <c r="F1" s="35"/>
      <c r="G1" s="35"/>
      <c r="H1" s="36"/>
      <c r="I1" s="36"/>
      <c r="J1" s="36"/>
      <c r="L1" s="18" t="s">
        <v>64</v>
      </c>
    </row>
    <row r="2" spans="1:17" x14ac:dyDescent="0.45">
      <c r="A2" s="8" t="s">
        <v>20</v>
      </c>
      <c r="B2" s="10" t="s">
        <v>21</v>
      </c>
      <c r="C2" s="10" t="s">
        <v>65</v>
      </c>
      <c r="D2" s="10" t="s">
        <v>23</v>
      </c>
      <c r="E2" s="10" t="s">
        <v>24</v>
      </c>
      <c r="F2" s="10" t="s">
        <v>66</v>
      </c>
      <c r="G2" s="10" t="s">
        <v>34</v>
      </c>
      <c r="H2" s="11" t="s">
        <v>26</v>
      </c>
      <c r="I2" s="37" t="s">
        <v>67</v>
      </c>
      <c r="J2" s="37" t="s">
        <v>68</v>
      </c>
    </row>
    <row r="3" spans="1:17" x14ac:dyDescent="0.45">
      <c r="A3">
        <v>1</v>
      </c>
      <c r="B3">
        <v>6362</v>
      </c>
      <c r="C3">
        <f t="shared" ref="C3:C34" si="0">LN(B3)</f>
        <v>8.7580980723090889</v>
      </c>
      <c r="D3">
        <v>0</v>
      </c>
      <c r="E3">
        <v>3</v>
      </c>
      <c r="F3">
        <f t="shared" ref="F3:F34" si="1">LN(G3)</f>
        <v>0.67897938649143541</v>
      </c>
      <c r="G3" s="7">
        <v>1.9718641936498</v>
      </c>
      <c r="H3" s="7">
        <v>1.9204983892230101</v>
      </c>
      <c r="I3">
        <f t="shared" ref="I3:I34" si="2">M$22+M$23*D3+M$24*E3+M$25*F3</f>
        <v>8.3460751763552352</v>
      </c>
      <c r="J3">
        <f t="shared" ref="J3:J34" si="3">EXP(I3)*EXP($M$12^2/2)</f>
        <v>4854.215923509686</v>
      </c>
    </row>
    <row r="4" spans="1:17" x14ac:dyDescent="0.45">
      <c r="A4">
        <v>2</v>
      </c>
      <c r="B4">
        <v>5903</v>
      </c>
      <c r="C4">
        <f t="shared" si="0"/>
        <v>8.6832159752406888</v>
      </c>
      <c r="D4">
        <v>0</v>
      </c>
      <c r="E4">
        <v>0</v>
      </c>
      <c r="F4">
        <f t="shared" si="1"/>
        <v>0.6790726530075496</v>
      </c>
      <c r="G4" s="7">
        <v>1.9720481111299299</v>
      </c>
      <c r="H4" s="7">
        <v>1.9469443832492499</v>
      </c>
      <c r="I4">
        <f t="shared" si="2"/>
        <v>8.29634540124772</v>
      </c>
      <c r="J4">
        <f t="shared" si="3"/>
        <v>4618.7209440750912</v>
      </c>
    </row>
    <row r="5" spans="1:17" x14ac:dyDescent="0.45">
      <c r="A5">
        <v>3</v>
      </c>
      <c r="B5">
        <v>3429</v>
      </c>
      <c r="C5">
        <f t="shared" si="0"/>
        <v>8.1400239524629203</v>
      </c>
      <c r="D5">
        <v>0</v>
      </c>
      <c r="E5">
        <v>0</v>
      </c>
      <c r="F5">
        <f t="shared" si="1"/>
        <v>0.76107016914564252</v>
      </c>
      <c r="G5" s="7">
        <v>2.1405657626130101</v>
      </c>
      <c r="H5" s="7">
        <v>1.96881627012475</v>
      </c>
      <c r="I5">
        <f t="shared" si="2"/>
        <v>8.0087439292822538</v>
      </c>
      <c r="J5">
        <f t="shared" si="3"/>
        <v>3464.3199226742672</v>
      </c>
    </row>
    <row r="6" spans="1:17" x14ac:dyDescent="0.45">
      <c r="A6">
        <v>4</v>
      </c>
      <c r="B6">
        <v>1404</v>
      </c>
      <c r="C6">
        <f t="shared" si="0"/>
        <v>7.2470805845857562</v>
      </c>
      <c r="D6">
        <v>0</v>
      </c>
      <c r="E6">
        <v>0</v>
      </c>
      <c r="F6">
        <f t="shared" si="1"/>
        <v>0.74349629715816468</v>
      </c>
      <c r="G6" s="7">
        <v>2.1032763532763501</v>
      </c>
      <c r="H6" s="7">
        <v>2.0643390460139899</v>
      </c>
      <c r="I6">
        <f t="shared" si="2"/>
        <v>8.0703832531273729</v>
      </c>
      <c r="J6">
        <f t="shared" si="3"/>
        <v>3684.5767691479778</v>
      </c>
      <c r="L6" t="s">
        <v>37</v>
      </c>
    </row>
    <row r="7" spans="1:17" x14ac:dyDescent="0.45">
      <c r="A7">
        <v>5</v>
      </c>
      <c r="B7">
        <v>2350</v>
      </c>
      <c r="C7">
        <f t="shared" si="0"/>
        <v>7.7621706071382048</v>
      </c>
      <c r="D7">
        <v>0</v>
      </c>
      <c r="E7">
        <v>0</v>
      </c>
      <c r="F7">
        <f t="shared" si="1"/>
        <v>0.75781867158003613</v>
      </c>
      <c r="G7" s="7">
        <v>2.1336170212766001</v>
      </c>
      <c r="H7" s="7">
        <v>1.8319173763177401</v>
      </c>
      <c r="I7">
        <f t="shared" si="2"/>
        <v>8.0201483660262358</v>
      </c>
      <c r="J7">
        <f t="shared" si="3"/>
        <v>3504.0546857276404</v>
      </c>
    </row>
    <row r="8" spans="1:17" x14ac:dyDescent="0.45">
      <c r="A8">
        <v>6</v>
      </c>
      <c r="B8">
        <v>7177</v>
      </c>
      <c r="C8">
        <f t="shared" si="0"/>
        <v>8.8786367474300718</v>
      </c>
      <c r="D8">
        <v>81</v>
      </c>
      <c r="E8">
        <v>3</v>
      </c>
      <c r="F8">
        <f t="shared" si="1"/>
        <v>0.57660866764183527</v>
      </c>
      <c r="G8" s="7">
        <v>1.7799916399609901</v>
      </c>
      <c r="H8" s="7">
        <v>1.44003904507092</v>
      </c>
      <c r="I8">
        <f t="shared" si="2"/>
        <v>8.7651311104874736</v>
      </c>
      <c r="J8">
        <f t="shared" si="3"/>
        <v>7380.9586169386957</v>
      </c>
      <c r="L8" s="20" t="s">
        <v>38</v>
      </c>
      <c r="M8" s="20"/>
    </row>
    <row r="9" spans="1:17" x14ac:dyDescent="0.45">
      <c r="A9">
        <v>7</v>
      </c>
      <c r="B9">
        <v>5304</v>
      </c>
      <c r="C9">
        <f t="shared" si="0"/>
        <v>8.5762165318656987</v>
      </c>
      <c r="D9">
        <v>0</v>
      </c>
      <c r="E9">
        <v>0</v>
      </c>
      <c r="F9">
        <f t="shared" si="1"/>
        <v>0.57660065386681769</v>
      </c>
      <c r="G9" s="7">
        <v>1.7799773755656101</v>
      </c>
      <c r="H9" s="7">
        <v>1.5423140692388699</v>
      </c>
      <c r="I9">
        <f t="shared" si="2"/>
        <v>8.6557599198349173</v>
      </c>
      <c r="J9">
        <f t="shared" si="3"/>
        <v>6616.2737472751196</v>
      </c>
      <c r="L9" t="s">
        <v>39</v>
      </c>
      <c r="M9" s="21">
        <v>0.62013411456919698</v>
      </c>
    </row>
    <row r="10" spans="1:17" x14ac:dyDescent="0.45">
      <c r="A10">
        <v>8</v>
      </c>
      <c r="B10">
        <v>12514</v>
      </c>
      <c r="C10">
        <f t="shared" si="0"/>
        <v>9.4346032965583095</v>
      </c>
      <c r="D10">
        <v>81</v>
      </c>
      <c r="E10">
        <v>29</v>
      </c>
      <c r="F10">
        <f t="shared" si="1"/>
        <v>0.26486908509860818</v>
      </c>
      <c r="G10" s="7">
        <v>1.30326034840978</v>
      </c>
      <c r="H10" s="7">
        <v>1.18658714144389</v>
      </c>
      <c r="I10">
        <f t="shared" si="2"/>
        <v>10.286695672220937</v>
      </c>
      <c r="J10">
        <f t="shared" si="3"/>
        <v>33800.246176961125</v>
      </c>
      <c r="L10" t="s">
        <v>40</v>
      </c>
      <c r="M10" s="21">
        <v>0.384566320052521</v>
      </c>
    </row>
    <row r="11" spans="1:17" x14ac:dyDescent="0.45">
      <c r="A11">
        <v>9</v>
      </c>
      <c r="B11">
        <v>1799</v>
      </c>
      <c r="C11">
        <f t="shared" si="0"/>
        <v>7.4949862339505335</v>
      </c>
      <c r="D11">
        <v>0</v>
      </c>
      <c r="E11">
        <v>21</v>
      </c>
      <c r="F11">
        <f t="shared" si="1"/>
        <v>0.68645446176884251</v>
      </c>
      <c r="G11" s="7">
        <v>1.9866592551417499</v>
      </c>
      <c r="H11" s="7">
        <v>1.74265850926053</v>
      </c>
      <c r="I11">
        <f t="shared" si="2"/>
        <v>8.6162726785267605</v>
      </c>
      <c r="J11">
        <f t="shared" si="3"/>
        <v>6360.1063067511541</v>
      </c>
      <c r="L11" t="s">
        <v>41</v>
      </c>
      <c r="M11" s="21">
        <v>0.362321729211046</v>
      </c>
    </row>
    <row r="12" spans="1:17" x14ac:dyDescent="0.45">
      <c r="A12">
        <v>10</v>
      </c>
      <c r="B12">
        <v>1990</v>
      </c>
      <c r="C12">
        <f t="shared" si="0"/>
        <v>7.5958899177185382</v>
      </c>
      <c r="D12">
        <v>0</v>
      </c>
      <c r="E12">
        <v>16</v>
      </c>
      <c r="F12">
        <f t="shared" si="1"/>
        <v>0.7590196106402507</v>
      </c>
      <c r="G12" s="7">
        <v>2.1361809045226101</v>
      </c>
      <c r="H12" s="7">
        <v>2.0359481044479701</v>
      </c>
      <c r="I12">
        <f t="shared" si="2"/>
        <v>8.2794169336328434</v>
      </c>
      <c r="J12">
        <f t="shared" si="3"/>
        <v>4541.1911578751451</v>
      </c>
      <c r="L12" t="s">
        <v>42</v>
      </c>
      <c r="M12" s="21">
        <v>0.53202949648622899</v>
      </c>
    </row>
    <row r="13" spans="1:17" x14ac:dyDescent="0.45">
      <c r="A13">
        <v>11</v>
      </c>
      <c r="B13">
        <v>3913</v>
      </c>
      <c r="C13">
        <f t="shared" si="0"/>
        <v>8.2720596222104117</v>
      </c>
      <c r="D13">
        <v>0</v>
      </c>
      <c r="E13">
        <v>11</v>
      </c>
      <c r="F13">
        <f t="shared" si="1"/>
        <v>0.75951287117111299</v>
      </c>
      <c r="G13" s="7">
        <v>2.13723485816509</v>
      </c>
      <c r="H13" s="7">
        <v>1.7438114678230401</v>
      </c>
      <c r="I13">
        <f t="shared" si="2"/>
        <v>8.1953491041577742</v>
      </c>
      <c r="J13">
        <f t="shared" si="3"/>
        <v>4175.0298907627948</v>
      </c>
      <c r="L13" s="22" t="s">
        <v>43</v>
      </c>
      <c r="M13" s="23">
        <v>87</v>
      </c>
    </row>
    <row r="14" spans="1:17" x14ac:dyDescent="0.45">
      <c r="A14">
        <v>12</v>
      </c>
      <c r="B14">
        <v>4472</v>
      </c>
      <c r="C14">
        <f t="shared" si="0"/>
        <v>8.4055910148349344</v>
      </c>
      <c r="D14">
        <v>0</v>
      </c>
      <c r="E14">
        <v>6</v>
      </c>
      <c r="F14">
        <f t="shared" si="1"/>
        <v>0.7540874423390197</v>
      </c>
      <c r="G14" s="7">
        <v>2.1256708407871199</v>
      </c>
      <c r="H14" s="7">
        <v>1.9361516005838899</v>
      </c>
      <c r="I14">
        <f t="shared" si="2"/>
        <v>8.1320407300060289</v>
      </c>
      <c r="J14">
        <f t="shared" si="3"/>
        <v>3918.9083919849327</v>
      </c>
    </row>
    <row r="15" spans="1:17" x14ac:dyDescent="0.45">
      <c r="A15">
        <v>13</v>
      </c>
      <c r="B15">
        <v>4137</v>
      </c>
      <c r="C15">
        <f t="shared" si="0"/>
        <v>8.3277261664614119</v>
      </c>
      <c r="D15">
        <v>0</v>
      </c>
      <c r="E15">
        <v>0</v>
      </c>
      <c r="F15">
        <f t="shared" si="1"/>
        <v>0.74976829218134244</v>
      </c>
      <c r="G15" s="7">
        <v>2.11650954798163</v>
      </c>
      <c r="H15" s="7">
        <v>1.81824089754329</v>
      </c>
      <c r="I15">
        <f t="shared" si="2"/>
        <v>8.0483845989512126</v>
      </c>
      <c r="J15">
        <f t="shared" si="3"/>
        <v>3604.4060956079329</v>
      </c>
      <c r="L15" t="s">
        <v>44</v>
      </c>
    </row>
    <row r="16" spans="1:17" x14ac:dyDescent="0.45">
      <c r="A16">
        <v>14</v>
      </c>
      <c r="B16">
        <v>3694</v>
      </c>
      <c r="C16">
        <f t="shared" si="0"/>
        <v>8.2144651607591861</v>
      </c>
      <c r="D16">
        <v>0</v>
      </c>
      <c r="E16">
        <v>0</v>
      </c>
      <c r="F16">
        <f t="shared" si="1"/>
        <v>0.74651601308437743</v>
      </c>
      <c r="G16" s="7">
        <v>2.1096372495939399</v>
      </c>
      <c r="H16" s="7">
        <v>1.8087634399332599</v>
      </c>
      <c r="I16">
        <f t="shared" si="2"/>
        <v>8.0597917768705347</v>
      </c>
      <c r="J16">
        <f>EXP(I16)*EXP($M$12^2/2)</f>
        <v>3645.7576008226692</v>
      </c>
      <c r="L16" s="20"/>
      <c r="M16" s="20" t="s">
        <v>45</v>
      </c>
      <c r="N16" s="20" t="s">
        <v>46</v>
      </c>
      <c r="O16" s="20" t="s">
        <v>47</v>
      </c>
      <c r="P16" s="20" t="s">
        <v>48</v>
      </c>
      <c r="Q16" s="20" t="s">
        <v>49</v>
      </c>
    </row>
    <row r="17" spans="1:19" x14ac:dyDescent="0.45">
      <c r="A17">
        <v>15</v>
      </c>
      <c r="B17">
        <v>4079</v>
      </c>
      <c r="C17">
        <f t="shared" si="0"/>
        <v>8.3136071393175577</v>
      </c>
      <c r="D17">
        <v>0</v>
      </c>
      <c r="E17">
        <v>0</v>
      </c>
      <c r="F17">
        <f t="shared" si="1"/>
        <v>0.74881310258200129</v>
      </c>
      <c r="G17" s="7">
        <v>2.1144888453052202</v>
      </c>
      <c r="H17" s="7">
        <v>2.0123566590012998</v>
      </c>
      <c r="I17">
        <f t="shared" si="2"/>
        <v>8.0517348703705807</v>
      </c>
      <c r="J17">
        <f t="shared" si="3"/>
        <v>3616.5020854442614</v>
      </c>
      <c r="L17" t="s">
        <v>50</v>
      </c>
      <c r="M17" s="24">
        <v>3</v>
      </c>
      <c r="N17" s="21">
        <v>14.6804544898263</v>
      </c>
      <c r="O17" s="21">
        <v>4.8934848299421096</v>
      </c>
      <c r="P17" s="21">
        <v>17.288082428358098</v>
      </c>
      <c r="Q17" s="21">
        <v>8.2573449848210801E-9</v>
      </c>
    </row>
    <row r="18" spans="1:19" x14ac:dyDescent="0.45">
      <c r="A18">
        <v>16</v>
      </c>
      <c r="B18">
        <v>3795</v>
      </c>
      <c r="C18">
        <f t="shared" si="0"/>
        <v>8.2414396898297309</v>
      </c>
      <c r="D18">
        <v>0</v>
      </c>
      <c r="E18">
        <v>0</v>
      </c>
      <c r="F18">
        <f t="shared" si="1"/>
        <v>0.75037146838298718</v>
      </c>
      <c r="G18" s="7">
        <v>2.1177865612648201</v>
      </c>
      <c r="H18" s="7">
        <v>1.8934971248062</v>
      </c>
      <c r="I18">
        <f t="shared" si="2"/>
        <v>8.0462689938497682</v>
      </c>
      <c r="J18">
        <f t="shared" si="3"/>
        <v>3596.7886562723152</v>
      </c>
      <c r="L18" t="s">
        <v>51</v>
      </c>
      <c r="M18" s="24">
        <v>83</v>
      </c>
      <c r="N18" s="21">
        <v>23.4935969659054</v>
      </c>
      <c r="O18" s="21">
        <v>0.28305538513139</v>
      </c>
      <c r="P18" s="21"/>
      <c r="Q18" s="21"/>
    </row>
    <row r="19" spans="1:19" x14ac:dyDescent="0.45">
      <c r="A19">
        <v>17</v>
      </c>
      <c r="B19">
        <v>4775</v>
      </c>
      <c r="C19">
        <f t="shared" si="0"/>
        <v>8.4711492529148309</v>
      </c>
      <c r="D19">
        <v>0</v>
      </c>
      <c r="E19">
        <v>0</v>
      </c>
      <c r="F19">
        <f t="shared" si="1"/>
        <v>0.75663803266507257</v>
      </c>
      <c r="G19" s="7">
        <v>2.1310994764397901</v>
      </c>
      <c r="H19" s="7">
        <v>2.1206773771101801</v>
      </c>
      <c r="I19">
        <f t="shared" si="2"/>
        <v>8.0242893876790298</v>
      </c>
      <c r="J19">
        <f t="shared" si="3"/>
        <v>3518.595137438127</v>
      </c>
      <c r="L19" s="22" t="s">
        <v>52</v>
      </c>
      <c r="M19" s="23">
        <v>86</v>
      </c>
      <c r="N19" s="38">
        <v>38.1740514557317</v>
      </c>
      <c r="O19" s="38"/>
      <c r="P19" s="38"/>
      <c r="Q19" s="38"/>
    </row>
    <row r="20" spans="1:19" x14ac:dyDescent="0.45">
      <c r="A20">
        <v>18</v>
      </c>
      <c r="B20">
        <v>5452</v>
      </c>
      <c r="C20">
        <f t="shared" si="0"/>
        <v>8.6037377928164229</v>
      </c>
      <c r="D20">
        <v>0</v>
      </c>
      <c r="E20">
        <v>0</v>
      </c>
      <c r="F20">
        <f t="shared" si="1"/>
        <v>0.75096262966659399</v>
      </c>
      <c r="G20" s="7">
        <v>2.1190388848129098</v>
      </c>
      <c r="H20" s="7">
        <v>1.7895643079985799</v>
      </c>
      <c r="I20">
        <f t="shared" si="2"/>
        <v>8.0441955303676789</v>
      </c>
      <c r="J20">
        <f t="shared" si="3"/>
        <v>3589.3385727479522</v>
      </c>
    </row>
    <row r="21" spans="1:19" x14ac:dyDescent="0.45">
      <c r="A21">
        <v>19</v>
      </c>
      <c r="B21">
        <v>4312</v>
      </c>
      <c r="C21">
        <f t="shared" si="0"/>
        <v>8.3691571125888338</v>
      </c>
      <c r="D21">
        <v>0</v>
      </c>
      <c r="E21">
        <v>6</v>
      </c>
      <c r="F21">
        <f t="shared" si="1"/>
        <v>0.72025779145847002</v>
      </c>
      <c r="G21" s="7">
        <v>2.05496289424861</v>
      </c>
      <c r="H21" s="7">
        <v>1.9769310706821801</v>
      </c>
      <c r="I21">
        <f t="shared" si="2"/>
        <v>8.2506962435820554</v>
      </c>
      <c r="J21">
        <f t="shared" si="3"/>
        <v>4412.6201756600794</v>
      </c>
      <c r="L21" s="20"/>
      <c r="M21" s="25" t="s">
        <v>53</v>
      </c>
      <c r="N21" s="25" t="s">
        <v>42</v>
      </c>
      <c r="O21" s="25" t="s">
        <v>54</v>
      </c>
      <c r="P21" s="25" t="s">
        <v>55</v>
      </c>
      <c r="Q21" s="25" t="s">
        <v>56</v>
      </c>
      <c r="R21" s="25" t="s">
        <v>57</v>
      </c>
    </row>
    <row r="22" spans="1:19" x14ac:dyDescent="0.45">
      <c r="A22">
        <v>20</v>
      </c>
      <c r="B22">
        <v>1142</v>
      </c>
      <c r="C22">
        <f t="shared" si="0"/>
        <v>7.0405363902159559</v>
      </c>
      <c r="D22">
        <v>0</v>
      </c>
      <c r="E22">
        <v>6</v>
      </c>
      <c r="F22">
        <f t="shared" si="1"/>
        <v>0.74974599048752744</v>
      </c>
      <c r="G22" s="7">
        <v>2.1164623467600698</v>
      </c>
      <c r="H22" s="7">
        <v>2.0978256290408601</v>
      </c>
      <c r="I22">
        <f t="shared" si="2"/>
        <v>8.147268117392418</v>
      </c>
      <c r="J22">
        <f t="shared" si="3"/>
        <v>3979.0397883335154</v>
      </c>
      <c r="L22" s="26" t="s">
        <v>58</v>
      </c>
      <c r="M22" s="27">
        <v>10.6781528482874</v>
      </c>
      <c r="N22" s="27">
        <v>0.60914390000881502</v>
      </c>
      <c r="O22" s="27">
        <v>17.529770630770301</v>
      </c>
      <c r="P22" s="27">
        <v>1.23217732039866E-29</v>
      </c>
      <c r="Q22" s="27">
        <v>9.4665901308308307</v>
      </c>
      <c r="R22" s="27">
        <v>11.889715565744</v>
      </c>
    </row>
    <row r="23" spans="1:19" x14ac:dyDescent="0.45">
      <c r="A23">
        <v>21</v>
      </c>
      <c r="B23">
        <v>1027</v>
      </c>
      <c r="C23">
        <f t="shared" si="0"/>
        <v>6.9343972099285578</v>
      </c>
      <c r="D23">
        <v>0</v>
      </c>
      <c r="E23">
        <v>0</v>
      </c>
      <c r="F23">
        <f t="shared" si="1"/>
        <v>0.67348086334995094</v>
      </c>
      <c r="G23" s="7">
        <v>1.96105160662123</v>
      </c>
      <c r="H23" s="7">
        <v>1.8409825481237001</v>
      </c>
      <c r="I23">
        <f t="shared" si="2"/>
        <v>8.3159582750540224</v>
      </c>
      <c r="J23">
        <f t="shared" si="3"/>
        <v>4710.2015009797242</v>
      </c>
      <c r="L23" s="26" t="s">
        <v>23</v>
      </c>
      <c r="M23" s="27">
        <v>7.4069938540465897E-4</v>
      </c>
      <c r="N23" s="27">
        <v>2.2407046269136001E-3</v>
      </c>
      <c r="O23" s="27">
        <v>0.33056538399035401</v>
      </c>
      <c r="P23" s="27">
        <v>0.74180580146561403</v>
      </c>
      <c r="Q23" s="27">
        <v>-3.7159719967788901E-3</v>
      </c>
      <c r="R23" s="27">
        <v>5.1973707675882098E-3</v>
      </c>
    </row>
    <row r="24" spans="1:19" x14ac:dyDescent="0.45">
      <c r="A24">
        <v>22</v>
      </c>
      <c r="B24">
        <v>2404</v>
      </c>
      <c r="C24">
        <f t="shared" si="0"/>
        <v>7.7848892956550984</v>
      </c>
      <c r="D24">
        <v>0</v>
      </c>
      <c r="E24">
        <v>0</v>
      </c>
      <c r="F24">
        <f t="shared" si="1"/>
        <v>0.67552188166215543</v>
      </c>
      <c r="G24" s="7">
        <v>1.9650582362728799</v>
      </c>
      <c r="H24" s="7">
        <v>1.8749806299037</v>
      </c>
      <c r="I24">
        <f t="shared" si="2"/>
        <v>8.3087995231973206</v>
      </c>
      <c r="J24">
        <f t="shared" si="3"/>
        <v>4676.6027433117761</v>
      </c>
      <c r="L24" s="26" t="s">
        <v>24</v>
      </c>
      <c r="M24" s="27">
        <v>1.6467549426662498E-2</v>
      </c>
      <c r="N24" s="27">
        <v>7.23356460313411E-3</v>
      </c>
      <c r="O24" s="27">
        <v>2.2765469488621801</v>
      </c>
      <c r="P24" s="27">
        <v>2.5387573513404399E-2</v>
      </c>
      <c r="Q24" s="27">
        <v>2.08028036372999E-3</v>
      </c>
      <c r="R24" s="27">
        <v>3.0854818489594898E-2</v>
      </c>
    </row>
    <row r="25" spans="1:19" x14ac:dyDescent="0.45">
      <c r="A25">
        <v>23</v>
      </c>
      <c r="B25">
        <v>5077</v>
      </c>
      <c r="C25">
        <f t="shared" si="0"/>
        <v>8.5324758149473947</v>
      </c>
      <c r="D25">
        <v>0</v>
      </c>
      <c r="E25">
        <v>0</v>
      </c>
      <c r="F25">
        <f t="shared" si="1"/>
        <v>0.67415769509746359</v>
      </c>
      <c r="G25" s="7">
        <v>1.96237935788852</v>
      </c>
      <c r="H25" s="7">
        <v>1.67046196598467</v>
      </c>
      <c r="I25">
        <f t="shared" si="2"/>
        <v>8.3135843274513928</v>
      </c>
      <c r="J25">
        <f t="shared" si="3"/>
        <v>4699.0329913919804</v>
      </c>
      <c r="L25" s="28" t="s">
        <v>66</v>
      </c>
      <c r="M25" s="29">
        <v>-3.5074412678685798</v>
      </c>
      <c r="N25" s="29">
        <v>0.82367395398316101</v>
      </c>
      <c r="O25" s="29">
        <v>-4.2582884294290597</v>
      </c>
      <c r="P25" s="29">
        <v>5.39612929167822E-5</v>
      </c>
      <c r="Q25" s="29">
        <v>-5.1456956343189404</v>
      </c>
      <c r="R25" s="29">
        <v>-1.8691869014182301</v>
      </c>
    </row>
    <row r="26" spans="1:19" x14ac:dyDescent="0.45">
      <c r="A26">
        <v>24</v>
      </c>
      <c r="B26">
        <v>5114</v>
      </c>
      <c r="C26">
        <f t="shared" si="0"/>
        <v>8.5397371558511317</v>
      </c>
      <c r="D26">
        <v>0</v>
      </c>
      <c r="E26">
        <v>0</v>
      </c>
      <c r="F26">
        <f t="shared" si="1"/>
        <v>0.67489399754220847</v>
      </c>
      <c r="G26" s="7">
        <v>1.9638247946812699</v>
      </c>
      <c r="H26" s="7">
        <v>1.6737495734860699</v>
      </c>
      <c r="I26">
        <f t="shared" si="2"/>
        <v>8.311001789871062</v>
      </c>
      <c r="J26">
        <f t="shared" si="3"/>
        <v>4686.9132187207588</v>
      </c>
    </row>
    <row r="27" spans="1:19" x14ac:dyDescent="0.45">
      <c r="A27">
        <v>25</v>
      </c>
      <c r="B27">
        <v>4261</v>
      </c>
      <c r="C27">
        <f t="shared" si="0"/>
        <v>8.3572591534999123</v>
      </c>
      <c r="D27">
        <v>0</v>
      </c>
      <c r="E27">
        <v>0</v>
      </c>
      <c r="F27">
        <f t="shared" si="1"/>
        <v>0.6733562875295821</v>
      </c>
      <c r="G27" s="7">
        <v>1.9608073222248299</v>
      </c>
      <c r="H27" s="7">
        <v>1.9151484012813</v>
      </c>
      <c r="I27">
        <f t="shared" si="2"/>
        <v>8.3163952174273632</v>
      </c>
      <c r="J27">
        <f t="shared" si="3"/>
        <v>4712.2600373005971</v>
      </c>
    </row>
    <row r="28" spans="1:19" x14ac:dyDescent="0.45">
      <c r="A28">
        <v>26</v>
      </c>
      <c r="B28">
        <v>8839</v>
      </c>
      <c r="C28">
        <f t="shared" si="0"/>
        <v>9.0869290270609486</v>
      </c>
      <c r="D28">
        <v>0</v>
      </c>
      <c r="E28">
        <v>27</v>
      </c>
      <c r="F28">
        <f t="shared" si="1"/>
        <v>0.67718150900653562</v>
      </c>
      <c r="G28" s="7">
        <v>1.9683222083946099</v>
      </c>
      <c r="H28" s="7">
        <v>1.86501522014961</v>
      </c>
      <c r="I28">
        <f t="shared" si="2"/>
        <v>8.7476023122802467</v>
      </c>
      <c r="J28">
        <f t="shared" si="3"/>
        <v>7252.7066183305469</v>
      </c>
      <c r="L28" s="39" t="s">
        <v>69</v>
      </c>
      <c r="P28" s="39"/>
      <c r="Q28" s="39"/>
      <c r="R28" s="39"/>
      <c r="S28" s="39"/>
    </row>
    <row r="29" spans="1:19" x14ac:dyDescent="0.45">
      <c r="A29">
        <v>27</v>
      </c>
      <c r="B29">
        <v>5191</v>
      </c>
      <c r="C29">
        <f t="shared" si="0"/>
        <v>8.5546816358272295</v>
      </c>
      <c r="D29">
        <v>0</v>
      </c>
      <c r="E29">
        <v>6</v>
      </c>
      <c r="F29">
        <f t="shared" si="1"/>
        <v>0.67917993119030051</v>
      </c>
      <c r="G29" s="7">
        <v>1.9722596802157599</v>
      </c>
      <c r="H29" s="7">
        <v>1.5921636690105201</v>
      </c>
      <c r="I29">
        <f t="shared" si="2"/>
        <v>8.3947744258823729</v>
      </c>
      <c r="J29">
        <f t="shared" si="3"/>
        <v>5096.4633554792645</v>
      </c>
    </row>
    <row r="30" spans="1:19" x14ac:dyDescent="0.45">
      <c r="A30">
        <v>28</v>
      </c>
      <c r="B30">
        <v>16851</v>
      </c>
      <c r="C30">
        <f t="shared" si="0"/>
        <v>9.7321652812005421</v>
      </c>
      <c r="D30">
        <v>0</v>
      </c>
      <c r="E30">
        <v>34</v>
      </c>
      <c r="F30">
        <f t="shared" si="1"/>
        <v>0.67611976236323579</v>
      </c>
      <c r="G30" s="7">
        <v>1.96623345795502</v>
      </c>
      <c r="H30" s="7">
        <v>1.80097864991089</v>
      </c>
      <c r="I30">
        <f t="shared" si="2"/>
        <v>8.8665991722596136</v>
      </c>
      <c r="J30">
        <f t="shared" si="3"/>
        <v>8169.2049095461298</v>
      </c>
      <c r="L30" s="18" t="s">
        <v>70</v>
      </c>
    </row>
    <row r="31" spans="1:19" x14ac:dyDescent="0.45">
      <c r="A31">
        <v>29</v>
      </c>
      <c r="B31">
        <v>14720</v>
      </c>
      <c r="C31">
        <f t="shared" si="0"/>
        <v>9.5969623922828671</v>
      </c>
      <c r="D31">
        <v>100</v>
      </c>
      <c r="E31">
        <v>12</v>
      </c>
      <c r="F31">
        <f t="shared" si="1"/>
        <v>0.32205396187088442</v>
      </c>
      <c r="G31" s="7">
        <v>1.3799592391304301</v>
      </c>
      <c r="H31" s="7">
        <v>1.21706482994471</v>
      </c>
      <c r="I31">
        <f t="shared" si="2"/>
        <v>9.8202480236013034</v>
      </c>
      <c r="J31">
        <f t="shared" si="3"/>
        <v>21200.408220676403</v>
      </c>
    </row>
    <row r="32" spans="1:19" x14ac:dyDescent="0.45">
      <c r="A32">
        <v>30</v>
      </c>
      <c r="B32">
        <v>3379</v>
      </c>
      <c r="C32">
        <f t="shared" si="0"/>
        <v>8.1253350867142906</v>
      </c>
      <c r="D32">
        <v>0</v>
      </c>
      <c r="E32">
        <v>6</v>
      </c>
      <c r="F32">
        <f t="shared" si="1"/>
        <v>0.74420369047944845</v>
      </c>
      <c r="G32" s="7">
        <v>2.1047647232909101</v>
      </c>
      <c r="H32" s="7">
        <v>1.87810439415751</v>
      </c>
      <c r="I32">
        <f t="shared" si="2"/>
        <v>8.1667074091596632</v>
      </c>
      <c r="J32">
        <f t="shared" si="3"/>
        <v>4057.1462109058193</v>
      </c>
    </row>
    <row r="33" spans="1:12" x14ac:dyDescent="0.45">
      <c r="A33">
        <v>31</v>
      </c>
      <c r="B33">
        <v>2461</v>
      </c>
      <c r="C33">
        <f t="shared" si="0"/>
        <v>7.8083230503910555</v>
      </c>
      <c r="D33">
        <v>0</v>
      </c>
      <c r="E33">
        <v>6</v>
      </c>
      <c r="F33">
        <f t="shared" si="1"/>
        <v>0.74770616481037955</v>
      </c>
      <c r="G33" s="7">
        <v>2.1121495327102799</v>
      </c>
      <c r="H33" s="7">
        <v>1.7792844052066601</v>
      </c>
      <c r="I33">
        <f t="shared" si="2"/>
        <v>8.1544226861517046</v>
      </c>
      <c r="J33">
        <f t="shared" si="3"/>
        <v>4007.6101846562342</v>
      </c>
      <c r="L33" t="s">
        <v>71</v>
      </c>
    </row>
    <row r="34" spans="1:12" x14ac:dyDescent="0.45">
      <c r="A34">
        <v>32</v>
      </c>
      <c r="B34">
        <v>6633</v>
      </c>
      <c r="C34">
        <f t="shared" si="0"/>
        <v>8.7998124695255555</v>
      </c>
      <c r="D34">
        <v>0</v>
      </c>
      <c r="E34">
        <v>11</v>
      </c>
      <c r="F34">
        <f t="shared" si="1"/>
        <v>0.74478339820199468</v>
      </c>
      <c r="G34" s="7">
        <v>2.1059852253882099</v>
      </c>
      <c r="H34" s="7">
        <v>1.6904402938383201</v>
      </c>
      <c r="I34">
        <f t="shared" si="2"/>
        <v>8.2470118655036142</v>
      </c>
      <c r="J34">
        <f t="shared" si="3"/>
        <v>4396.3923277372287</v>
      </c>
      <c r="L34" s="19">
        <f>CORREL(B3:B89, J3:J89)</f>
        <v>0.58000134699214712</v>
      </c>
    </row>
    <row r="35" spans="1:12" x14ac:dyDescent="0.45">
      <c r="A35">
        <v>33</v>
      </c>
      <c r="B35">
        <v>14529</v>
      </c>
      <c r="C35">
        <f t="shared" ref="C35:C66" si="4">LN(B35)</f>
        <v>9.5839019310713383</v>
      </c>
      <c r="D35">
        <v>34</v>
      </c>
      <c r="E35">
        <v>16</v>
      </c>
      <c r="F35">
        <f t="shared" ref="F35:F66" si="5">LN(G35)</f>
        <v>0.6748445633456337</v>
      </c>
      <c r="G35" s="7">
        <v>1.96372771697983</v>
      </c>
      <c r="H35" s="7">
        <v>1.8142889906513</v>
      </c>
      <c r="I35">
        <f t="shared" ref="I35:I66" si="6">M$22+M$23*D35+M$24*E35+M$25*F35</f>
        <v>8.5998397473425303</v>
      </c>
      <c r="J35">
        <f t="shared" ref="J35:J66" si="7">EXP(I35)*EXP($M$12^2/2)</f>
        <v>6256.4451783040804</v>
      </c>
    </row>
    <row r="36" spans="1:12" x14ac:dyDescent="0.45">
      <c r="A36">
        <v>34</v>
      </c>
      <c r="B36">
        <v>10121</v>
      </c>
      <c r="C36">
        <f t="shared" si="4"/>
        <v>9.2223677521889016</v>
      </c>
      <c r="D36">
        <v>0</v>
      </c>
      <c r="E36">
        <v>16</v>
      </c>
      <c r="F36">
        <f t="shared" si="5"/>
        <v>0.65892531483745709</v>
      </c>
      <c r="G36" s="7">
        <v>1.9327141586799701</v>
      </c>
      <c r="H36" s="7">
        <v>1.65665003841279</v>
      </c>
      <c r="I36">
        <f t="shared" si="6"/>
        <v>8.6304917974098068</v>
      </c>
      <c r="J36">
        <f t="shared" si="7"/>
        <v>6451.1874264851522</v>
      </c>
    </row>
    <row r="37" spans="1:12" x14ac:dyDescent="0.45">
      <c r="A37">
        <v>35</v>
      </c>
      <c r="B37">
        <v>10354</v>
      </c>
      <c r="C37">
        <f t="shared" si="4"/>
        <v>9.2451281974618471</v>
      </c>
      <c r="D37">
        <v>34</v>
      </c>
      <c r="E37">
        <v>6</v>
      </c>
      <c r="F37">
        <f t="shared" si="5"/>
        <v>0.57329154268421667</v>
      </c>
      <c r="G37" s="7">
        <v>1.77409696735561</v>
      </c>
      <c r="H37" s="7">
        <v>1.6804524944394601</v>
      </c>
      <c r="I37">
        <f t="shared" si="6"/>
        <v>8.7913555086204695</v>
      </c>
      <c r="J37">
        <f t="shared" si="7"/>
        <v>7577.0801594375671</v>
      </c>
    </row>
    <row r="38" spans="1:12" x14ac:dyDescent="0.45">
      <c r="A38">
        <v>36</v>
      </c>
      <c r="B38">
        <v>7155</v>
      </c>
      <c r="C38">
        <f t="shared" si="4"/>
        <v>8.8755666919905511</v>
      </c>
      <c r="D38">
        <v>100</v>
      </c>
      <c r="E38">
        <v>17</v>
      </c>
      <c r="F38">
        <f t="shared" si="5"/>
        <v>0.57662121609361217</v>
      </c>
      <c r="G38" s="7">
        <v>1.7800139762403899</v>
      </c>
      <c r="H38" s="7">
        <v>1.75215115320057</v>
      </c>
      <c r="I38">
        <f t="shared" si="6"/>
        <v>9.0097060778258289</v>
      </c>
      <c r="J38">
        <f t="shared" si="7"/>
        <v>9426.0628047786067</v>
      </c>
    </row>
    <row r="39" spans="1:12" x14ac:dyDescent="0.45">
      <c r="A39">
        <v>37</v>
      </c>
      <c r="B39">
        <v>5475</v>
      </c>
      <c r="C39">
        <f t="shared" si="4"/>
        <v>8.6079475546847011</v>
      </c>
      <c r="D39">
        <v>0</v>
      </c>
      <c r="E39">
        <v>16</v>
      </c>
      <c r="F39">
        <f t="shared" si="5"/>
        <v>0.58514492388192707</v>
      </c>
      <c r="G39" s="7">
        <v>1.7952511415525101</v>
      </c>
      <c r="H39" s="7">
        <v>1.4853432979174701</v>
      </c>
      <c r="I39">
        <f t="shared" si="6"/>
        <v>8.8892721854067105</v>
      </c>
      <c r="J39">
        <f t="shared" si="7"/>
        <v>8356.541112772722</v>
      </c>
    </row>
    <row r="40" spans="1:12" x14ac:dyDescent="0.45">
      <c r="A40">
        <v>38</v>
      </c>
      <c r="B40">
        <v>3749</v>
      </c>
      <c r="C40">
        <f t="shared" si="4"/>
        <v>8.2292444167359129</v>
      </c>
      <c r="D40">
        <v>0</v>
      </c>
      <c r="E40">
        <v>0</v>
      </c>
      <c r="F40">
        <f t="shared" si="5"/>
        <v>0.7400429833824943</v>
      </c>
      <c r="G40" s="7">
        <v>2.0960256068284902</v>
      </c>
      <c r="H40" s="7">
        <v>1.7995166593937999</v>
      </c>
      <c r="I40">
        <f t="shared" si="6"/>
        <v>8.0824955483750571</v>
      </c>
      <c r="J40">
        <f t="shared" si="7"/>
        <v>3729.4768232640863</v>
      </c>
    </row>
    <row r="41" spans="1:12" x14ac:dyDescent="0.45">
      <c r="A41">
        <v>39</v>
      </c>
      <c r="B41">
        <v>9555</v>
      </c>
      <c r="C41">
        <f t="shared" si="4"/>
        <v>9.1648198566743737</v>
      </c>
      <c r="D41">
        <v>36</v>
      </c>
      <c r="E41">
        <v>18</v>
      </c>
      <c r="F41">
        <f t="shared" si="5"/>
        <v>0.67652629932390651</v>
      </c>
      <c r="G41" s="7">
        <v>1.96703296703297</v>
      </c>
      <c r="H41" s="7">
        <v>1.90974681664506</v>
      </c>
      <c r="I41">
        <f t="shared" si="6"/>
        <v>8.6283576547948133</v>
      </c>
      <c r="J41">
        <f t="shared" si="7"/>
        <v>6437.4343532107987</v>
      </c>
    </row>
    <row r="42" spans="1:12" x14ac:dyDescent="0.45">
      <c r="A42">
        <v>40</v>
      </c>
      <c r="B42">
        <v>5039</v>
      </c>
      <c r="C42">
        <f t="shared" si="4"/>
        <v>8.5249629286805977</v>
      </c>
      <c r="D42">
        <v>0</v>
      </c>
      <c r="E42">
        <v>8</v>
      </c>
      <c r="F42">
        <f t="shared" si="5"/>
        <v>0.67996281059408614</v>
      </c>
      <c r="G42" s="7">
        <v>1.9738043262552101</v>
      </c>
      <c r="H42" s="7">
        <v>1.8499327002654</v>
      </c>
      <c r="I42">
        <f t="shared" si="6"/>
        <v>8.4249636212070946</v>
      </c>
      <c r="J42">
        <f t="shared" si="7"/>
        <v>5252.6674579035671</v>
      </c>
    </row>
    <row r="43" spans="1:12" x14ac:dyDescent="0.45">
      <c r="A43">
        <v>41</v>
      </c>
      <c r="B43">
        <v>3797</v>
      </c>
      <c r="C43">
        <f t="shared" si="4"/>
        <v>8.241966560231802</v>
      </c>
      <c r="D43">
        <v>0</v>
      </c>
      <c r="E43">
        <v>5</v>
      </c>
      <c r="F43">
        <f t="shared" si="5"/>
        <v>0.76331572797655411</v>
      </c>
      <c r="G43" s="7">
        <v>2.14537792994469</v>
      </c>
      <c r="H43" s="7">
        <v>2.1239100454330901</v>
      </c>
      <c r="I43">
        <f t="shared" si="6"/>
        <v>8.0832055107025997</v>
      </c>
      <c r="J43">
        <f t="shared" si="7"/>
        <v>3732.1255514474028</v>
      </c>
    </row>
    <row r="44" spans="1:12" x14ac:dyDescent="0.45">
      <c r="A44">
        <v>42</v>
      </c>
      <c r="B44">
        <v>4513</v>
      </c>
      <c r="C44">
        <f t="shared" si="4"/>
        <v>8.4147173998270013</v>
      </c>
      <c r="D44">
        <v>0</v>
      </c>
      <c r="E44">
        <v>0</v>
      </c>
      <c r="F44">
        <f t="shared" si="5"/>
        <v>0.7580249417338627</v>
      </c>
      <c r="G44" s="7">
        <v>2.13405716818081</v>
      </c>
      <c r="H44" s="7">
        <v>2.0271186444918001</v>
      </c>
      <c r="I44">
        <f t="shared" si="6"/>
        <v>8.0194248855763739</v>
      </c>
      <c r="J44">
        <f t="shared" si="7"/>
        <v>3501.5204874992451</v>
      </c>
    </row>
    <row r="45" spans="1:12" x14ac:dyDescent="0.45">
      <c r="A45">
        <v>43</v>
      </c>
      <c r="B45">
        <v>6880</v>
      </c>
      <c r="C45">
        <f t="shared" si="4"/>
        <v>8.8363739309273885</v>
      </c>
      <c r="D45">
        <v>100</v>
      </c>
      <c r="E45">
        <v>12</v>
      </c>
      <c r="F45">
        <f t="shared" si="5"/>
        <v>0.67747264884746006</v>
      </c>
      <c r="G45" s="7">
        <v>1.9688953488372101</v>
      </c>
      <c r="H45" s="7">
        <v>1.94684596941412</v>
      </c>
      <c r="I45">
        <f t="shared" si="6"/>
        <v>8.5736378535279965</v>
      </c>
      <c r="J45">
        <f t="shared" si="7"/>
        <v>6094.6434783944724</v>
      </c>
    </row>
    <row r="46" spans="1:12" x14ac:dyDescent="0.45">
      <c r="A46">
        <v>44</v>
      </c>
      <c r="B46">
        <v>5868</v>
      </c>
      <c r="C46">
        <f t="shared" si="4"/>
        <v>8.6772691392628722</v>
      </c>
      <c r="D46">
        <v>0</v>
      </c>
      <c r="E46">
        <v>7</v>
      </c>
      <c r="F46">
        <f t="shared" si="5"/>
        <v>0.67439716880374301</v>
      </c>
      <c r="G46" s="7">
        <v>1.9628493524199</v>
      </c>
      <c r="H46" s="7">
        <v>1.7990565827751099</v>
      </c>
      <c r="I46">
        <f t="shared" si="6"/>
        <v>8.428017233478057</v>
      </c>
      <c r="J46">
        <f t="shared" si="7"/>
        <v>5268.7315820290269</v>
      </c>
    </row>
    <row r="47" spans="1:12" x14ac:dyDescent="0.45">
      <c r="A47">
        <v>45</v>
      </c>
      <c r="B47">
        <v>5338</v>
      </c>
      <c r="C47">
        <f t="shared" si="4"/>
        <v>8.5826063299644701</v>
      </c>
      <c r="D47">
        <v>0</v>
      </c>
      <c r="E47">
        <v>0</v>
      </c>
      <c r="F47">
        <f t="shared" si="5"/>
        <v>0.6742358756631317</v>
      </c>
      <c r="G47" s="7">
        <v>1.96253278381416</v>
      </c>
      <c r="H47" s="7">
        <v>1.61494829057963</v>
      </c>
      <c r="I47">
        <f t="shared" si="6"/>
        <v>8.313310113709024</v>
      </c>
      <c r="J47">
        <f t="shared" si="7"/>
        <v>4697.7446286213572</v>
      </c>
    </row>
    <row r="48" spans="1:12" x14ac:dyDescent="0.45">
      <c r="A48">
        <v>46</v>
      </c>
      <c r="B48">
        <v>6614</v>
      </c>
      <c r="C48">
        <f t="shared" si="4"/>
        <v>8.7969438935417372</v>
      </c>
      <c r="D48">
        <v>100</v>
      </c>
      <c r="E48">
        <v>0</v>
      </c>
      <c r="F48">
        <f t="shared" si="5"/>
        <v>0.67606838788206025</v>
      </c>
      <c r="G48" s="7">
        <v>1.9661324463259799</v>
      </c>
      <c r="H48" s="7">
        <v>1.8029483469464</v>
      </c>
      <c r="I48">
        <f t="shared" si="6"/>
        <v>8.3809526232689464</v>
      </c>
      <c r="J48">
        <f t="shared" si="7"/>
        <v>5026.5056296286994</v>
      </c>
    </row>
    <row r="49" spans="1:10" x14ac:dyDescent="0.45">
      <c r="A49">
        <v>47</v>
      </c>
      <c r="B49">
        <v>2086</v>
      </c>
      <c r="C49">
        <f t="shared" si="4"/>
        <v>7.643003635560718</v>
      </c>
      <c r="D49">
        <v>0</v>
      </c>
      <c r="E49">
        <v>0</v>
      </c>
      <c r="F49">
        <f t="shared" si="5"/>
        <v>0.67305208480392575</v>
      </c>
      <c r="G49" s="7">
        <v>1.96021093000959</v>
      </c>
      <c r="H49" s="7">
        <v>1.9320925648568601</v>
      </c>
      <c r="I49">
        <f t="shared" si="6"/>
        <v>8.3174621906211286</v>
      </c>
      <c r="J49">
        <f t="shared" si="7"/>
        <v>4717.2905756900109</v>
      </c>
    </row>
    <row r="50" spans="1:10" x14ac:dyDescent="0.45">
      <c r="A50">
        <v>48</v>
      </c>
      <c r="B50">
        <v>3307</v>
      </c>
      <c r="C50">
        <f t="shared" si="4"/>
        <v>8.1037967129817936</v>
      </c>
      <c r="D50">
        <v>100</v>
      </c>
      <c r="E50">
        <v>6</v>
      </c>
      <c r="F50">
        <f t="shared" si="5"/>
        <v>0.67760519470058322</v>
      </c>
      <c r="G50" s="7">
        <v>1.9691563350468699</v>
      </c>
      <c r="H50" s="7">
        <v>1.85019508260993</v>
      </c>
      <c r="I50">
        <f t="shared" si="6"/>
        <v>8.4743676601728914</v>
      </c>
      <c r="J50">
        <f t="shared" si="7"/>
        <v>5518.6875743850524</v>
      </c>
    </row>
    <row r="51" spans="1:10" x14ac:dyDescent="0.45">
      <c r="A51">
        <v>49</v>
      </c>
      <c r="B51">
        <v>2658</v>
      </c>
      <c r="C51">
        <f t="shared" si="4"/>
        <v>7.8853292392731911</v>
      </c>
      <c r="D51">
        <v>0</v>
      </c>
      <c r="E51">
        <v>16</v>
      </c>
      <c r="F51">
        <f t="shared" si="5"/>
        <v>0.67741076709901682</v>
      </c>
      <c r="G51" s="7">
        <v>1.96877351392024</v>
      </c>
      <c r="H51" s="7">
        <v>1.9481796151770101</v>
      </c>
      <c r="I51">
        <f t="shared" si="6"/>
        <v>8.5656551592923975</v>
      </c>
      <c r="J51">
        <f t="shared" si="7"/>
        <v>6046.1854730768164</v>
      </c>
    </row>
    <row r="52" spans="1:10" x14ac:dyDescent="0.45">
      <c r="A52">
        <v>50</v>
      </c>
      <c r="B52">
        <v>1200</v>
      </c>
      <c r="C52">
        <f t="shared" si="4"/>
        <v>7.0900768357760917</v>
      </c>
      <c r="D52">
        <v>0</v>
      </c>
      <c r="E52">
        <v>0</v>
      </c>
      <c r="F52">
        <f t="shared" si="5"/>
        <v>0.73716406597671957</v>
      </c>
      <c r="G52" s="7">
        <v>2.09</v>
      </c>
      <c r="H52" s="7">
        <v>1.75908569723359</v>
      </c>
      <c r="I52">
        <f t="shared" si="6"/>
        <v>8.092593182090857</v>
      </c>
      <c r="J52">
        <f t="shared" si="7"/>
        <v>3767.326488602997</v>
      </c>
    </row>
    <row r="53" spans="1:10" x14ac:dyDescent="0.45">
      <c r="A53">
        <v>51</v>
      </c>
      <c r="B53">
        <v>1645</v>
      </c>
      <c r="C53">
        <f t="shared" si="4"/>
        <v>7.4054956631994724</v>
      </c>
      <c r="D53">
        <v>0</v>
      </c>
      <c r="E53">
        <v>0</v>
      </c>
      <c r="F53">
        <f t="shared" si="5"/>
        <v>0.73248479125266419</v>
      </c>
      <c r="G53" s="7">
        <v>2.08024316109422</v>
      </c>
      <c r="H53" s="7">
        <v>1.74677468590858</v>
      </c>
      <c r="I53">
        <f t="shared" si="6"/>
        <v>8.1090054633617044</v>
      </c>
      <c r="J53">
        <f t="shared" si="7"/>
        <v>3829.6670869425225</v>
      </c>
    </row>
    <row r="54" spans="1:10" x14ac:dyDescent="0.45">
      <c r="A54">
        <v>52</v>
      </c>
      <c r="B54">
        <v>1584</v>
      </c>
      <c r="C54">
        <f t="shared" si="4"/>
        <v>7.3677085723743714</v>
      </c>
      <c r="D54">
        <v>100</v>
      </c>
      <c r="E54">
        <v>0</v>
      </c>
      <c r="F54">
        <f t="shared" si="5"/>
        <v>0.7412155836009684</v>
      </c>
      <c r="G54" s="7">
        <v>2.09848484848485</v>
      </c>
      <c r="H54" s="7">
        <v>1.85659726793137</v>
      </c>
      <c r="I54">
        <f t="shared" si="6"/>
        <v>8.1524526605185361</v>
      </c>
      <c r="J54">
        <f t="shared" si="7"/>
        <v>3999.7228615299746</v>
      </c>
    </row>
    <row r="55" spans="1:10" x14ac:dyDescent="0.45">
      <c r="A55">
        <v>53</v>
      </c>
      <c r="B55">
        <v>2756</v>
      </c>
      <c r="C55">
        <f t="shared" si="4"/>
        <v>7.9215356321335495</v>
      </c>
      <c r="D55">
        <v>0</v>
      </c>
      <c r="E55">
        <v>0</v>
      </c>
      <c r="F55">
        <f t="shared" si="5"/>
        <v>0.74304254619574595</v>
      </c>
      <c r="G55" s="7">
        <v>2.1023222060957898</v>
      </c>
      <c r="H55" s="7">
        <v>2.06234565474209</v>
      </c>
      <c r="I55">
        <f t="shared" si="6"/>
        <v>8.0719747579782961</v>
      </c>
      <c r="J55">
        <f t="shared" si="7"/>
        <v>3690.4454597357176</v>
      </c>
    </row>
    <row r="56" spans="1:10" x14ac:dyDescent="0.45">
      <c r="A56">
        <v>54</v>
      </c>
      <c r="B56">
        <v>1367</v>
      </c>
      <c r="C56">
        <f t="shared" si="4"/>
        <v>7.2203738367239492</v>
      </c>
      <c r="D56">
        <v>0</v>
      </c>
      <c r="E56">
        <v>0</v>
      </c>
      <c r="F56">
        <f t="shared" si="5"/>
        <v>0.6806332152684692</v>
      </c>
      <c r="G56" s="7">
        <v>1.9751280175566901</v>
      </c>
      <c r="H56" s="7">
        <v>1.8532371403597701</v>
      </c>
      <c r="I56">
        <f t="shared" si="6"/>
        <v>8.2908718207726935</v>
      </c>
      <c r="J56">
        <f t="shared" si="7"/>
        <v>4593.5090658639629</v>
      </c>
    </row>
    <row r="57" spans="1:10" x14ac:dyDescent="0.45">
      <c r="A57">
        <v>55</v>
      </c>
      <c r="B57">
        <v>3293</v>
      </c>
      <c r="C57">
        <f t="shared" si="4"/>
        <v>8.0995542823763635</v>
      </c>
      <c r="D57">
        <v>0</v>
      </c>
      <c r="E57">
        <v>0</v>
      </c>
      <c r="F57">
        <f t="shared" si="5"/>
        <v>0.67938759946515204</v>
      </c>
      <c r="G57" s="7">
        <v>1.972669298512</v>
      </c>
      <c r="H57" s="7">
        <v>1.5783155456342399</v>
      </c>
      <c r="I57">
        <f t="shared" si="6"/>
        <v>8.295240745045156</v>
      </c>
      <c r="J57">
        <f t="shared" si="7"/>
        <v>4613.6216623314494</v>
      </c>
    </row>
    <row r="58" spans="1:10" x14ac:dyDescent="0.45">
      <c r="A58">
        <v>56</v>
      </c>
      <c r="B58">
        <v>6128</v>
      </c>
      <c r="C58">
        <f t="shared" si="4"/>
        <v>8.7206237114204264</v>
      </c>
      <c r="D58">
        <v>0</v>
      </c>
      <c r="E58">
        <v>0</v>
      </c>
      <c r="F58">
        <f t="shared" si="5"/>
        <v>0.67578120362854277</v>
      </c>
      <c r="G58" s="7">
        <v>1.96556788511749</v>
      </c>
      <c r="H58" s="7">
        <v>1.6305157592639199</v>
      </c>
      <c r="I58">
        <f t="shared" si="6"/>
        <v>8.30788996663075</v>
      </c>
      <c r="J58">
        <f t="shared" si="7"/>
        <v>4672.351042451689</v>
      </c>
    </row>
    <row r="59" spans="1:10" x14ac:dyDescent="0.45">
      <c r="A59">
        <v>57</v>
      </c>
      <c r="B59">
        <v>5198</v>
      </c>
      <c r="C59">
        <f t="shared" si="4"/>
        <v>8.5560292152014359</v>
      </c>
      <c r="D59">
        <v>0</v>
      </c>
      <c r="E59">
        <v>0</v>
      </c>
      <c r="F59">
        <f t="shared" si="5"/>
        <v>0.682315353184344</v>
      </c>
      <c r="G59" s="7">
        <v>1.97845325125048</v>
      </c>
      <c r="H59" s="7">
        <v>1.8291494864089299</v>
      </c>
      <c r="I59">
        <f t="shared" si="6"/>
        <v>8.2849718208283072</v>
      </c>
      <c r="J59">
        <f t="shared" si="7"/>
        <v>4566.4871556512144</v>
      </c>
    </row>
    <row r="60" spans="1:10" x14ac:dyDescent="0.45">
      <c r="A60">
        <v>58</v>
      </c>
      <c r="B60">
        <v>12620</v>
      </c>
      <c r="C60">
        <f t="shared" si="4"/>
        <v>9.443038136095204</v>
      </c>
      <c r="D60">
        <v>0</v>
      </c>
      <c r="E60">
        <v>41</v>
      </c>
      <c r="F60">
        <f t="shared" si="5"/>
        <v>0.45744490742062671</v>
      </c>
      <c r="G60" s="7">
        <v>1.58003169572108</v>
      </c>
      <c r="H60" s="7">
        <v>1.38151819254385</v>
      </c>
      <c r="I60">
        <f t="shared" si="6"/>
        <v>9.7488612287171339</v>
      </c>
      <c r="J60">
        <f t="shared" si="7"/>
        <v>19739.735649520397</v>
      </c>
    </row>
    <row r="61" spans="1:10" x14ac:dyDescent="0.45">
      <c r="A61">
        <v>59</v>
      </c>
      <c r="B61">
        <v>3499</v>
      </c>
      <c r="C61">
        <f t="shared" si="4"/>
        <v>8.1602324923676886</v>
      </c>
      <c r="D61">
        <v>0</v>
      </c>
      <c r="E61">
        <v>0</v>
      </c>
      <c r="F61">
        <f t="shared" si="5"/>
        <v>0.77921736979655154</v>
      </c>
      <c r="G61" s="7">
        <v>2.1797656473278102</v>
      </c>
      <c r="H61" s="7">
        <v>1.96068915253733</v>
      </c>
      <c r="I61">
        <f t="shared" si="6"/>
        <v>7.9450936888229631</v>
      </c>
      <c r="J61">
        <f t="shared" si="7"/>
        <v>3250.6861671353181</v>
      </c>
    </row>
    <row r="62" spans="1:10" x14ac:dyDescent="0.45">
      <c r="A62">
        <v>60</v>
      </c>
      <c r="B62">
        <v>3872</v>
      </c>
      <c r="C62">
        <f t="shared" si="4"/>
        <v>8.2615264483964683</v>
      </c>
      <c r="D62">
        <v>0</v>
      </c>
      <c r="E62">
        <v>5</v>
      </c>
      <c r="F62">
        <f t="shared" si="5"/>
        <v>0.77921113919353413</v>
      </c>
      <c r="G62" s="7">
        <v>2.1797520661157002</v>
      </c>
      <c r="H62" s="7">
        <v>1.8102038777021601</v>
      </c>
      <c r="I62">
        <f t="shared" si="6"/>
        <v>8.0274532894304222</v>
      </c>
      <c r="J62">
        <f t="shared" si="7"/>
        <v>3529.745256395046</v>
      </c>
    </row>
    <row r="63" spans="1:10" x14ac:dyDescent="0.45">
      <c r="A63">
        <v>61</v>
      </c>
      <c r="B63">
        <v>1575</v>
      </c>
      <c r="C63">
        <f t="shared" si="4"/>
        <v>7.3620105512597336</v>
      </c>
      <c r="D63">
        <v>0</v>
      </c>
      <c r="E63">
        <v>0</v>
      </c>
      <c r="F63">
        <f t="shared" si="5"/>
        <v>0.77947049019768733</v>
      </c>
      <c r="G63" s="7">
        <v>2.1803174603174602</v>
      </c>
      <c r="H63" s="7">
        <v>1.95560105585705</v>
      </c>
      <c r="I63">
        <f t="shared" si="6"/>
        <v>7.9442058838822804</v>
      </c>
      <c r="J63">
        <f t="shared" si="7"/>
        <v>3247.8014726080291</v>
      </c>
    </row>
    <row r="64" spans="1:10" x14ac:dyDescent="0.45">
      <c r="A64">
        <v>62</v>
      </c>
      <c r="B64">
        <v>4092</v>
      </c>
      <c r="C64">
        <f t="shared" si="4"/>
        <v>8.3167891270715177</v>
      </c>
      <c r="D64">
        <v>0</v>
      </c>
      <c r="E64">
        <v>0</v>
      </c>
      <c r="F64">
        <f t="shared" si="5"/>
        <v>0.77262577697578538</v>
      </c>
      <c r="G64" s="7">
        <v>2.16544477028348</v>
      </c>
      <c r="H64" s="7">
        <v>1.9147213156412699</v>
      </c>
      <c r="I64">
        <f t="shared" si="6"/>
        <v>7.9682133135035045</v>
      </c>
      <c r="J64">
        <f t="shared" si="7"/>
        <v>3326.7163189736607</v>
      </c>
    </row>
    <row r="65" spans="1:10" x14ac:dyDescent="0.45">
      <c r="A65">
        <v>63</v>
      </c>
      <c r="B65">
        <v>5258</v>
      </c>
      <c r="C65">
        <f t="shared" si="4"/>
        <v>8.5675060052898271</v>
      </c>
      <c r="D65">
        <v>0</v>
      </c>
      <c r="E65">
        <v>0</v>
      </c>
      <c r="F65">
        <f t="shared" si="5"/>
        <v>0.68665984622638587</v>
      </c>
      <c r="G65" s="7">
        <v>1.98706732597946</v>
      </c>
      <c r="H65" s="7">
        <v>1.9148163417617401</v>
      </c>
      <c r="I65">
        <f t="shared" si="6"/>
        <v>8.2697337666446806</v>
      </c>
      <c r="J65">
        <f t="shared" si="7"/>
        <v>4497.4302595428508</v>
      </c>
    </row>
    <row r="66" spans="1:10" x14ac:dyDescent="0.45">
      <c r="A66">
        <v>64</v>
      </c>
      <c r="B66">
        <v>5334</v>
      </c>
      <c r="C66">
        <f t="shared" si="4"/>
        <v>8.5818567047419592</v>
      </c>
      <c r="D66">
        <v>0</v>
      </c>
      <c r="E66">
        <v>0</v>
      </c>
      <c r="F66">
        <f t="shared" si="5"/>
        <v>0.68306654500451358</v>
      </c>
      <c r="G66" s="7">
        <v>1.9799400074990601</v>
      </c>
      <c r="H66" s="7">
        <v>1.86053379034954</v>
      </c>
      <c r="I66">
        <f t="shared" si="6"/>
        <v>8.2823370596381594</v>
      </c>
      <c r="J66">
        <f t="shared" si="7"/>
        <v>4554.4713888073575</v>
      </c>
    </row>
    <row r="67" spans="1:10" x14ac:dyDescent="0.45">
      <c r="A67">
        <v>65</v>
      </c>
      <c r="B67">
        <v>5778</v>
      </c>
      <c r="C67">
        <f t="shared" ref="C67:C89" si="8">LN(B67)</f>
        <v>8.6618128810261812</v>
      </c>
      <c r="D67">
        <v>0</v>
      </c>
      <c r="E67">
        <v>0</v>
      </c>
      <c r="F67">
        <f t="shared" ref="F67:F89" si="9">LN(G67)</f>
        <v>0.68305838390760953</v>
      </c>
      <c r="G67" s="7">
        <v>1.97992384908273</v>
      </c>
      <c r="H67" s="7">
        <v>1.93581641528207</v>
      </c>
      <c r="I67">
        <f t="shared" ref="I67:I89" si="10">M$22+M$23*D67+M$24*E67+M$25*F67</f>
        <v>8.2823656842062316</v>
      </c>
      <c r="J67">
        <f t="shared" ref="J67:J89" si="11">EXP(I67)*EXP($M$12^2/2)</f>
        <v>4554.6017604495673</v>
      </c>
    </row>
    <row r="68" spans="1:10" x14ac:dyDescent="0.45">
      <c r="A68">
        <v>66</v>
      </c>
      <c r="B68">
        <v>5441</v>
      </c>
      <c r="C68">
        <f t="shared" si="8"/>
        <v>8.6017181464859256</v>
      </c>
      <c r="D68">
        <v>0</v>
      </c>
      <c r="E68">
        <v>0</v>
      </c>
      <c r="F68">
        <f t="shared" si="9"/>
        <v>0.68308013640826504</v>
      </c>
      <c r="G68" s="7">
        <v>1.97996691784598</v>
      </c>
      <c r="H68" s="7">
        <v>1.71988275067949</v>
      </c>
      <c r="I68">
        <f t="shared" si="10"/>
        <v>8.2822893885877527</v>
      </c>
      <c r="J68">
        <f t="shared" si="11"/>
        <v>4554.2542775472084</v>
      </c>
    </row>
    <row r="69" spans="1:10" x14ac:dyDescent="0.45">
      <c r="A69">
        <v>67</v>
      </c>
      <c r="B69">
        <v>4877</v>
      </c>
      <c r="C69">
        <f t="shared" si="8"/>
        <v>8.4922855557100529</v>
      </c>
      <c r="D69">
        <v>0</v>
      </c>
      <c r="E69">
        <v>0</v>
      </c>
      <c r="F69">
        <f t="shared" si="9"/>
        <v>0.68615126725311937</v>
      </c>
      <c r="G69" s="7">
        <v>1.98605700225548</v>
      </c>
      <c r="H69" s="7">
        <v>1.7634366492133</v>
      </c>
      <c r="I69">
        <f t="shared" si="10"/>
        <v>8.2715175775234862</v>
      </c>
      <c r="J69">
        <f t="shared" si="11"/>
        <v>4505.4599841923819</v>
      </c>
    </row>
    <row r="70" spans="1:10" x14ac:dyDescent="0.45">
      <c r="A70">
        <v>68</v>
      </c>
      <c r="B70">
        <v>4874</v>
      </c>
      <c r="C70">
        <f t="shared" si="8"/>
        <v>8.4916702341851522</v>
      </c>
      <c r="D70">
        <v>0</v>
      </c>
      <c r="E70">
        <v>0</v>
      </c>
      <c r="F70">
        <f t="shared" si="9"/>
        <v>0.68594031316811077</v>
      </c>
      <c r="G70" s="7">
        <v>1.98563807960607</v>
      </c>
      <c r="H70" s="7">
        <v>1.6259919740867099</v>
      </c>
      <c r="I70">
        <f t="shared" si="10"/>
        <v>8.2722574865868701</v>
      </c>
      <c r="J70">
        <f t="shared" si="11"/>
        <v>4508.7948484654062</v>
      </c>
    </row>
    <row r="71" spans="1:10" x14ac:dyDescent="0.45">
      <c r="A71">
        <v>69</v>
      </c>
      <c r="B71">
        <v>4013</v>
      </c>
      <c r="C71">
        <f t="shared" si="8"/>
        <v>8.2972943702669166</v>
      </c>
      <c r="D71">
        <v>0</v>
      </c>
      <c r="E71">
        <v>0</v>
      </c>
      <c r="F71">
        <f t="shared" si="9"/>
        <v>0.77940031683934941</v>
      </c>
      <c r="G71" s="7">
        <v>2.1801644654871701</v>
      </c>
      <c r="H71" s="7">
        <v>1.7794302644556701</v>
      </c>
      <c r="I71">
        <f t="shared" si="10"/>
        <v>7.9444520128152192</v>
      </c>
      <c r="J71">
        <f t="shared" si="11"/>
        <v>3248.6009489019666</v>
      </c>
    </row>
    <row r="72" spans="1:10" x14ac:dyDescent="0.45">
      <c r="A72">
        <v>70</v>
      </c>
      <c r="B72">
        <v>3501</v>
      </c>
      <c r="C72">
        <f t="shared" si="8"/>
        <v>8.160803920954665</v>
      </c>
      <c r="D72">
        <v>0</v>
      </c>
      <c r="E72">
        <v>0</v>
      </c>
      <c r="F72">
        <f t="shared" si="9"/>
        <v>0.7793012921734559</v>
      </c>
      <c r="G72" s="7">
        <v>2.1799485861182499</v>
      </c>
      <c r="H72" s="7">
        <v>2.1735879909745299</v>
      </c>
      <c r="I72">
        <f t="shared" si="10"/>
        <v>7.9447993360149116</v>
      </c>
      <c r="J72">
        <f t="shared" si="11"/>
        <v>3249.7294593456477</v>
      </c>
    </row>
    <row r="73" spans="1:10" x14ac:dyDescent="0.45">
      <c r="A73">
        <v>71</v>
      </c>
      <c r="B73">
        <v>3358</v>
      </c>
      <c r="C73">
        <f t="shared" si="8"/>
        <v>8.119100837637486</v>
      </c>
      <c r="D73">
        <v>0</v>
      </c>
      <c r="E73">
        <v>0</v>
      </c>
      <c r="F73">
        <f t="shared" si="9"/>
        <v>0.76578636419991719</v>
      </c>
      <c r="G73" s="7">
        <v>2.1506849315068499</v>
      </c>
      <c r="H73" s="7">
        <v>1.8932482234427901</v>
      </c>
      <c r="I73">
        <f t="shared" si="10"/>
        <v>7.9922021521215729</v>
      </c>
      <c r="J73">
        <f t="shared" si="11"/>
        <v>3407.4852834365274</v>
      </c>
    </row>
    <row r="74" spans="1:10" x14ac:dyDescent="0.45">
      <c r="A74">
        <v>72</v>
      </c>
      <c r="B74">
        <v>7459</v>
      </c>
      <c r="C74">
        <f t="shared" si="8"/>
        <v>8.9171766359551636</v>
      </c>
      <c r="D74">
        <v>0</v>
      </c>
      <c r="E74">
        <v>31</v>
      </c>
      <c r="F74">
        <f t="shared" si="9"/>
        <v>0.68310903247114751</v>
      </c>
      <c r="G74" s="7">
        <v>1.98002413192117</v>
      </c>
      <c r="H74" s="7">
        <v>1.8084911721605299</v>
      </c>
      <c r="I74">
        <f t="shared" si="10"/>
        <v>8.7926820695708567</v>
      </c>
      <c r="J74">
        <f t="shared" si="11"/>
        <v>7587.1382879803159</v>
      </c>
    </row>
    <row r="75" spans="1:10" x14ac:dyDescent="0.45">
      <c r="A75">
        <v>73</v>
      </c>
      <c r="B75">
        <v>4685</v>
      </c>
      <c r="C75">
        <f t="shared" si="8"/>
        <v>8.4521211946725234</v>
      </c>
      <c r="D75">
        <v>0</v>
      </c>
      <c r="E75">
        <v>17</v>
      </c>
      <c r="F75">
        <f t="shared" si="9"/>
        <v>0.68768941111313475</v>
      </c>
      <c r="G75" s="7">
        <v>1.9891141942369299</v>
      </c>
      <c r="H75" s="7">
        <v>1.6440760740208</v>
      </c>
      <c r="I75">
        <f t="shared" si="10"/>
        <v>8.5460709685262124</v>
      </c>
      <c r="J75">
        <f t="shared" si="11"/>
        <v>5928.9277697129155</v>
      </c>
    </row>
    <row r="76" spans="1:10" x14ac:dyDescent="0.45">
      <c r="A76">
        <v>74</v>
      </c>
      <c r="B76">
        <v>4011</v>
      </c>
      <c r="C76">
        <f t="shared" si="8"/>
        <v>8.2967958657700525</v>
      </c>
      <c r="D76">
        <v>0</v>
      </c>
      <c r="E76">
        <v>5</v>
      </c>
      <c r="F76">
        <f t="shared" si="9"/>
        <v>0.76167455686800234</v>
      </c>
      <c r="G76" s="7">
        <v>2.1418598853153799</v>
      </c>
      <c r="H76" s="7">
        <v>1.77441608926142</v>
      </c>
      <c r="I76">
        <f t="shared" si="10"/>
        <v>8.0889618219763673</v>
      </c>
      <c r="J76">
        <f t="shared" si="11"/>
        <v>3753.6707788601007</v>
      </c>
    </row>
    <row r="77" spans="1:10" x14ac:dyDescent="0.45">
      <c r="A77">
        <v>75</v>
      </c>
      <c r="B77">
        <v>6817</v>
      </c>
      <c r="C77">
        <f t="shared" si="8"/>
        <v>8.8271747713627846</v>
      </c>
      <c r="D77">
        <v>0</v>
      </c>
      <c r="E77">
        <v>18</v>
      </c>
      <c r="F77">
        <f t="shared" si="9"/>
        <v>0.68304794614649444</v>
      </c>
      <c r="G77" s="7">
        <v>1.97990318321842</v>
      </c>
      <c r="H77" s="7">
        <v>1.70847083079983</v>
      </c>
      <c r="I77">
        <f t="shared" si="10"/>
        <v>8.5788181837202355</v>
      </c>
      <c r="J77">
        <f t="shared" si="11"/>
        <v>6126.2976627913004</v>
      </c>
    </row>
    <row r="78" spans="1:10" x14ac:dyDescent="0.45">
      <c r="A78">
        <v>76</v>
      </c>
      <c r="B78">
        <v>4160</v>
      </c>
      <c r="C78">
        <f t="shared" si="8"/>
        <v>8.3332703532553083</v>
      </c>
      <c r="D78">
        <v>0</v>
      </c>
      <c r="E78">
        <v>5</v>
      </c>
      <c r="F78">
        <f t="shared" si="9"/>
        <v>0.69037892940897438</v>
      </c>
      <c r="G78" s="7">
        <v>1.9944711538461499</v>
      </c>
      <c r="H78" s="7">
        <v>1.9753573709376899</v>
      </c>
      <c r="I78">
        <f t="shared" si="10"/>
        <v>8.3390270479447466</v>
      </c>
      <c r="J78">
        <f t="shared" si="11"/>
        <v>4820.1230728763676</v>
      </c>
    </row>
    <row r="79" spans="1:10" x14ac:dyDescent="0.45">
      <c r="A79">
        <v>77</v>
      </c>
      <c r="B79">
        <v>3076</v>
      </c>
      <c r="C79">
        <f t="shared" si="8"/>
        <v>8.0313853306255343</v>
      </c>
      <c r="D79">
        <v>0</v>
      </c>
      <c r="E79">
        <v>5</v>
      </c>
      <c r="F79">
        <f t="shared" si="9"/>
        <v>0.7745893286857839</v>
      </c>
      <c r="G79" s="7">
        <v>2.1697009102730802</v>
      </c>
      <c r="H79" s="7">
        <v>1.7610836716201099</v>
      </c>
      <c r="I79">
        <f t="shared" si="10"/>
        <v>8.0436640183375747</v>
      </c>
      <c r="J79">
        <f t="shared" si="11"/>
        <v>3587.4313030297208</v>
      </c>
    </row>
    <row r="80" spans="1:10" x14ac:dyDescent="0.45">
      <c r="A80">
        <v>78</v>
      </c>
      <c r="B80">
        <v>3226</v>
      </c>
      <c r="C80">
        <f t="shared" si="8"/>
        <v>8.0789982586851536</v>
      </c>
      <c r="D80">
        <v>0</v>
      </c>
      <c r="E80">
        <v>5</v>
      </c>
      <c r="F80">
        <f t="shared" si="9"/>
        <v>0.78376848359864137</v>
      </c>
      <c r="G80" s="7">
        <v>2.1897086174829501</v>
      </c>
      <c r="H80" s="7">
        <v>1.9009920323305001</v>
      </c>
      <c r="I80">
        <f t="shared" si="10"/>
        <v>8.0114686715920591</v>
      </c>
      <c r="J80">
        <f t="shared" si="11"/>
        <v>3473.7721733680082</v>
      </c>
    </row>
    <row r="81" spans="1:10" x14ac:dyDescent="0.45">
      <c r="A81">
        <v>79</v>
      </c>
      <c r="B81">
        <v>3142</v>
      </c>
      <c r="C81">
        <f t="shared" si="8"/>
        <v>8.0526148188155666</v>
      </c>
      <c r="D81">
        <v>0</v>
      </c>
      <c r="E81">
        <v>0</v>
      </c>
      <c r="F81">
        <f t="shared" si="9"/>
        <v>0.78375911211182281</v>
      </c>
      <c r="G81" s="7">
        <v>2.1896880967536601</v>
      </c>
      <c r="H81" s="7">
        <v>2.0779446584964201</v>
      </c>
      <c r="I81">
        <f t="shared" si="10"/>
        <v>7.9291637943983559</v>
      </c>
      <c r="J81">
        <f t="shared" si="11"/>
        <v>3199.313347844984</v>
      </c>
    </row>
    <row r="82" spans="1:10" x14ac:dyDescent="0.45">
      <c r="A82">
        <v>80</v>
      </c>
      <c r="B82">
        <v>3566</v>
      </c>
      <c r="C82">
        <f t="shared" si="8"/>
        <v>8.1791997984230864</v>
      </c>
      <c r="D82">
        <v>0</v>
      </c>
      <c r="E82">
        <v>6</v>
      </c>
      <c r="F82">
        <f t="shared" si="9"/>
        <v>0.78383239523959136</v>
      </c>
      <c r="G82" s="7">
        <v>2.1898485698261401</v>
      </c>
      <c r="H82" s="7">
        <v>1.9362918266484499</v>
      </c>
      <c r="I82">
        <f t="shared" si="10"/>
        <v>8.027712054691758</v>
      </c>
      <c r="J82">
        <f t="shared" si="11"/>
        <v>3530.6587500338787</v>
      </c>
    </row>
    <row r="83" spans="1:10" x14ac:dyDescent="0.45">
      <c r="A83">
        <v>81</v>
      </c>
      <c r="B83">
        <v>2902</v>
      </c>
      <c r="C83">
        <f t="shared" si="8"/>
        <v>7.9731554334441332</v>
      </c>
      <c r="D83">
        <v>0</v>
      </c>
      <c r="E83">
        <v>0</v>
      </c>
      <c r="F83">
        <f t="shared" si="9"/>
        <v>0.78384175017942137</v>
      </c>
      <c r="G83" s="7">
        <v>2.1898690558235701</v>
      </c>
      <c r="H83" s="7">
        <v>2.10103533532804</v>
      </c>
      <c r="I83">
        <f t="shared" si="10"/>
        <v>7.9288739462297642</v>
      </c>
      <c r="J83">
        <f t="shared" si="11"/>
        <v>3198.3861671076702</v>
      </c>
    </row>
    <row r="84" spans="1:10" x14ac:dyDescent="0.45">
      <c r="A84">
        <v>82</v>
      </c>
      <c r="B84">
        <v>750</v>
      </c>
      <c r="C84">
        <f t="shared" si="8"/>
        <v>6.620073206530356</v>
      </c>
      <c r="D84">
        <v>0</v>
      </c>
      <c r="E84">
        <v>6</v>
      </c>
      <c r="F84">
        <f t="shared" si="9"/>
        <v>0.78359708348201584</v>
      </c>
      <c r="G84" s="7">
        <v>2.1893333333333298</v>
      </c>
      <c r="H84" s="7">
        <v>2.07367358641606</v>
      </c>
      <c r="I84">
        <f t="shared" si="10"/>
        <v>8.0285373968610934</v>
      </c>
      <c r="J84">
        <f t="shared" si="11"/>
        <v>3533.5739544408952</v>
      </c>
    </row>
    <row r="85" spans="1:10" x14ac:dyDescent="0.45">
      <c r="A85">
        <v>83</v>
      </c>
      <c r="B85">
        <v>1672</v>
      </c>
      <c r="C85">
        <f t="shared" si="8"/>
        <v>7.4217757936446471</v>
      </c>
      <c r="D85">
        <v>0</v>
      </c>
      <c r="E85">
        <v>9</v>
      </c>
      <c r="F85">
        <f t="shared" si="9"/>
        <v>0.78371581947559077</v>
      </c>
      <c r="G85" s="7">
        <v>2.1895933014354099</v>
      </c>
      <c r="H85" s="7">
        <v>1.8915726825313599</v>
      </c>
      <c r="I85">
        <f t="shared" si="10"/>
        <v>8.0775235856172323</v>
      </c>
      <c r="J85">
        <f t="shared" si="11"/>
        <v>3710.9800241947305</v>
      </c>
    </row>
    <row r="86" spans="1:10" x14ac:dyDescent="0.45">
      <c r="A86">
        <v>84</v>
      </c>
      <c r="B86">
        <v>1136</v>
      </c>
      <c r="C86">
        <f t="shared" si="8"/>
        <v>7.035268599281097</v>
      </c>
      <c r="D86">
        <v>0</v>
      </c>
      <c r="E86">
        <v>6</v>
      </c>
      <c r="F86">
        <f t="shared" si="9"/>
        <v>0.78436770308649373</v>
      </c>
      <c r="G86" s="7">
        <v>2.1910211267605599</v>
      </c>
      <c r="H86" s="7">
        <v>1.9496748124057199</v>
      </c>
      <c r="I86">
        <f t="shared" si="10"/>
        <v>8.0258344938585182</v>
      </c>
      <c r="J86">
        <f t="shared" si="11"/>
        <v>3524.0359427566336</v>
      </c>
    </row>
    <row r="87" spans="1:10" x14ac:dyDescent="0.45">
      <c r="A87">
        <v>85</v>
      </c>
      <c r="B87">
        <v>4084</v>
      </c>
      <c r="C87">
        <f t="shared" si="8"/>
        <v>8.3148321792845561</v>
      </c>
      <c r="D87">
        <v>0</v>
      </c>
      <c r="E87">
        <v>6</v>
      </c>
      <c r="F87">
        <f t="shared" si="9"/>
        <v>0.78368237750936776</v>
      </c>
      <c r="G87" s="7">
        <v>2.1895200783545499</v>
      </c>
      <c r="H87" s="7">
        <v>1.8753641217247199</v>
      </c>
      <c r="I87">
        <f t="shared" si="10"/>
        <v>8.028238233069656</v>
      </c>
      <c r="J87">
        <f t="shared" si="11"/>
        <v>3532.5169951692151</v>
      </c>
    </row>
    <row r="88" spans="1:10" x14ac:dyDescent="0.45">
      <c r="A88">
        <v>86</v>
      </c>
      <c r="B88">
        <v>19901</v>
      </c>
      <c r="C88">
        <f t="shared" si="8"/>
        <v>9.8985252607063128</v>
      </c>
      <c r="D88">
        <v>100</v>
      </c>
      <c r="E88">
        <v>23</v>
      </c>
      <c r="F88">
        <f t="shared" si="9"/>
        <v>0.56529211049889294</v>
      </c>
      <c r="G88" s="7">
        <v>1.7599618109642701</v>
      </c>
      <c r="H88" s="7">
        <v>1.4211418562068401</v>
      </c>
      <c r="I88">
        <f t="shared" si="10"/>
        <v>9.1482475468767621</v>
      </c>
      <c r="J88">
        <f t="shared" si="11"/>
        <v>10826.75039864354</v>
      </c>
    </row>
    <row r="89" spans="1:10" x14ac:dyDescent="0.45">
      <c r="A89">
        <v>87</v>
      </c>
      <c r="B89">
        <v>19956</v>
      </c>
      <c r="C89">
        <f t="shared" si="8"/>
        <v>9.9012851289809287</v>
      </c>
      <c r="D89">
        <v>0</v>
      </c>
      <c r="E89">
        <v>0</v>
      </c>
      <c r="F89">
        <f t="shared" si="9"/>
        <v>0.5765942208820406</v>
      </c>
      <c r="G89" s="7">
        <v>1.7799659250350801</v>
      </c>
      <c r="H89" s="7">
        <v>1.61718541201168</v>
      </c>
      <c r="I89">
        <f t="shared" si="10"/>
        <v>8.6557824831511994</v>
      </c>
      <c r="J89">
        <f t="shared" si="11"/>
        <v>6616.4230340364838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9"/>
  <sheetViews>
    <sheetView tabSelected="1" zoomScaleNormal="100" workbookViewId="0">
      <selection activeCell="M33" sqref="M33"/>
    </sheetView>
  </sheetViews>
  <sheetFormatPr defaultRowHeight="14.25" x14ac:dyDescent="0.45"/>
  <cols>
    <col min="1" max="2" width="8.53125"/>
    <col min="3" max="3" width="14.59765625"/>
    <col min="4" max="5" width="8.53125"/>
    <col min="6" max="6" width="10.3984375"/>
    <col min="7" max="10" width="8.53125"/>
    <col min="11" max="11" width="17.3984375"/>
    <col min="12" max="12" width="12.3984375"/>
    <col min="13" max="13" width="13.9296875"/>
    <col min="14" max="14" width="12.3984375"/>
    <col min="15" max="15" width="11.46484375"/>
    <col min="16" max="16" width="12.9296875"/>
    <col min="17" max="17" width="12.3984375"/>
    <col min="18" max="1025" width="8.53125"/>
  </cols>
  <sheetData>
    <row r="1" spans="1:16" x14ac:dyDescent="0.45">
      <c r="A1" s="8"/>
      <c r="B1" s="43" t="s">
        <v>19</v>
      </c>
      <c r="C1" s="43"/>
      <c r="D1" s="43"/>
      <c r="E1" s="43"/>
      <c r="F1" s="43"/>
      <c r="G1" s="43"/>
      <c r="H1" s="43"/>
      <c r="K1" s="18" t="s">
        <v>72</v>
      </c>
    </row>
    <row r="2" spans="1:16" x14ac:dyDescent="0.45">
      <c r="A2" s="8" t="s">
        <v>20</v>
      </c>
      <c r="B2" s="13" t="s">
        <v>27</v>
      </c>
      <c r="C2" s="13" t="s">
        <v>73</v>
      </c>
      <c r="D2" s="13" t="s">
        <v>29</v>
      </c>
      <c r="E2" s="13" t="s">
        <v>30</v>
      </c>
      <c r="F2" s="13" t="s">
        <v>74</v>
      </c>
      <c r="G2" s="13" t="s">
        <v>31</v>
      </c>
      <c r="H2" s="14" t="s">
        <v>32</v>
      </c>
    </row>
    <row r="3" spans="1:16" x14ac:dyDescent="0.45">
      <c r="A3">
        <v>1</v>
      </c>
      <c r="B3">
        <v>4958</v>
      </c>
      <c r="C3">
        <f t="shared" ref="C3:C34" si="0">LN(B3)</f>
        <v>8.5087577125951359</v>
      </c>
      <c r="D3">
        <v>0</v>
      </c>
      <c r="E3">
        <v>0</v>
      </c>
      <c r="F3">
        <f t="shared" ref="F3:F34" si="1">LN(G3)</f>
        <v>0.88448832238602559</v>
      </c>
      <c r="G3" s="16">
        <v>2.4217449217449198</v>
      </c>
      <c r="H3" s="7">
        <v>2.0117492778755799</v>
      </c>
      <c r="K3" t="s">
        <v>37</v>
      </c>
    </row>
    <row r="4" spans="1:16" x14ac:dyDescent="0.45">
      <c r="A4">
        <v>2</v>
      </c>
      <c r="B4">
        <v>6006</v>
      </c>
      <c r="C4">
        <f t="shared" si="0"/>
        <v>8.7005142485432749</v>
      </c>
      <c r="D4">
        <v>0</v>
      </c>
      <c r="E4">
        <v>0</v>
      </c>
      <c r="F4">
        <f t="shared" si="1"/>
        <v>0.8837331414737023</v>
      </c>
      <c r="G4" s="16">
        <v>2.4199167565901001</v>
      </c>
      <c r="H4" s="7">
        <v>2.21088952891568</v>
      </c>
    </row>
    <row r="5" spans="1:16" x14ac:dyDescent="0.45">
      <c r="A5">
        <v>3</v>
      </c>
      <c r="B5">
        <v>6487</v>
      </c>
      <c r="C5">
        <f t="shared" si="0"/>
        <v>8.777555453213056</v>
      </c>
      <c r="D5">
        <v>0</v>
      </c>
      <c r="E5">
        <v>0</v>
      </c>
      <c r="F5">
        <f t="shared" si="1"/>
        <v>0.88816563004003013</v>
      </c>
      <c r="G5" s="16">
        <v>2.4306668171048198</v>
      </c>
      <c r="H5" s="7">
        <v>1.86359386751627</v>
      </c>
      <c r="K5" s="44" t="s">
        <v>38</v>
      </c>
      <c r="L5" s="44"/>
    </row>
    <row r="6" spans="1:16" x14ac:dyDescent="0.45">
      <c r="A6">
        <v>4</v>
      </c>
      <c r="B6">
        <v>8863</v>
      </c>
      <c r="C6">
        <f t="shared" si="0"/>
        <v>9.0896405867383976</v>
      </c>
      <c r="D6">
        <v>0</v>
      </c>
      <c r="E6">
        <v>0</v>
      </c>
      <c r="F6">
        <f t="shared" si="1"/>
        <v>0.45743716440821253</v>
      </c>
      <c r="G6" s="16">
        <v>1.58001946156341</v>
      </c>
      <c r="H6" s="7">
        <v>1.4514143786201099</v>
      </c>
      <c r="K6" t="s">
        <v>39</v>
      </c>
      <c r="L6" s="7">
        <v>0.86419284323468304</v>
      </c>
    </row>
    <row r="7" spans="1:16" x14ac:dyDescent="0.45">
      <c r="A7">
        <v>5</v>
      </c>
      <c r="B7">
        <v>30830</v>
      </c>
      <c r="C7">
        <f t="shared" si="0"/>
        <v>10.336243520880195</v>
      </c>
      <c r="D7">
        <v>100</v>
      </c>
      <c r="E7">
        <v>44</v>
      </c>
      <c r="F7">
        <f t="shared" si="1"/>
        <v>0.69387734603250451</v>
      </c>
      <c r="G7" s="16">
        <v>2.0014608642165199</v>
      </c>
      <c r="H7" s="7">
        <v>1.50188081726113</v>
      </c>
      <c r="K7" t="s">
        <v>40</v>
      </c>
      <c r="L7" s="7">
        <v>0.74682927029804502</v>
      </c>
    </row>
    <row r="8" spans="1:16" x14ac:dyDescent="0.45">
      <c r="A8">
        <v>6</v>
      </c>
      <c r="B8">
        <v>13006</v>
      </c>
      <c r="C8">
        <f t="shared" si="0"/>
        <v>9.4731660684290979</v>
      </c>
      <c r="D8">
        <v>0</v>
      </c>
      <c r="E8">
        <v>18</v>
      </c>
      <c r="F8">
        <f t="shared" si="1"/>
        <v>0.69081912145561397</v>
      </c>
      <c r="G8" s="16">
        <v>1.9953492974470599</v>
      </c>
      <c r="H8" s="7">
        <v>1.3160350299833199</v>
      </c>
      <c r="K8" t="s">
        <v>41</v>
      </c>
      <c r="L8" s="7">
        <v>0.73767852103170894</v>
      </c>
    </row>
    <row r="9" spans="1:16" x14ac:dyDescent="0.45">
      <c r="A9">
        <v>7</v>
      </c>
      <c r="B9">
        <v>10106</v>
      </c>
      <c r="C9">
        <f t="shared" si="0"/>
        <v>9.220884585851854</v>
      </c>
      <c r="D9">
        <v>0</v>
      </c>
      <c r="E9">
        <v>6</v>
      </c>
      <c r="F9">
        <f t="shared" si="1"/>
        <v>0.68307920177142945</v>
      </c>
      <c r="G9" s="16">
        <v>1.9799650672968301</v>
      </c>
      <c r="H9" s="7">
        <v>1.7113338463124499</v>
      </c>
      <c r="K9" t="s">
        <v>42</v>
      </c>
      <c r="L9" s="7">
        <v>0.325411852174321</v>
      </c>
    </row>
    <row r="10" spans="1:16" x14ac:dyDescent="0.45">
      <c r="A10">
        <v>8</v>
      </c>
      <c r="B10">
        <v>9733</v>
      </c>
      <c r="C10">
        <f t="shared" si="0"/>
        <v>9.1832774524264931</v>
      </c>
      <c r="D10">
        <v>0</v>
      </c>
      <c r="E10">
        <v>0</v>
      </c>
      <c r="F10">
        <f t="shared" si="1"/>
        <v>0.68307412779325516</v>
      </c>
      <c r="G10" s="16">
        <v>1.9799550210227801</v>
      </c>
      <c r="H10" s="7">
        <v>1.59896772742038</v>
      </c>
      <c r="K10" s="22" t="s">
        <v>43</v>
      </c>
      <c r="L10" s="22">
        <v>87</v>
      </c>
    </row>
    <row r="11" spans="1:16" x14ac:dyDescent="0.45">
      <c r="A11">
        <v>9</v>
      </c>
      <c r="B11">
        <v>10227</v>
      </c>
      <c r="C11">
        <f t="shared" si="0"/>
        <v>9.2327865608060122</v>
      </c>
      <c r="D11">
        <v>0</v>
      </c>
      <c r="E11">
        <v>0</v>
      </c>
      <c r="F11">
        <f t="shared" si="1"/>
        <v>0.68310056720185375</v>
      </c>
      <c r="G11" s="16">
        <v>1.9800073705546299</v>
      </c>
      <c r="H11" s="7">
        <v>1.61982838051416</v>
      </c>
    </row>
    <row r="12" spans="1:16" x14ac:dyDescent="0.45">
      <c r="A12">
        <v>10</v>
      </c>
      <c r="B12">
        <v>21708</v>
      </c>
      <c r="C12">
        <f t="shared" si="0"/>
        <v>9.9854361351832956</v>
      </c>
      <c r="D12">
        <v>81</v>
      </c>
      <c r="E12">
        <v>66</v>
      </c>
      <c r="F12">
        <f t="shared" si="1"/>
        <v>0.68305514603792006</v>
      </c>
      <c r="G12" s="16">
        <v>1.9799174383576901</v>
      </c>
      <c r="H12" s="7">
        <v>1.58854627234707</v>
      </c>
      <c r="K12" t="s">
        <v>44</v>
      </c>
    </row>
    <row r="13" spans="1:16" x14ac:dyDescent="0.45">
      <c r="A13">
        <v>11</v>
      </c>
      <c r="B13">
        <v>8963</v>
      </c>
      <c r="C13">
        <f t="shared" si="0"/>
        <v>9.1008602713573623</v>
      </c>
      <c r="D13">
        <v>100</v>
      </c>
      <c r="E13">
        <v>19</v>
      </c>
      <c r="F13">
        <f t="shared" si="1"/>
        <v>0.88432062424604729</v>
      </c>
      <c r="G13" s="16">
        <v>2.4213388336770998</v>
      </c>
      <c r="H13" s="7">
        <v>1.85932292667382</v>
      </c>
      <c r="K13" s="20"/>
      <c r="L13" s="20" t="s">
        <v>45</v>
      </c>
      <c r="M13" s="20" t="s">
        <v>46</v>
      </c>
      <c r="N13" s="20" t="s">
        <v>47</v>
      </c>
      <c r="O13" s="20" t="s">
        <v>48</v>
      </c>
      <c r="P13" s="20" t="s">
        <v>49</v>
      </c>
    </row>
    <row r="14" spans="1:16" x14ac:dyDescent="0.45">
      <c r="A14">
        <v>12</v>
      </c>
      <c r="B14">
        <v>5333</v>
      </c>
      <c r="C14">
        <f t="shared" si="0"/>
        <v>8.5816692106006016</v>
      </c>
      <c r="D14">
        <v>0</v>
      </c>
      <c r="E14">
        <v>0</v>
      </c>
      <c r="F14">
        <f t="shared" si="1"/>
        <v>0.88603128979834456</v>
      </c>
      <c r="G14" s="16">
        <v>2.4254844795060899</v>
      </c>
      <c r="H14" s="7">
        <v>1.9467253394075901</v>
      </c>
      <c r="K14" t="s">
        <v>50</v>
      </c>
      <c r="L14">
        <v>3</v>
      </c>
      <c r="M14" s="40">
        <v>25.9270236252353</v>
      </c>
      <c r="N14" s="40">
        <v>8.6423412084117608</v>
      </c>
      <c r="O14" s="40">
        <v>81.614002150132094</v>
      </c>
      <c r="P14" s="40">
        <v>1.1101069044175501E-24</v>
      </c>
    </row>
    <row r="15" spans="1:16" x14ac:dyDescent="0.45">
      <c r="A15">
        <v>13</v>
      </c>
      <c r="B15">
        <v>5831</v>
      </c>
      <c r="C15">
        <f t="shared" si="0"/>
        <v>8.6709437912221556</v>
      </c>
      <c r="D15">
        <v>0</v>
      </c>
      <c r="E15">
        <v>0</v>
      </c>
      <c r="F15">
        <f t="shared" si="1"/>
        <v>0.884157631845083</v>
      </c>
      <c r="G15" s="16">
        <v>2.42094420600858</v>
      </c>
      <c r="H15" s="7">
        <v>1.9202237440526699</v>
      </c>
      <c r="K15" t="s">
        <v>51</v>
      </c>
      <c r="L15">
        <v>83</v>
      </c>
      <c r="M15" s="40">
        <v>8.7891085034483307</v>
      </c>
      <c r="N15" s="40">
        <v>0.105892873535522</v>
      </c>
      <c r="O15" s="40"/>
      <c r="P15" s="40"/>
    </row>
    <row r="16" spans="1:16" x14ac:dyDescent="0.45">
      <c r="A16">
        <v>14</v>
      </c>
      <c r="B16">
        <v>5825</v>
      </c>
      <c r="C16">
        <f t="shared" si="0"/>
        <v>8.6699142784339021</v>
      </c>
      <c r="D16">
        <v>81</v>
      </c>
      <c r="E16">
        <v>0</v>
      </c>
      <c r="F16">
        <f t="shared" si="1"/>
        <v>0.88660230133281992</v>
      </c>
      <c r="G16" s="16">
        <v>2.4268698546155201</v>
      </c>
      <c r="H16" s="7">
        <v>1.94905088673006</v>
      </c>
      <c r="K16" s="22" t="s">
        <v>52</v>
      </c>
      <c r="L16" s="22">
        <v>86</v>
      </c>
      <c r="M16" s="41">
        <v>34.716132128683597</v>
      </c>
      <c r="N16" s="41"/>
      <c r="O16" s="41"/>
      <c r="P16" s="41"/>
    </row>
    <row r="17" spans="1:17" x14ac:dyDescent="0.45">
      <c r="A17">
        <v>15</v>
      </c>
      <c r="B17">
        <v>5709</v>
      </c>
      <c r="C17">
        <f t="shared" si="0"/>
        <v>8.64979915596426</v>
      </c>
      <c r="D17">
        <v>0</v>
      </c>
      <c r="E17">
        <v>0</v>
      </c>
      <c r="F17">
        <f t="shared" si="1"/>
        <v>0.88630447898123876</v>
      </c>
      <c r="G17" s="16">
        <v>2.4261471861471899</v>
      </c>
      <c r="H17" s="7">
        <v>2.2550758634740098</v>
      </c>
    </row>
    <row r="18" spans="1:17" x14ac:dyDescent="0.45">
      <c r="A18">
        <v>16</v>
      </c>
      <c r="B18">
        <v>5775</v>
      </c>
      <c r="C18">
        <f t="shared" si="0"/>
        <v>8.6612935353899942</v>
      </c>
      <c r="D18">
        <v>0</v>
      </c>
      <c r="E18">
        <v>0</v>
      </c>
      <c r="F18">
        <f t="shared" si="1"/>
        <v>0.88628517803003237</v>
      </c>
      <c r="G18" s="16">
        <v>2.4261003596506301</v>
      </c>
      <c r="H18" s="7">
        <v>1.83558040370618</v>
      </c>
      <c r="K18" s="20"/>
      <c r="L18" s="25" t="s">
        <v>53</v>
      </c>
      <c r="M18" s="25" t="s">
        <v>42</v>
      </c>
      <c r="N18" s="25" t="s">
        <v>54</v>
      </c>
      <c r="O18" s="25" t="s">
        <v>55</v>
      </c>
      <c r="P18" s="25" t="s">
        <v>56</v>
      </c>
      <c r="Q18" s="25" t="s">
        <v>57</v>
      </c>
    </row>
    <row r="19" spans="1:17" x14ac:dyDescent="0.45">
      <c r="A19">
        <v>17</v>
      </c>
      <c r="B19">
        <v>5839</v>
      </c>
      <c r="C19">
        <f t="shared" si="0"/>
        <v>8.6723148282835378</v>
      </c>
      <c r="D19">
        <v>0</v>
      </c>
      <c r="E19">
        <v>0</v>
      </c>
      <c r="F19">
        <f t="shared" si="1"/>
        <v>0.92561027967529141</v>
      </c>
      <c r="G19" s="16">
        <v>2.5234077750206798</v>
      </c>
      <c r="H19" s="7">
        <v>2.0496437365828002</v>
      </c>
      <c r="K19" s="26" t="s">
        <v>58</v>
      </c>
      <c r="L19" s="27">
        <v>9.6532116850666601</v>
      </c>
      <c r="M19" s="27">
        <v>0.21145353703286501</v>
      </c>
      <c r="N19" s="27">
        <v>45.651691716872598</v>
      </c>
      <c r="O19" s="27">
        <v>1.4201229202050801E-60</v>
      </c>
      <c r="P19" s="27">
        <v>9.2326391045325096</v>
      </c>
      <c r="Q19" s="27">
        <v>10.0737842656008</v>
      </c>
    </row>
    <row r="20" spans="1:17" x14ac:dyDescent="0.45">
      <c r="A20">
        <v>18</v>
      </c>
      <c r="B20">
        <v>6045</v>
      </c>
      <c r="C20">
        <f t="shared" si="0"/>
        <v>8.7069867630488922</v>
      </c>
      <c r="D20">
        <v>0</v>
      </c>
      <c r="E20">
        <v>0</v>
      </c>
      <c r="F20">
        <f t="shared" si="1"/>
        <v>0.95519262181220821</v>
      </c>
      <c r="G20" s="16">
        <v>2.5991711917690798</v>
      </c>
      <c r="H20" s="7">
        <v>1.8358508654090699</v>
      </c>
      <c r="K20" s="26" t="s">
        <v>29</v>
      </c>
      <c r="L20" s="27">
        <v>5.9687727398927701E-3</v>
      </c>
      <c r="M20" s="27">
        <v>1.1076038700365001E-3</v>
      </c>
      <c r="N20" s="27">
        <v>5.3889056379841396</v>
      </c>
      <c r="O20" s="27">
        <v>6.5076379226569595E-7</v>
      </c>
      <c r="P20" s="27">
        <v>3.76579319002381E-3</v>
      </c>
      <c r="Q20" s="27">
        <v>8.1717522897617398E-3</v>
      </c>
    </row>
    <row r="21" spans="1:17" x14ac:dyDescent="0.45">
      <c r="A21">
        <v>19</v>
      </c>
      <c r="B21">
        <v>6998</v>
      </c>
      <c r="C21">
        <f t="shared" si="0"/>
        <v>8.8533796729276339</v>
      </c>
      <c r="D21">
        <v>0</v>
      </c>
      <c r="E21">
        <v>0</v>
      </c>
      <c r="F21">
        <f t="shared" si="1"/>
        <v>0.94434734578701407</v>
      </c>
      <c r="G21" s="16">
        <v>2.5711347689329802</v>
      </c>
      <c r="H21" s="7">
        <v>2.1567776343106901</v>
      </c>
      <c r="K21" s="26" t="s">
        <v>30</v>
      </c>
      <c r="L21" s="27">
        <v>1.52922575673392E-2</v>
      </c>
      <c r="M21" s="27">
        <v>2.4329272439733399E-3</v>
      </c>
      <c r="N21" s="27">
        <v>6.2855383798344002</v>
      </c>
      <c r="O21" s="27">
        <v>1.44409715359525E-8</v>
      </c>
      <c r="P21" s="27">
        <v>1.0453263130983799E-2</v>
      </c>
      <c r="Q21" s="27">
        <v>2.0131252003694599E-2</v>
      </c>
    </row>
    <row r="22" spans="1:17" x14ac:dyDescent="0.45">
      <c r="A22">
        <v>20</v>
      </c>
      <c r="B22">
        <v>8266</v>
      </c>
      <c r="C22">
        <f t="shared" si="0"/>
        <v>9.019905995071678</v>
      </c>
      <c r="D22">
        <v>0</v>
      </c>
      <c r="E22">
        <v>0</v>
      </c>
      <c r="F22">
        <f t="shared" si="1"/>
        <v>0.52162113484499473</v>
      </c>
      <c r="G22" s="16">
        <v>1.6847566547770001</v>
      </c>
      <c r="H22" s="7">
        <v>1.3645361036867101</v>
      </c>
      <c r="K22" s="28" t="s">
        <v>75</v>
      </c>
      <c r="L22" s="29">
        <v>-1.09808675117403</v>
      </c>
      <c r="M22" s="29">
        <v>0.24768941796282101</v>
      </c>
      <c r="N22" s="29">
        <v>-4.4333212141459404</v>
      </c>
      <c r="O22" s="29">
        <v>2.81968918246249E-5</v>
      </c>
      <c r="P22" s="29">
        <v>-1.5907310414770801</v>
      </c>
      <c r="Q22" s="29">
        <v>-0.60544246087098696</v>
      </c>
    </row>
    <row r="23" spans="1:17" x14ac:dyDescent="0.45">
      <c r="A23">
        <v>21</v>
      </c>
      <c r="B23">
        <v>33923</v>
      </c>
      <c r="C23">
        <f t="shared" si="0"/>
        <v>10.431848529391178</v>
      </c>
      <c r="D23">
        <v>100</v>
      </c>
      <c r="E23">
        <v>47</v>
      </c>
      <c r="F23">
        <f t="shared" si="1"/>
        <v>0.57662807619501499</v>
      </c>
      <c r="G23" s="16">
        <v>1.78002618735865</v>
      </c>
      <c r="H23" s="7">
        <v>1.419006006541</v>
      </c>
    </row>
    <row r="24" spans="1:17" x14ac:dyDescent="0.45">
      <c r="A24">
        <v>22</v>
      </c>
      <c r="B24">
        <v>25203</v>
      </c>
      <c r="C24">
        <f t="shared" si="0"/>
        <v>10.134718314032957</v>
      </c>
      <c r="D24">
        <v>100</v>
      </c>
      <c r="E24">
        <v>43</v>
      </c>
      <c r="F24">
        <f t="shared" si="1"/>
        <v>0.58430226898059079</v>
      </c>
      <c r="G24" s="16">
        <v>1.7937390015745101</v>
      </c>
      <c r="H24" s="7">
        <v>1.5754025493831201</v>
      </c>
    </row>
    <row r="25" spans="1:17" x14ac:dyDescent="0.45">
      <c r="A25">
        <v>23</v>
      </c>
      <c r="B25">
        <v>10797</v>
      </c>
      <c r="C25">
        <f t="shared" si="0"/>
        <v>9.2870235967471402</v>
      </c>
      <c r="D25">
        <v>0</v>
      </c>
      <c r="E25">
        <v>28</v>
      </c>
      <c r="F25">
        <f t="shared" si="1"/>
        <v>0.95031848859987389</v>
      </c>
      <c r="G25" s="16">
        <v>2.58653330951956</v>
      </c>
      <c r="H25" s="7">
        <v>2.1474168591888998</v>
      </c>
    </row>
    <row r="26" spans="1:17" x14ac:dyDescent="0.45">
      <c r="A26">
        <v>24</v>
      </c>
      <c r="B26">
        <v>5599</v>
      </c>
      <c r="C26">
        <f t="shared" si="0"/>
        <v>8.6303432893488932</v>
      </c>
      <c r="D26">
        <v>0</v>
      </c>
      <c r="E26">
        <v>18</v>
      </c>
      <c r="F26">
        <f t="shared" si="1"/>
        <v>0.92604298696905696</v>
      </c>
      <c r="G26" s="16">
        <v>2.5244999082400401</v>
      </c>
      <c r="H26" s="7">
        <v>2.1294978012091299</v>
      </c>
    </row>
    <row r="27" spans="1:17" x14ac:dyDescent="0.45">
      <c r="A27">
        <v>25</v>
      </c>
      <c r="B27">
        <v>5449</v>
      </c>
      <c r="C27">
        <f t="shared" si="0"/>
        <v>8.603187384583098</v>
      </c>
      <c r="D27">
        <v>0</v>
      </c>
      <c r="E27">
        <v>5</v>
      </c>
      <c r="F27">
        <f t="shared" si="1"/>
        <v>0.77936359251153942</v>
      </c>
      <c r="G27" s="16">
        <v>2.1800844018828101</v>
      </c>
      <c r="H27" s="7">
        <v>1.92355358704146</v>
      </c>
    </row>
    <row r="28" spans="1:17" x14ac:dyDescent="0.45">
      <c r="A28">
        <v>26</v>
      </c>
      <c r="B28">
        <v>12322</v>
      </c>
      <c r="C28">
        <f t="shared" si="0"/>
        <v>9.4191415615745164</v>
      </c>
      <c r="D28">
        <v>100</v>
      </c>
      <c r="E28">
        <v>25</v>
      </c>
      <c r="F28">
        <f t="shared" si="1"/>
        <v>0.92231890100815284</v>
      </c>
      <c r="G28" s="16">
        <v>2.5151159377751702</v>
      </c>
      <c r="H28" s="7">
        <v>2.2930484499365602</v>
      </c>
    </row>
    <row r="29" spans="1:17" x14ac:dyDescent="0.45">
      <c r="A29">
        <v>27</v>
      </c>
      <c r="B29">
        <v>6814</v>
      </c>
      <c r="C29">
        <f t="shared" si="0"/>
        <v>8.8267345982209111</v>
      </c>
      <c r="D29">
        <v>0</v>
      </c>
      <c r="E29">
        <v>16</v>
      </c>
      <c r="F29">
        <f t="shared" si="1"/>
        <v>0.92238273974934026</v>
      </c>
      <c r="G29" s="16">
        <v>2.51527650473572</v>
      </c>
      <c r="H29" s="7">
        <v>2.0253889147797102</v>
      </c>
    </row>
    <row r="30" spans="1:17" x14ac:dyDescent="0.45">
      <c r="A30">
        <v>28</v>
      </c>
      <c r="B30">
        <v>6546</v>
      </c>
      <c r="C30">
        <f t="shared" si="0"/>
        <v>8.7866094550611251</v>
      </c>
      <c r="D30">
        <v>0</v>
      </c>
      <c r="E30">
        <v>31</v>
      </c>
      <c r="F30">
        <f t="shared" si="1"/>
        <v>0.92397021471320517</v>
      </c>
      <c r="G30" s="16">
        <v>2.5192726142368702</v>
      </c>
      <c r="H30" s="7">
        <v>2.0332889247316901</v>
      </c>
    </row>
    <row r="31" spans="1:17" x14ac:dyDescent="0.45">
      <c r="A31">
        <v>29</v>
      </c>
      <c r="B31">
        <v>6434</v>
      </c>
      <c r="C31">
        <f t="shared" si="0"/>
        <v>8.7693517077989718</v>
      </c>
      <c r="D31">
        <v>0</v>
      </c>
      <c r="E31">
        <v>34</v>
      </c>
      <c r="F31">
        <f t="shared" si="1"/>
        <v>0.86973135756080866</v>
      </c>
      <c r="G31" s="16">
        <v>2.3862697140929399</v>
      </c>
      <c r="H31" s="7">
        <v>1.82737884443703</v>
      </c>
    </row>
    <row r="32" spans="1:17" x14ac:dyDescent="0.45">
      <c r="A32">
        <v>30</v>
      </c>
      <c r="B32">
        <v>11857</v>
      </c>
      <c r="C32">
        <f t="shared" si="0"/>
        <v>9.3806736894580709</v>
      </c>
      <c r="D32">
        <v>0</v>
      </c>
      <c r="E32">
        <v>28</v>
      </c>
      <c r="F32">
        <f t="shared" si="1"/>
        <v>0.57662216401728739</v>
      </c>
      <c r="G32" s="16">
        <v>1.78001566355858</v>
      </c>
      <c r="H32" s="7">
        <v>1.5579268884300099</v>
      </c>
    </row>
    <row r="33" spans="1:8" x14ac:dyDescent="0.45">
      <c r="A33">
        <v>31</v>
      </c>
      <c r="B33">
        <v>67673</v>
      </c>
      <c r="C33">
        <f t="shared" si="0"/>
        <v>11.12244256103509</v>
      </c>
      <c r="D33">
        <v>100</v>
      </c>
      <c r="E33">
        <v>46</v>
      </c>
      <c r="F33">
        <f t="shared" si="1"/>
        <v>0.58023104924408264</v>
      </c>
      <c r="G33" s="16">
        <v>1.78645114125579</v>
      </c>
      <c r="H33" s="7">
        <v>1.3348875246740799</v>
      </c>
    </row>
    <row r="34" spans="1:8" x14ac:dyDescent="0.45">
      <c r="A34">
        <v>32</v>
      </c>
      <c r="B34">
        <v>12311</v>
      </c>
      <c r="C34">
        <f t="shared" si="0"/>
        <v>9.4182484506476154</v>
      </c>
      <c r="D34">
        <v>100</v>
      </c>
      <c r="E34">
        <v>50</v>
      </c>
      <c r="F34">
        <f t="shared" si="1"/>
        <v>0.92248693895241707</v>
      </c>
      <c r="G34" s="16">
        <v>2.51553860819828</v>
      </c>
      <c r="H34" s="7">
        <v>1.67053226664306</v>
      </c>
    </row>
    <row r="35" spans="1:8" x14ac:dyDescent="0.45">
      <c r="A35">
        <v>33</v>
      </c>
      <c r="B35">
        <v>10490</v>
      </c>
      <c r="C35">
        <f t="shared" ref="C35:C66" si="2">LN(B35)</f>
        <v>9.258177701390343</v>
      </c>
      <c r="D35">
        <v>0</v>
      </c>
      <c r="E35">
        <v>33</v>
      </c>
      <c r="F35">
        <f t="shared" ref="F35:F66" si="3">LN(G35)</f>
        <v>0.8902233329303012</v>
      </c>
      <c r="G35" s="16">
        <v>2.4356735566642902</v>
      </c>
      <c r="H35" s="7">
        <v>2.04004472220916</v>
      </c>
    </row>
    <row r="36" spans="1:8" x14ac:dyDescent="0.45">
      <c r="A36">
        <v>34</v>
      </c>
      <c r="B36">
        <v>22448</v>
      </c>
      <c r="C36">
        <f t="shared" si="2"/>
        <v>10.018956802342242</v>
      </c>
      <c r="D36">
        <v>0</v>
      </c>
      <c r="E36">
        <v>25</v>
      </c>
      <c r="F36">
        <f t="shared" si="3"/>
        <v>0.68309713833188057</v>
      </c>
      <c r="G36" s="16">
        <v>1.98000058137845</v>
      </c>
      <c r="H36" s="7">
        <v>1.60336574982449</v>
      </c>
    </row>
    <row r="37" spans="1:8" x14ac:dyDescent="0.45">
      <c r="A37">
        <v>35</v>
      </c>
      <c r="B37">
        <v>68802</v>
      </c>
      <c r="C37">
        <f t="shared" si="2"/>
        <v>11.138988093266359</v>
      </c>
      <c r="D37">
        <v>100</v>
      </c>
      <c r="E37">
        <v>31</v>
      </c>
      <c r="F37">
        <f t="shared" si="3"/>
        <v>0.68307982357470642</v>
      </c>
      <c r="G37" s="16">
        <v>1.97996629844598</v>
      </c>
      <c r="H37" s="7">
        <v>1.66067627756988</v>
      </c>
    </row>
    <row r="38" spans="1:8" x14ac:dyDescent="0.45">
      <c r="A38">
        <v>36</v>
      </c>
      <c r="B38">
        <v>21364</v>
      </c>
      <c r="C38">
        <f t="shared" si="2"/>
        <v>9.9694625414596612</v>
      </c>
      <c r="D38">
        <v>0</v>
      </c>
      <c r="E38">
        <v>31</v>
      </c>
      <c r="F38">
        <f t="shared" si="3"/>
        <v>0.69308449053077148</v>
      </c>
      <c r="G38" s="16">
        <v>1.9998746238716101</v>
      </c>
      <c r="H38" s="7">
        <v>1.6343422207457901</v>
      </c>
    </row>
    <row r="39" spans="1:8" x14ac:dyDescent="0.45">
      <c r="A39">
        <v>37</v>
      </c>
      <c r="B39">
        <v>7976</v>
      </c>
      <c r="C39">
        <f t="shared" si="2"/>
        <v>8.9841923116416744</v>
      </c>
      <c r="D39">
        <v>0</v>
      </c>
      <c r="E39">
        <v>11</v>
      </c>
      <c r="F39">
        <f t="shared" si="3"/>
        <v>0.92564766619416616</v>
      </c>
      <c r="G39" s="16">
        <v>2.5235021182166602</v>
      </c>
      <c r="H39" s="7">
        <v>2.0703772360316601</v>
      </c>
    </row>
    <row r="40" spans="1:8" x14ac:dyDescent="0.45">
      <c r="A40">
        <v>38</v>
      </c>
      <c r="B40">
        <v>4957</v>
      </c>
      <c r="C40">
        <f t="shared" si="2"/>
        <v>8.5085559980205741</v>
      </c>
      <c r="D40">
        <v>0</v>
      </c>
      <c r="E40">
        <v>0</v>
      </c>
      <c r="F40">
        <f t="shared" si="3"/>
        <v>0.86578444263429832</v>
      </c>
      <c r="G40" s="16">
        <v>2.37686987292907</v>
      </c>
      <c r="H40" s="7">
        <v>1.82487103469677</v>
      </c>
    </row>
    <row r="41" spans="1:8" x14ac:dyDescent="0.45">
      <c r="A41">
        <v>39</v>
      </c>
      <c r="B41">
        <v>12434</v>
      </c>
      <c r="C41">
        <f t="shared" si="2"/>
        <v>9.4281899348292821</v>
      </c>
      <c r="D41">
        <v>0</v>
      </c>
      <c r="E41">
        <v>9</v>
      </c>
      <c r="F41">
        <f t="shared" si="3"/>
        <v>0.60973187024040032</v>
      </c>
      <c r="G41" s="16">
        <v>1.8399379905047999</v>
      </c>
      <c r="H41" s="7">
        <v>1.6053559493348399</v>
      </c>
    </row>
    <row r="42" spans="1:8" x14ac:dyDescent="0.45">
      <c r="A42">
        <v>40</v>
      </c>
      <c r="B42">
        <v>10321</v>
      </c>
      <c r="C42">
        <f t="shared" si="2"/>
        <v>9.2419359335659337</v>
      </c>
      <c r="D42">
        <v>100</v>
      </c>
      <c r="E42">
        <v>14</v>
      </c>
      <c r="F42">
        <f t="shared" si="3"/>
        <v>0.92488117907919298</v>
      </c>
      <c r="G42" s="16">
        <v>2.5215686274509799</v>
      </c>
      <c r="H42" s="7">
        <v>2.14518295745397</v>
      </c>
    </row>
    <row r="43" spans="1:8" x14ac:dyDescent="0.45">
      <c r="A43">
        <v>41</v>
      </c>
      <c r="B43">
        <v>5100</v>
      </c>
      <c r="C43">
        <f t="shared" si="2"/>
        <v>8.536995818712418</v>
      </c>
      <c r="D43">
        <v>0</v>
      </c>
      <c r="E43">
        <v>0</v>
      </c>
      <c r="F43">
        <f t="shared" si="3"/>
        <v>0.92818494369890681</v>
      </c>
      <c r="G43" s="16">
        <v>2.5299130731208499</v>
      </c>
      <c r="H43" s="7">
        <v>2.4461159996751598</v>
      </c>
    </row>
    <row r="44" spans="1:8" x14ac:dyDescent="0.45">
      <c r="A44">
        <v>42</v>
      </c>
      <c r="B44">
        <v>5867</v>
      </c>
      <c r="C44">
        <f t="shared" si="2"/>
        <v>8.6770987089258593</v>
      </c>
      <c r="D44">
        <v>0</v>
      </c>
      <c r="E44">
        <v>0</v>
      </c>
      <c r="F44">
        <f t="shared" si="3"/>
        <v>0.92761166801057215</v>
      </c>
      <c r="G44" s="16">
        <v>2.5284631511046598</v>
      </c>
      <c r="H44" s="7">
        <v>2.3709723361303601</v>
      </c>
    </row>
    <row r="45" spans="1:8" x14ac:dyDescent="0.45">
      <c r="A45">
        <v>43</v>
      </c>
      <c r="B45">
        <v>6201</v>
      </c>
      <c r="C45">
        <f t="shared" si="2"/>
        <v>8.7324658483498787</v>
      </c>
      <c r="D45">
        <v>0</v>
      </c>
      <c r="E45">
        <v>0</v>
      </c>
      <c r="F45">
        <f t="shared" si="3"/>
        <v>0.92440468936425235</v>
      </c>
      <c r="G45" s="16">
        <v>2.5203674121405801</v>
      </c>
      <c r="H45" s="7">
        <v>2.3898468472328198</v>
      </c>
    </row>
    <row r="46" spans="1:8" x14ac:dyDescent="0.45">
      <c r="A46">
        <v>44</v>
      </c>
      <c r="B46">
        <v>5008</v>
      </c>
      <c r="C46">
        <f t="shared" si="2"/>
        <v>8.5187919127799336</v>
      </c>
      <c r="D46">
        <v>0</v>
      </c>
      <c r="E46">
        <v>0</v>
      </c>
      <c r="F46">
        <f t="shared" si="3"/>
        <v>0.92147924050572272</v>
      </c>
      <c r="G46" s="16">
        <v>2.5130049806308801</v>
      </c>
      <c r="H46" s="7">
        <v>2.01127989968397</v>
      </c>
    </row>
    <row r="47" spans="1:8" x14ac:dyDescent="0.45">
      <c r="A47">
        <v>45</v>
      </c>
      <c r="B47">
        <v>5421</v>
      </c>
      <c r="C47">
        <f t="shared" si="2"/>
        <v>8.5980355792603387</v>
      </c>
      <c r="D47">
        <v>0</v>
      </c>
      <c r="E47">
        <v>0</v>
      </c>
      <c r="F47">
        <f t="shared" si="3"/>
        <v>0.90802965064006957</v>
      </c>
      <c r="G47" s="16">
        <v>2.4794323693192002</v>
      </c>
      <c r="H47" s="7">
        <v>1.6859746905067701</v>
      </c>
    </row>
    <row r="48" spans="1:8" x14ac:dyDescent="0.45">
      <c r="A48">
        <v>46</v>
      </c>
      <c r="B48">
        <v>5567</v>
      </c>
      <c r="C48">
        <f t="shared" si="2"/>
        <v>8.624611588183507</v>
      </c>
      <c r="D48">
        <v>0</v>
      </c>
      <c r="E48">
        <v>0</v>
      </c>
      <c r="F48">
        <f t="shared" si="3"/>
        <v>0.88062355611565368</v>
      </c>
      <c r="G48" s="16">
        <v>2.4124035064765099</v>
      </c>
      <c r="H48" s="7">
        <v>2.0372304235705401</v>
      </c>
    </row>
    <row r="49" spans="1:8" x14ac:dyDescent="0.45">
      <c r="A49">
        <v>47</v>
      </c>
      <c r="B49">
        <v>7643</v>
      </c>
      <c r="C49">
        <f t="shared" si="2"/>
        <v>8.9415454752428847</v>
      </c>
      <c r="D49">
        <v>0</v>
      </c>
      <c r="E49">
        <v>0</v>
      </c>
      <c r="F49">
        <f t="shared" si="3"/>
        <v>0.68306225436269474</v>
      </c>
      <c r="G49" s="16">
        <v>1.9799315123038901</v>
      </c>
      <c r="H49" s="7">
        <v>1.61595843584679</v>
      </c>
    </row>
    <row r="50" spans="1:8" x14ac:dyDescent="0.45">
      <c r="A50">
        <v>48</v>
      </c>
      <c r="B50">
        <v>12557</v>
      </c>
      <c r="C50">
        <f t="shared" si="2"/>
        <v>9.4380335579889643</v>
      </c>
      <c r="D50">
        <v>0</v>
      </c>
      <c r="E50">
        <v>9</v>
      </c>
      <c r="F50">
        <f t="shared" si="3"/>
        <v>0.68309684470644383</v>
      </c>
      <c r="G50" s="16">
        <v>1.98</v>
      </c>
      <c r="H50" s="7">
        <v>1.77981151767469</v>
      </c>
    </row>
    <row r="51" spans="1:8" x14ac:dyDescent="0.45">
      <c r="A51">
        <v>49</v>
      </c>
      <c r="B51">
        <v>12900</v>
      </c>
      <c r="C51">
        <f t="shared" si="2"/>
        <v>9.4649825903497629</v>
      </c>
      <c r="D51">
        <v>0</v>
      </c>
      <c r="E51">
        <v>9</v>
      </c>
      <c r="F51">
        <f t="shared" si="3"/>
        <v>0.69461489119524167</v>
      </c>
      <c r="G51" s="16">
        <v>2.0029375764993902</v>
      </c>
      <c r="H51" s="7">
        <v>1.7714581739281801</v>
      </c>
    </row>
    <row r="52" spans="1:8" x14ac:dyDescent="0.45">
      <c r="A52">
        <v>50</v>
      </c>
      <c r="B52">
        <v>8170</v>
      </c>
      <c r="C52">
        <f t="shared" si="2"/>
        <v>9.008224187854049</v>
      </c>
      <c r="D52">
        <v>0</v>
      </c>
      <c r="E52">
        <v>0</v>
      </c>
      <c r="F52">
        <f t="shared" si="3"/>
        <v>0.68308796075308265</v>
      </c>
      <c r="G52" s="16">
        <v>1.9799824098504799</v>
      </c>
      <c r="H52" s="7">
        <v>1.59470308511188</v>
      </c>
    </row>
    <row r="53" spans="1:8" x14ac:dyDescent="0.45">
      <c r="A53">
        <v>51</v>
      </c>
      <c r="B53">
        <v>28425</v>
      </c>
      <c r="C53">
        <f t="shared" si="2"/>
        <v>10.255024318618737</v>
      </c>
      <c r="D53">
        <v>100</v>
      </c>
      <c r="E53">
        <v>62</v>
      </c>
      <c r="F53">
        <f t="shared" si="3"/>
        <v>0.68310614577746143</v>
      </c>
      <c r="G53" s="16">
        <v>1.98001841620626</v>
      </c>
      <c r="H53" s="7">
        <v>1.5749453957960899</v>
      </c>
    </row>
    <row r="54" spans="1:8" x14ac:dyDescent="0.45">
      <c r="A54">
        <v>52</v>
      </c>
      <c r="B54">
        <v>32580</v>
      </c>
      <c r="C54">
        <f t="shared" si="2"/>
        <v>10.391453882156036</v>
      </c>
      <c r="D54">
        <v>100</v>
      </c>
      <c r="E54">
        <v>63</v>
      </c>
      <c r="F54">
        <f t="shared" si="3"/>
        <v>0.68576871098094583</v>
      </c>
      <c r="G54" s="16">
        <v>1.9852973690028699</v>
      </c>
      <c r="H54" s="7">
        <v>1.5150729765603901</v>
      </c>
    </row>
    <row r="55" spans="1:8" x14ac:dyDescent="0.45">
      <c r="A55">
        <v>53</v>
      </c>
      <c r="B55">
        <v>9046</v>
      </c>
      <c r="C55">
        <f t="shared" si="2"/>
        <v>9.1100779500377893</v>
      </c>
      <c r="D55">
        <v>0</v>
      </c>
      <c r="E55">
        <v>54</v>
      </c>
      <c r="F55">
        <f t="shared" si="3"/>
        <v>0.87909704208014072</v>
      </c>
      <c r="G55" s="16">
        <v>2.4087237479806101</v>
      </c>
      <c r="H55" s="7">
        <v>1.9123719875987499</v>
      </c>
    </row>
    <row r="56" spans="1:8" x14ac:dyDescent="0.45">
      <c r="A56">
        <v>54</v>
      </c>
      <c r="B56">
        <v>7428</v>
      </c>
      <c r="C56">
        <f t="shared" si="2"/>
        <v>8.913011922472597</v>
      </c>
      <c r="D56">
        <v>0</v>
      </c>
      <c r="E56">
        <v>23</v>
      </c>
      <c r="F56">
        <f t="shared" si="3"/>
        <v>0.6830708499183954</v>
      </c>
      <c r="G56" s="16">
        <v>1.97994853098863</v>
      </c>
      <c r="H56" s="7">
        <v>1.79955255463554</v>
      </c>
    </row>
    <row r="57" spans="1:8" x14ac:dyDescent="0.45">
      <c r="A57">
        <v>55</v>
      </c>
      <c r="B57">
        <v>18652</v>
      </c>
      <c r="C57">
        <f t="shared" si="2"/>
        <v>9.8337086579282111</v>
      </c>
      <c r="D57">
        <v>100</v>
      </c>
      <c r="E57">
        <v>34</v>
      </c>
      <c r="F57">
        <f t="shared" si="3"/>
        <v>0.68846541969537212</v>
      </c>
      <c r="G57" s="16">
        <v>1.99065836298932</v>
      </c>
      <c r="H57" s="7">
        <v>1.36703869838787</v>
      </c>
    </row>
    <row r="58" spans="1:8" x14ac:dyDescent="0.45">
      <c r="A58">
        <v>56</v>
      </c>
      <c r="B58">
        <v>11240</v>
      </c>
      <c r="C58">
        <f t="shared" si="2"/>
        <v>9.3272341234476812</v>
      </c>
      <c r="D58">
        <v>0</v>
      </c>
      <c r="E58">
        <v>32</v>
      </c>
      <c r="F58">
        <f t="shared" si="3"/>
        <v>0.90713348974132191</v>
      </c>
      <c r="G58" s="16">
        <v>2.47721139430285</v>
      </c>
      <c r="H58" s="7">
        <v>1.8403534696024699</v>
      </c>
    </row>
    <row r="59" spans="1:8" x14ac:dyDescent="0.45">
      <c r="A59">
        <v>57</v>
      </c>
      <c r="B59">
        <v>6670</v>
      </c>
      <c r="C59">
        <f t="shared" si="2"/>
        <v>8.8053751389096693</v>
      </c>
      <c r="D59">
        <v>0</v>
      </c>
      <c r="E59">
        <v>5</v>
      </c>
      <c r="F59">
        <f t="shared" si="3"/>
        <v>0.90611885019065042</v>
      </c>
      <c r="G59" s="16">
        <v>2.47469919235207</v>
      </c>
      <c r="H59" s="7">
        <v>1.93131794358453</v>
      </c>
    </row>
    <row r="60" spans="1:8" x14ac:dyDescent="0.45">
      <c r="A60">
        <v>58</v>
      </c>
      <c r="B60">
        <v>6067</v>
      </c>
      <c r="C60">
        <f t="shared" si="2"/>
        <v>8.7106195279422973</v>
      </c>
      <c r="D60">
        <v>0</v>
      </c>
      <c r="E60">
        <v>10</v>
      </c>
      <c r="F60">
        <f t="shared" si="3"/>
        <v>0.90499028987489005</v>
      </c>
      <c r="G60" s="16">
        <v>2.4719079204057701</v>
      </c>
      <c r="H60" s="7">
        <v>1.7509583793657499</v>
      </c>
    </row>
    <row r="61" spans="1:8" x14ac:dyDescent="0.45">
      <c r="A61">
        <v>59</v>
      </c>
      <c r="B61">
        <v>5126</v>
      </c>
      <c r="C61">
        <f t="shared" si="2"/>
        <v>8.5420809069240171</v>
      </c>
      <c r="D61">
        <v>0</v>
      </c>
      <c r="E61">
        <v>5</v>
      </c>
      <c r="F61">
        <f t="shared" si="3"/>
        <v>0.85722947781762038</v>
      </c>
      <c r="G61" s="16">
        <v>2.35662256577969</v>
      </c>
      <c r="H61" s="7">
        <v>1.9395336535973899</v>
      </c>
    </row>
    <row r="62" spans="1:8" x14ac:dyDescent="0.45">
      <c r="A62">
        <v>60</v>
      </c>
      <c r="B62">
        <v>6727</v>
      </c>
      <c r="C62">
        <f t="shared" si="2"/>
        <v>8.813884558025606</v>
      </c>
      <c r="D62">
        <v>0</v>
      </c>
      <c r="E62">
        <v>5</v>
      </c>
      <c r="F62">
        <f t="shared" si="3"/>
        <v>0.85758507917648985</v>
      </c>
      <c r="G62" s="16">
        <v>2.3574607329842898</v>
      </c>
      <c r="H62" s="7">
        <v>1.68231456015342</v>
      </c>
    </row>
    <row r="63" spans="1:8" x14ac:dyDescent="0.45">
      <c r="A63">
        <v>61</v>
      </c>
      <c r="B63">
        <v>7640</v>
      </c>
      <c r="C63">
        <f t="shared" si="2"/>
        <v>8.9411528821605657</v>
      </c>
      <c r="D63">
        <v>0</v>
      </c>
      <c r="E63">
        <v>0</v>
      </c>
      <c r="F63">
        <f t="shared" si="3"/>
        <v>0.77932116287367892</v>
      </c>
      <c r="G63" s="16">
        <v>2.1799919036534798</v>
      </c>
      <c r="H63" s="7">
        <v>1.71800618004571</v>
      </c>
    </row>
    <row r="64" spans="1:8" x14ac:dyDescent="0.45">
      <c r="A64">
        <v>62</v>
      </c>
      <c r="B64">
        <v>19762</v>
      </c>
      <c r="C64">
        <f t="shared" si="2"/>
        <v>9.8915161807549072</v>
      </c>
      <c r="D64">
        <v>100</v>
      </c>
      <c r="E64">
        <v>43</v>
      </c>
      <c r="F64">
        <f t="shared" si="3"/>
        <v>0.57662589201695424</v>
      </c>
      <c r="G64" s="16">
        <v>1.78002229946875</v>
      </c>
      <c r="H64" s="7">
        <v>1.42665602450639</v>
      </c>
    </row>
    <row r="65" spans="1:8" x14ac:dyDescent="0.45">
      <c r="A65">
        <v>63</v>
      </c>
      <c r="B65">
        <v>15247</v>
      </c>
      <c r="C65">
        <f t="shared" si="2"/>
        <v>9.6321380413719062</v>
      </c>
      <c r="D65">
        <v>100</v>
      </c>
      <c r="E65">
        <v>21</v>
      </c>
      <c r="F65">
        <f t="shared" si="3"/>
        <v>0.83619533854954342</v>
      </c>
      <c r="G65" s="16">
        <v>2.30757072862336</v>
      </c>
      <c r="H65" s="7">
        <v>1.8558653550729001</v>
      </c>
    </row>
    <row r="66" spans="1:8" x14ac:dyDescent="0.45">
      <c r="A66">
        <v>64</v>
      </c>
      <c r="B66">
        <v>6327</v>
      </c>
      <c r="C66">
        <f t="shared" si="2"/>
        <v>8.7525814691468842</v>
      </c>
      <c r="D66">
        <v>0</v>
      </c>
      <c r="E66">
        <v>5</v>
      </c>
      <c r="F66">
        <f t="shared" si="3"/>
        <v>0.86249263692361133</v>
      </c>
      <c r="G66" s="16">
        <v>2.3690585428519002</v>
      </c>
      <c r="H66" s="7">
        <v>2.2121146718593501</v>
      </c>
    </row>
    <row r="67" spans="1:8" x14ac:dyDescent="0.45">
      <c r="A67">
        <v>65</v>
      </c>
      <c r="B67">
        <v>5449</v>
      </c>
      <c r="C67">
        <f t="shared" ref="C67:C89" si="4">LN(B67)</f>
        <v>8.603187384583098</v>
      </c>
      <c r="D67">
        <v>0</v>
      </c>
      <c r="E67">
        <v>0</v>
      </c>
      <c r="F67">
        <f t="shared" ref="F67:F89" si="5">LN(G67)</f>
        <v>0.85943373603648532</v>
      </c>
      <c r="G67" s="16">
        <v>2.36182289977295</v>
      </c>
      <c r="H67" s="7">
        <v>2.2205435088262502</v>
      </c>
    </row>
    <row r="68" spans="1:8" x14ac:dyDescent="0.45">
      <c r="A68">
        <v>66</v>
      </c>
      <c r="B68">
        <v>6166</v>
      </c>
      <c r="C68">
        <f t="shared" si="4"/>
        <v>8.7268056084460959</v>
      </c>
      <c r="D68">
        <v>0</v>
      </c>
      <c r="E68">
        <v>5</v>
      </c>
      <c r="F68">
        <f t="shared" si="5"/>
        <v>0.86226049763992818</v>
      </c>
      <c r="G68" s="16">
        <v>2.3685086551265</v>
      </c>
      <c r="H68" s="7">
        <v>1.6697870848130101</v>
      </c>
    </row>
    <row r="69" spans="1:8" x14ac:dyDescent="0.45">
      <c r="A69">
        <v>67</v>
      </c>
      <c r="B69">
        <v>6008</v>
      </c>
      <c r="C69">
        <f t="shared" si="4"/>
        <v>8.7008471934439715</v>
      </c>
      <c r="D69">
        <v>0</v>
      </c>
      <c r="E69">
        <v>5</v>
      </c>
      <c r="F69">
        <f t="shared" si="5"/>
        <v>0.85970894886474702</v>
      </c>
      <c r="G69" s="16">
        <v>2.3624729931859698</v>
      </c>
      <c r="H69" s="7">
        <v>1.9505772793621601</v>
      </c>
    </row>
    <row r="70" spans="1:8" x14ac:dyDescent="0.45">
      <c r="A70">
        <v>68</v>
      </c>
      <c r="B70">
        <v>6017</v>
      </c>
      <c r="C70">
        <f t="shared" si="4"/>
        <v>8.7023440752203509</v>
      </c>
      <c r="D70">
        <v>0</v>
      </c>
      <c r="E70">
        <v>5</v>
      </c>
      <c r="F70">
        <f t="shared" si="5"/>
        <v>0.85770055602232753</v>
      </c>
      <c r="G70" s="16">
        <v>2.3577329808327798</v>
      </c>
      <c r="H70" s="7">
        <v>1.67296285814749</v>
      </c>
    </row>
    <row r="71" spans="1:8" x14ac:dyDescent="0.45">
      <c r="A71">
        <v>69</v>
      </c>
      <c r="B71">
        <v>6052</v>
      </c>
      <c r="C71">
        <f t="shared" si="4"/>
        <v>8.7081440749082457</v>
      </c>
      <c r="D71">
        <v>0</v>
      </c>
      <c r="E71">
        <v>5</v>
      </c>
      <c r="F71">
        <f t="shared" si="5"/>
        <v>0.8569776512706917</v>
      </c>
      <c r="G71" s="16">
        <v>2.3560291803747702</v>
      </c>
      <c r="H71" s="7">
        <v>1.6074901854240999</v>
      </c>
    </row>
    <row r="72" spans="1:8" x14ac:dyDescent="0.45">
      <c r="A72">
        <v>70</v>
      </c>
      <c r="B72">
        <v>6991</v>
      </c>
      <c r="C72">
        <f t="shared" si="4"/>
        <v>8.8523788865119855</v>
      </c>
      <c r="D72">
        <v>0</v>
      </c>
      <c r="E72">
        <v>0</v>
      </c>
      <c r="F72">
        <f t="shared" si="5"/>
        <v>0.85688849088890384</v>
      </c>
      <c r="G72" s="16">
        <v>2.3558191252779799</v>
      </c>
      <c r="H72" s="7">
        <v>2.1883301081568902</v>
      </c>
    </row>
    <row r="73" spans="1:8" x14ac:dyDescent="0.45">
      <c r="A73">
        <v>71</v>
      </c>
      <c r="B73">
        <v>6745</v>
      </c>
      <c r="C73">
        <f t="shared" si="4"/>
        <v>8.8165567686418562</v>
      </c>
      <c r="D73">
        <v>0</v>
      </c>
      <c r="E73">
        <v>0</v>
      </c>
      <c r="F73">
        <f t="shared" si="5"/>
        <v>0.68309998800634208</v>
      </c>
      <c r="G73" s="16">
        <v>1.98000622374358</v>
      </c>
      <c r="H73" s="7">
        <v>1.67763174399988</v>
      </c>
    </row>
    <row r="74" spans="1:8" x14ac:dyDescent="0.45">
      <c r="A74">
        <v>72</v>
      </c>
      <c r="B74">
        <v>12854</v>
      </c>
      <c r="C74">
        <f t="shared" si="4"/>
        <v>9.4614103259312312</v>
      </c>
      <c r="D74">
        <v>100</v>
      </c>
      <c r="E74">
        <v>17</v>
      </c>
      <c r="F74">
        <f t="shared" si="5"/>
        <v>0.84415854360641684</v>
      </c>
      <c r="G74" s="16">
        <v>2.3260197466839498</v>
      </c>
      <c r="H74" s="7">
        <v>1.8241808107283699</v>
      </c>
    </row>
    <row r="75" spans="1:8" x14ac:dyDescent="0.45">
      <c r="A75">
        <v>73</v>
      </c>
      <c r="B75">
        <v>10027</v>
      </c>
      <c r="C75">
        <f t="shared" si="4"/>
        <v>9.2130367335239249</v>
      </c>
      <c r="D75">
        <v>0</v>
      </c>
      <c r="E75">
        <v>10</v>
      </c>
      <c r="F75">
        <f t="shared" si="5"/>
        <v>0.85976952164231368</v>
      </c>
      <c r="G75" s="16">
        <v>2.36261609907121</v>
      </c>
      <c r="H75" s="7">
        <v>1.7119285564364399</v>
      </c>
    </row>
    <row r="76" spans="1:8" x14ac:dyDescent="0.45">
      <c r="A76">
        <v>74</v>
      </c>
      <c r="B76">
        <v>5168</v>
      </c>
      <c r="C76">
        <f t="shared" si="4"/>
        <v>8.5502410454624371</v>
      </c>
      <c r="D76">
        <v>0</v>
      </c>
      <c r="E76">
        <v>5</v>
      </c>
      <c r="F76">
        <f t="shared" si="5"/>
        <v>0.86126379032848632</v>
      </c>
      <c r="G76" s="16">
        <v>2.36614912131036</v>
      </c>
      <c r="H76" s="7">
        <v>1.910533609652</v>
      </c>
    </row>
    <row r="77" spans="1:8" x14ac:dyDescent="0.45">
      <c r="A77">
        <v>75</v>
      </c>
      <c r="B77">
        <v>5861</v>
      </c>
      <c r="C77">
        <f t="shared" si="4"/>
        <v>8.6760755164764287</v>
      </c>
      <c r="D77">
        <v>0</v>
      </c>
      <c r="E77">
        <v>5</v>
      </c>
      <c r="F77">
        <f t="shared" si="5"/>
        <v>0.85964585640763547</v>
      </c>
      <c r="G77" s="16">
        <v>2.3623239436619698</v>
      </c>
      <c r="H77" s="7">
        <v>1.9248768837321</v>
      </c>
    </row>
    <row r="78" spans="1:8" x14ac:dyDescent="0.45">
      <c r="A78">
        <v>76</v>
      </c>
      <c r="B78">
        <v>5680</v>
      </c>
      <c r="C78">
        <f t="shared" si="4"/>
        <v>8.6447065117151975</v>
      </c>
      <c r="D78">
        <v>0</v>
      </c>
      <c r="E78">
        <v>5</v>
      </c>
      <c r="F78">
        <f t="shared" si="5"/>
        <v>0.86005343359602382</v>
      </c>
      <c r="G78" s="16">
        <v>2.3632869692532901</v>
      </c>
      <c r="H78" s="7">
        <v>1.96408905009629</v>
      </c>
    </row>
    <row r="79" spans="1:8" x14ac:dyDescent="0.45">
      <c r="A79">
        <v>77</v>
      </c>
      <c r="B79">
        <v>5464</v>
      </c>
      <c r="C79">
        <f t="shared" si="4"/>
        <v>8.6059364012506254</v>
      </c>
      <c r="D79">
        <v>0</v>
      </c>
      <c r="E79">
        <v>5</v>
      </c>
      <c r="F79">
        <f t="shared" si="5"/>
        <v>0.86019479346424965</v>
      </c>
      <c r="G79" s="16">
        <v>2.3636210668012798</v>
      </c>
      <c r="H79" s="7">
        <v>1.6507060623369001</v>
      </c>
    </row>
    <row r="80" spans="1:8" x14ac:dyDescent="0.45">
      <c r="A80">
        <v>78</v>
      </c>
      <c r="B80">
        <v>5943</v>
      </c>
      <c r="C80">
        <f t="shared" si="4"/>
        <v>8.6899693353666603</v>
      </c>
      <c r="D80">
        <v>0</v>
      </c>
      <c r="E80">
        <v>5</v>
      </c>
      <c r="F80">
        <f t="shared" si="5"/>
        <v>0.86173202133270066</v>
      </c>
      <c r="G80" s="16">
        <v>2.3672572851076299</v>
      </c>
      <c r="H80" s="7">
        <v>1.8749756539954701</v>
      </c>
    </row>
    <row r="81" spans="1:8" x14ac:dyDescent="0.45">
      <c r="A81">
        <v>79</v>
      </c>
      <c r="B81">
        <v>6829</v>
      </c>
      <c r="C81">
        <f t="shared" si="4"/>
        <v>8.8289335289610893</v>
      </c>
      <c r="D81">
        <v>0</v>
      </c>
      <c r="E81">
        <v>5</v>
      </c>
      <c r="F81">
        <f t="shared" si="5"/>
        <v>0.86078012379573388</v>
      </c>
      <c r="G81" s="16">
        <v>2.36500497088482</v>
      </c>
      <c r="H81" s="7">
        <v>2.1202620372863499</v>
      </c>
    </row>
    <row r="82" spans="1:8" x14ac:dyDescent="0.45">
      <c r="A82">
        <v>80</v>
      </c>
      <c r="B82">
        <v>7041</v>
      </c>
      <c r="C82">
        <f t="shared" si="4"/>
        <v>8.8595054845191328</v>
      </c>
      <c r="D82">
        <v>0</v>
      </c>
      <c r="E82">
        <v>5</v>
      </c>
      <c r="F82">
        <f t="shared" si="5"/>
        <v>0.85694764569141202</v>
      </c>
      <c r="G82" s="16">
        <v>2.3559584874150099</v>
      </c>
      <c r="H82" s="7">
        <v>1.8488477208121901</v>
      </c>
    </row>
    <row r="83" spans="1:8" x14ac:dyDescent="0.45">
      <c r="A83">
        <v>81</v>
      </c>
      <c r="B83">
        <v>8383</v>
      </c>
      <c r="C83">
        <f t="shared" si="4"/>
        <v>9.0339611246378571</v>
      </c>
      <c r="D83">
        <v>0</v>
      </c>
      <c r="E83">
        <v>29</v>
      </c>
      <c r="F83">
        <f t="shared" si="5"/>
        <v>0.85522006464830869</v>
      </c>
      <c r="G83" s="16">
        <v>2.3518918918918899</v>
      </c>
      <c r="H83" s="7">
        <v>1.90228316851374</v>
      </c>
    </row>
    <row r="84" spans="1:8" x14ac:dyDescent="0.45">
      <c r="A84">
        <v>82</v>
      </c>
      <c r="B84">
        <v>7400</v>
      </c>
      <c r="C84">
        <f t="shared" si="4"/>
        <v>8.9092352791922611</v>
      </c>
      <c r="D84">
        <v>0</v>
      </c>
      <c r="E84">
        <v>23</v>
      </c>
      <c r="F84">
        <f t="shared" si="5"/>
        <v>-2.0194686323906058E-2</v>
      </c>
      <c r="G84" s="16">
        <v>0.98000786060526601</v>
      </c>
      <c r="H84" s="7">
        <v>0.89209216509018696</v>
      </c>
    </row>
    <row r="85" spans="1:8" x14ac:dyDescent="0.45">
      <c r="A85">
        <v>83</v>
      </c>
      <c r="B85">
        <v>38165</v>
      </c>
      <c r="C85">
        <f t="shared" si="4"/>
        <v>10.54967414423257</v>
      </c>
      <c r="D85">
        <v>100</v>
      </c>
      <c r="E85">
        <v>51</v>
      </c>
      <c r="F85">
        <f t="shared" si="5"/>
        <v>0.68310607143720581</v>
      </c>
      <c r="G85" s="16">
        <v>1.98001826901119</v>
      </c>
      <c r="H85" s="7">
        <v>1.48647272129467</v>
      </c>
    </row>
    <row r="86" spans="1:8" x14ac:dyDescent="0.45">
      <c r="A86">
        <v>84</v>
      </c>
      <c r="B86">
        <v>70064</v>
      </c>
      <c r="C86">
        <f t="shared" si="4"/>
        <v>11.15716438904118</v>
      </c>
      <c r="D86">
        <v>100</v>
      </c>
      <c r="E86">
        <v>58</v>
      </c>
      <c r="F86">
        <f t="shared" si="5"/>
        <v>0.69048916901660418</v>
      </c>
      <c r="G86" s="16">
        <v>1.9946910356831999</v>
      </c>
      <c r="H86" s="7">
        <v>1.43234489086148</v>
      </c>
    </row>
    <row r="87" spans="1:8" x14ac:dyDescent="0.45">
      <c r="A87">
        <v>85</v>
      </c>
      <c r="B87">
        <v>11490</v>
      </c>
      <c r="C87">
        <f t="shared" si="4"/>
        <v>9.3492323708428007</v>
      </c>
      <c r="D87">
        <v>0</v>
      </c>
      <c r="E87">
        <v>58</v>
      </c>
      <c r="F87">
        <f t="shared" si="5"/>
        <v>0.85796455864355692</v>
      </c>
      <c r="G87" s="16">
        <v>2.3583555106910201</v>
      </c>
      <c r="H87" s="7">
        <v>1.6874989499859701</v>
      </c>
    </row>
    <row r="88" spans="1:8" x14ac:dyDescent="0.45">
      <c r="A88">
        <v>86</v>
      </c>
      <c r="B88">
        <v>10897</v>
      </c>
      <c r="C88">
        <f t="shared" si="4"/>
        <v>9.296242800976886</v>
      </c>
      <c r="D88">
        <v>0</v>
      </c>
      <c r="E88">
        <v>33</v>
      </c>
      <c r="F88">
        <f t="shared" si="5"/>
        <v>0.85666248996014061</v>
      </c>
      <c r="G88" s="16">
        <v>2.3552867681265401</v>
      </c>
      <c r="H88" s="7">
        <v>1.6048817563265301</v>
      </c>
    </row>
    <row r="89" spans="1:8" x14ac:dyDescent="0.45">
      <c r="A89">
        <v>87</v>
      </c>
      <c r="B89">
        <v>15047</v>
      </c>
      <c r="C89">
        <f t="shared" si="4"/>
        <v>9.6189339147588786</v>
      </c>
      <c r="D89">
        <v>0</v>
      </c>
      <c r="E89">
        <v>27</v>
      </c>
      <c r="F89">
        <f t="shared" si="5"/>
        <v>0.84298744994124497</v>
      </c>
      <c r="G89" s="16">
        <v>2.3232973540930399</v>
      </c>
      <c r="H89" s="7">
        <v>1.7997478774445399</v>
      </c>
    </row>
  </sheetData>
  <mergeCells count="2">
    <mergeCell ref="B1:H1"/>
    <mergeCell ref="K5:L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9"/>
  <sheetViews>
    <sheetView topLeftCell="A2" zoomScaleNormal="100" workbookViewId="0">
      <selection activeCell="O21" sqref="O21"/>
    </sheetView>
  </sheetViews>
  <sheetFormatPr defaultRowHeight="14.25" x14ac:dyDescent="0.45"/>
  <cols>
    <col min="1" max="3" width="8.53125"/>
    <col min="4" max="4" width="10.53125"/>
    <col min="5" max="6" width="8.53125"/>
    <col min="7" max="7" width="11.33203125"/>
    <col min="8" max="10" width="8.53125"/>
    <col min="11" max="11" width="14.33203125"/>
    <col min="12" max="12" width="15.46484375"/>
    <col min="13" max="13" width="8.53125"/>
    <col min="14" max="14" width="17.3984375"/>
    <col min="15" max="15" width="12.3984375"/>
    <col min="16" max="16" width="13.9296875"/>
    <col min="17" max="17" width="12.3984375"/>
    <col min="18" max="18" width="11.46484375"/>
    <col min="19" max="19" width="12.9296875"/>
    <col min="20" max="20" width="12.3984375"/>
    <col min="21" max="1025" width="8.53125"/>
  </cols>
  <sheetData>
    <row r="1" spans="1:19" x14ac:dyDescent="0.45">
      <c r="A1" s="8"/>
      <c r="N1" s="18" t="s">
        <v>76</v>
      </c>
    </row>
    <row r="2" spans="1:19" x14ac:dyDescent="0.45">
      <c r="A2" s="8" t="s">
        <v>20</v>
      </c>
      <c r="B2" s="18" t="s">
        <v>23</v>
      </c>
      <c r="C2" s="18" t="s">
        <v>24</v>
      </c>
      <c r="D2" s="18" t="s">
        <v>77</v>
      </c>
      <c r="E2" s="18" t="s">
        <v>29</v>
      </c>
      <c r="F2" s="18" t="s">
        <v>30</v>
      </c>
      <c r="G2" s="18" t="s">
        <v>74</v>
      </c>
      <c r="H2" s="18" t="s">
        <v>31</v>
      </c>
      <c r="I2" s="18"/>
      <c r="J2" s="18"/>
      <c r="K2" s="18" t="s">
        <v>65</v>
      </c>
      <c r="L2" s="18" t="s">
        <v>73</v>
      </c>
      <c r="N2" t="s">
        <v>37</v>
      </c>
    </row>
    <row r="3" spans="1:19" x14ac:dyDescent="0.45">
      <c r="A3">
        <v>1</v>
      </c>
      <c r="B3">
        <v>0</v>
      </c>
      <c r="C3">
        <v>3</v>
      </c>
      <c r="D3">
        <v>0.67897938649143297</v>
      </c>
      <c r="E3">
        <v>0</v>
      </c>
      <c r="F3">
        <v>0</v>
      </c>
      <c r="G3">
        <v>0.88448832238602604</v>
      </c>
      <c r="H3">
        <v>2.4217449217449198</v>
      </c>
      <c r="K3">
        <v>8.7580980723090907</v>
      </c>
      <c r="L3">
        <v>8.5087577125951395</v>
      </c>
    </row>
    <row r="4" spans="1:19" x14ac:dyDescent="0.45">
      <c r="A4">
        <v>2</v>
      </c>
      <c r="B4">
        <v>0</v>
      </c>
      <c r="C4">
        <v>0</v>
      </c>
      <c r="D4">
        <v>0.67907265300755204</v>
      </c>
      <c r="E4">
        <v>0</v>
      </c>
      <c r="F4">
        <v>0</v>
      </c>
      <c r="G4">
        <v>0.88373314147370396</v>
      </c>
      <c r="H4">
        <v>2.4199167565901001</v>
      </c>
      <c r="K4">
        <v>8.6832159752406906</v>
      </c>
      <c r="L4">
        <v>8.7005142485432803</v>
      </c>
      <c r="N4" s="44" t="s">
        <v>38</v>
      </c>
      <c r="O4" s="44"/>
    </row>
    <row r="5" spans="1:19" x14ac:dyDescent="0.45">
      <c r="A5">
        <v>3</v>
      </c>
      <c r="B5">
        <v>0</v>
      </c>
      <c r="C5">
        <v>0</v>
      </c>
      <c r="D5">
        <v>0.76107016914564096</v>
      </c>
      <c r="E5">
        <v>0</v>
      </c>
      <c r="F5">
        <v>0</v>
      </c>
      <c r="G5">
        <v>0.88816563004002902</v>
      </c>
      <c r="H5">
        <v>2.4306668171048198</v>
      </c>
      <c r="K5">
        <v>8.1400239524629203</v>
      </c>
      <c r="L5">
        <v>8.7775554532130595</v>
      </c>
      <c r="N5" t="s">
        <v>39</v>
      </c>
      <c r="O5">
        <v>0.81029115127144602</v>
      </c>
    </row>
    <row r="6" spans="1:19" x14ac:dyDescent="0.45">
      <c r="A6">
        <v>4</v>
      </c>
      <c r="B6">
        <v>0</v>
      </c>
      <c r="C6">
        <v>0</v>
      </c>
      <c r="D6">
        <v>0.74349629715816601</v>
      </c>
      <c r="E6">
        <v>0</v>
      </c>
      <c r="F6">
        <v>0</v>
      </c>
      <c r="G6">
        <v>0.45743716440821403</v>
      </c>
      <c r="H6">
        <v>1.58001946156341</v>
      </c>
      <c r="K6">
        <v>7.2470805845857598</v>
      </c>
      <c r="L6">
        <v>9.0896405867383994</v>
      </c>
      <c r="N6" t="s">
        <v>40</v>
      </c>
      <c r="O6">
        <v>0.65657174982880495</v>
      </c>
    </row>
    <row r="7" spans="1:19" x14ac:dyDescent="0.45">
      <c r="A7">
        <v>5</v>
      </c>
      <c r="B7">
        <v>0</v>
      </c>
      <c r="C7">
        <v>0</v>
      </c>
      <c r="D7">
        <v>0.75781867158003402</v>
      </c>
      <c r="E7">
        <v>100</v>
      </c>
      <c r="F7">
        <v>44</v>
      </c>
      <c r="G7">
        <v>0.69387734603250195</v>
      </c>
      <c r="H7">
        <v>2.0014608642165199</v>
      </c>
      <c r="K7">
        <v>7.7621706071382102</v>
      </c>
      <c r="L7">
        <v>10.336243520880201</v>
      </c>
      <c r="N7" t="s">
        <v>41</v>
      </c>
      <c r="O7">
        <v>0.63081463106596503</v>
      </c>
    </row>
    <row r="8" spans="1:19" x14ac:dyDescent="0.45">
      <c r="A8">
        <v>6</v>
      </c>
      <c r="B8">
        <v>81</v>
      </c>
      <c r="C8">
        <v>3</v>
      </c>
      <c r="D8">
        <v>0.57660866764183305</v>
      </c>
      <c r="E8">
        <v>0</v>
      </c>
      <c r="F8">
        <v>18</v>
      </c>
      <c r="G8">
        <v>0.69081912145561497</v>
      </c>
      <c r="H8">
        <v>1.9953492974470599</v>
      </c>
      <c r="K8">
        <v>8.87863674743007</v>
      </c>
      <c r="L8">
        <v>9.4731660684290997</v>
      </c>
      <c r="N8" t="s">
        <v>42</v>
      </c>
      <c r="O8">
        <v>0.40481550880288503</v>
      </c>
    </row>
    <row r="9" spans="1:19" x14ac:dyDescent="0.45">
      <c r="A9">
        <v>7</v>
      </c>
      <c r="B9">
        <v>0</v>
      </c>
      <c r="C9">
        <v>0</v>
      </c>
      <c r="D9">
        <v>0.57660065386681802</v>
      </c>
      <c r="E9">
        <v>0</v>
      </c>
      <c r="F9">
        <v>6</v>
      </c>
      <c r="G9">
        <v>0.683079201771427</v>
      </c>
      <c r="H9">
        <v>1.9799650672968301</v>
      </c>
      <c r="K9">
        <v>8.5762165318657004</v>
      </c>
      <c r="L9">
        <v>9.2208845858518504</v>
      </c>
      <c r="N9" s="22" t="s">
        <v>43</v>
      </c>
      <c r="O9" s="22">
        <v>87</v>
      </c>
    </row>
    <row r="10" spans="1:19" x14ac:dyDescent="0.45">
      <c r="A10">
        <v>8</v>
      </c>
      <c r="B10">
        <v>81</v>
      </c>
      <c r="C10">
        <v>29</v>
      </c>
      <c r="D10">
        <v>0.26486908509860901</v>
      </c>
      <c r="E10">
        <v>0</v>
      </c>
      <c r="F10">
        <v>0</v>
      </c>
      <c r="G10">
        <v>0.68307412779325705</v>
      </c>
      <c r="H10">
        <v>1.9799550210227801</v>
      </c>
      <c r="K10">
        <v>9.4346032965583095</v>
      </c>
      <c r="L10">
        <v>9.1832774524264895</v>
      </c>
    </row>
    <row r="11" spans="1:19" x14ac:dyDescent="0.45">
      <c r="A11">
        <v>9</v>
      </c>
      <c r="B11">
        <v>0</v>
      </c>
      <c r="C11">
        <v>21</v>
      </c>
      <c r="D11">
        <v>0.68645446176883995</v>
      </c>
      <c r="E11">
        <v>0</v>
      </c>
      <c r="F11">
        <v>0</v>
      </c>
      <c r="G11">
        <v>0.68310056720185597</v>
      </c>
      <c r="H11">
        <v>1.9800073705546299</v>
      </c>
      <c r="K11">
        <v>7.49498623395053</v>
      </c>
      <c r="L11">
        <v>9.2327865608060105</v>
      </c>
      <c r="N11" t="s">
        <v>44</v>
      </c>
    </row>
    <row r="12" spans="1:19" x14ac:dyDescent="0.45">
      <c r="A12">
        <v>10</v>
      </c>
      <c r="B12">
        <v>0</v>
      </c>
      <c r="C12">
        <v>16</v>
      </c>
      <c r="D12">
        <v>0.75901961064025203</v>
      </c>
      <c r="E12">
        <v>81</v>
      </c>
      <c r="F12">
        <v>66</v>
      </c>
      <c r="G12">
        <v>0.68305514603792095</v>
      </c>
      <c r="H12">
        <v>1.9799174383576901</v>
      </c>
      <c r="K12">
        <v>7.5958899177185399</v>
      </c>
      <c r="L12">
        <v>9.9854361351832992</v>
      </c>
      <c r="N12" s="20"/>
      <c r="O12" s="20" t="s">
        <v>45</v>
      </c>
      <c r="P12" s="20" t="s">
        <v>46</v>
      </c>
      <c r="Q12" s="20" t="s">
        <v>47</v>
      </c>
      <c r="R12" s="20" t="s">
        <v>48</v>
      </c>
      <c r="S12" s="20" t="s">
        <v>49</v>
      </c>
    </row>
    <row r="13" spans="1:19" x14ac:dyDescent="0.45">
      <c r="A13">
        <v>11</v>
      </c>
      <c r="B13">
        <v>0</v>
      </c>
      <c r="C13">
        <v>11</v>
      </c>
      <c r="D13">
        <v>0.75951287117111299</v>
      </c>
      <c r="E13">
        <v>100</v>
      </c>
      <c r="F13">
        <v>19</v>
      </c>
      <c r="G13">
        <v>0.88432062424604996</v>
      </c>
      <c r="H13">
        <v>2.4213388336770998</v>
      </c>
      <c r="K13">
        <v>8.2720596222104099</v>
      </c>
      <c r="L13">
        <v>9.1008602713573605</v>
      </c>
      <c r="N13" t="s">
        <v>50</v>
      </c>
      <c r="O13">
        <v>6</v>
      </c>
      <c r="P13">
        <v>25.064003762344601</v>
      </c>
      <c r="Q13">
        <v>4.1773339603907704</v>
      </c>
      <c r="R13">
        <v>25.490884903479799</v>
      </c>
      <c r="S13">
        <v>1.03296330478639E-16</v>
      </c>
    </row>
    <row r="14" spans="1:19" x14ac:dyDescent="0.45">
      <c r="A14">
        <v>12</v>
      </c>
      <c r="B14">
        <v>0</v>
      </c>
      <c r="C14">
        <v>6</v>
      </c>
      <c r="D14">
        <v>0.75408744233902003</v>
      </c>
      <c r="E14">
        <v>0</v>
      </c>
      <c r="F14">
        <v>0</v>
      </c>
      <c r="G14">
        <v>0.886031289798344</v>
      </c>
      <c r="H14">
        <v>2.4254844795060899</v>
      </c>
      <c r="K14">
        <v>8.4055910148349309</v>
      </c>
      <c r="L14">
        <v>8.5816692106005998</v>
      </c>
      <c r="N14" t="s">
        <v>51</v>
      </c>
      <c r="O14">
        <v>80</v>
      </c>
      <c r="P14">
        <v>13.1100476933871</v>
      </c>
      <c r="Q14">
        <v>0.16387559616733899</v>
      </c>
    </row>
    <row r="15" spans="1:19" x14ac:dyDescent="0.45">
      <c r="A15">
        <v>13</v>
      </c>
      <c r="B15">
        <v>0</v>
      </c>
      <c r="C15">
        <v>0</v>
      </c>
      <c r="D15">
        <v>0.749768292181342</v>
      </c>
      <c r="E15">
        <v>0</v>
      </c>
      <c r="F15">
        <v>0</v>
      </c>
      <c r="G15">
        <v>0.884157631845084</v>
      </c>
      <c r="H15">
        <v>2.42094420600858</v>
      </c>
      <c r="K15">
        <v>8.3277261664614102</v>
      </c>
      <c r="L15">
        <v>8.6709437912221592</v>
      </c>
      <c r="N15" s="22" t="s">
        <v>52</v>
      </c>
      <c r="O15" s="22">
        <v>86</v>
      </c>
      <c r="P15" s="22">
        <v>38.1740514557317</v>
      </c>
      <c r="Q15" s="22"/>
      <c r="R15" s="22"/>
      <c r="S15" s="22"/>
    </row>
    <row r="16" spans="1:19" x14ac:dyDescent="0.45">
      <c r="A16">
        <v>14</v>
      </c>
      <c r="B16">
        <v>0</v>
      </c>
      <c r="C16">
        <v>0</v>
      </c>
      <c r="D16">
        <v>0.74651601308437598</v>
      </c>
      <c r="E16">
        <v>81</v>
      </c>
      <c r="F16">
        <v>0</v>
      </c>
      <c r="G16">
        <v>0.88660230133282003</v>
      </c>
      <c r="H16">
        <v>2.4268698546155201</v>
      </c>
      <c r="K16">
        <v>8.2144651607591896</v>
      </c>
      <c r="L16">
        <v>8.6699142784339003</v>
      </c>
    </row>
    <row r="17" spans="1:20" x14ac:dyDescent="0.45">
      <c r="A17">
        <v>15</v>
      </c>
      <c r="B17">
        <v>0</v>
      </c>
      <c r="C17">
        <v>0</v>
      </c>
      <c r="D17">
        <v>0.74881310258200195</v>
      </c>
      <c r="E17">
        <v>0</v>
      </c>
      <c r="F17">
        <v>0</v>
      </c>
      <c r="G17">
        <v>0.88630447898123699</v>
      </c>
      <c r="H17">
        <v>2.4261471861471899</v>
      </c>
      <c r="K17">
        <v>8.3136071393175595</v>
      </c>
      <c r="L17">
        <v>8.64979915596426</v>
      </c>
      <c r="N17" s="20"/>
      <c r="O17" s="25" t="s">
        <v>53</v>
      </c>
      <c r="P17" s="25" t="s">
        <v>42</v>
      </c>
      <c r="Q17" s="25" t="s">
        <v>54</v>
      </c>
      <c r="R17" s="25" t="s">
        <v>55</v>
      </c>
      <c r="S17" s="25" t="s">
        <v>56</v>
      </c>
      <c r="T17" s="25" t="s">
        <v>57</v>
      </c>
    </row>
    <row r="18" spans="1:20" x14ac:dyDescent="0.45">
      <c r="A18">
        <v>16</v>
      </c>
      <c r="B18">
        <v>0</v>
      </c>
      <c r="C18">
        <v>0</v>
      </c>
      <c r="D18">
        <v>0.75037146838298796</v>
      </c>
      <c r="E18">
        <v>0</v>
      </c>
      <c r="F18">
        <v>0</v>
      </c>
      <c r="G18">
        <v>0.88628517803003004</v>
      </c>
      <c r="H18">
        <v>2.4261003596506301</v>
      </c>
      <c r="K18">
        <v>8.2414396898297309</v>
      </c>
      <c r="L18">
        <v>8.6612935353899907</v>
      </c>
      <c r="N18" s="26" t="s">
        <v>58</v>
      </c>
      <c r="O18" s="27">
        <v>8.5529508465744399</v>
      </c>
      <c r="P18" s="27">
        <v>0.53871613322471001</v>
      </c>
      <c r="Q18" s="27">
        <v>15.8765448426005</v>
      </c>
      <c r="R18" s="27">
        <v>1.91390413038124E-26</v>
      </c>
      <c r="S18" s="27">
        <v>7.4808715754043096</v>
      </c>
      <c r="T18" s="27">
        <v>9.6250301177445703</v>
      </c>
    </row>
    <row r="19" spans="1:20" x14ac:dyDescent="0.45">
      <c r="A19">
        <v>17</v>
      </c>
      <c r="B19">
        <v>0</v>
      </c>
      <c r="C19">
        <v>0</v>
      </c>
      <c r="D19">
        <v>0.75663803266507301</v>
      </c>
      <c r="E19">
        <v>0</v>
      </c>
      <c r="F19">
        <v>0</v>
      </c>
      <c r="G19">
        <v>0.92561027967529097</v>
      </c>
      <c r="H19">
        <v>2.5234077750206798</v>
      </c>
      <c r="K19">
        <v>8.4711492529148291</v>
      </c>
      <c r="L19">
        <v>8.6723148282835396</v>
      </c>
      <c r="N19" s="26" t="s">
        <v>23</v>
      </c>
      <c r="O19" s="27">
        <v>1.90547132415041E-3</v>
      </c>
      <c r="P19" s="27">
        <v>1.7371684964676401E-3</v>
      </c>
      <c r="Q19" s="27">
        <v>1.0968834215132199</v>
      </c>
      <c r="R19" s="27">
        <v>0.275983145527044</v>
      </c>
      <c r="S19" s="27">
        <v>-1.55160415722544E-3</v>
      </c>
      <c r="T19" s="27">
        <v>5.36254680552625E-3</v>
      </c>
    </row>
    <row r="20" spans="1:20" x14ac:dyDescent="0.45">
      <c r="A20">
        <v>18</v>
      </c>
      <c r="B20">
        <v>0</v>
      </c>
      <c r="C20">
        <v>0</v>
      </c>
      <c r="D20">
        <v>0.75096262966659499</v>
      </c>
      <c r="E20">
        <v>0</v>
      </c>
      <c r="F20">
        <v>0</v>
      </c>
      <c r="G20">
        <v>0.95519262181220699</v>
      </c>
      <c r="H20">
        <v>2.5991711917690798</v>
      </c>
      <c r="K20">
        <v>8.6037377928164194</v>
      </c>
      <c r="L20">
        <v>8.7069867630488904</v>
      </c>
      <c r="N20" s="26" t="s">
        <v>24</v>
      </c>
      <c r="O20" s="27">
        <v>1.6213424142082E-2</v>
      </c>
      <c r="P20" s="27">
        <v>5.5628898397532597E-3</v>
      </c>
      <c r="Q20" s="27">
        <v>2.9145686161567301</v>
      </c>
      <c r="R20" s="27">
        <v>4.6176384306125398E-3</v>
      </c>
      <c r="S20" s="27">
        <v>5.1429205555210402E-3</v>
      </c>
      <c r="T20" s="27">
        <v>2.7283927728643E-2</v>
      </c>
    </row>
    <row r="21" spans="1:20" x14ac:dyDescent="0.45">
      <c r="A21">
        <v>19</v>
      </c>
      <c r="B21">
        <v>0</v>
      </c>
      <c r="C21">
        <v>6</v>
      </c>
      <c r="D21">
        <v>0.72025779145846902</v>
      </c>
      <c r="E21">
        <v>0</v>
      </c>
      <c r="F21">
        <v>0</v>
      </c>
      <c r="G21">
        <v>0.94434734578701296</v>
      </c>
      <c r="H21">
        <v>2.5711347689329802</v>
      </c>
      <c r="K21">
        <v>8.3691571125888302</v>
      </c>
      <c r="L21">
        <v>8.8533796729276304</v>
      </c>
      <c r="N21" s="26" t="s">
        <v>66</v>
      </c>
      <c r="O21" s="27">
        <v>-3.0963503106459802</v>
      </c>
      <c r="P21" s="27">
        <v>0.63376671450550703</v>
      </c>
      <c r="Q21" s="27">
        <v>-4.8856310055063297</v>
      </c>
      <c r="R21" s="27">
        <v>5.20235824269592E-6</v>
      </c>
      <c r="S21" s="27">
        <v>-4.3575862667919996</v>
      </c>
      <c r="T21" s="27">
        <v>-1.83511435449996</v>
      </c>
    </row>
    <row r="22" spans="1:20" x14ac:dyDescent="0.45">
      <c r="A22">
        <v>20</v>
      </c>
      <c r="B22">
        <v>0</v>
      </c>
      <c r="C22">
        <v>6</v>
      </c>
      <c r="D22">
        <v>0.74974599048752699</v>
      </c>
      <c r="E22">
        <v>0</v>
      </c>
      <c r="F22">
        <v>0</v>
      </c>
      <c r="G22">
        <v>0.52162113484499195</v>
      </c>
      <c r="H22">
        <v>1.6847566547770001</v>
      </c>
      <c r="K22">
        <v>7.0405363902159603</v>
      </c>
      <c r="L22">
        <v>9.0199059950716798</v>
      </c>
      <c r="N22" s="26" t="s">
        <v>29</v>
      </c>
      <c r="O22" s="27">
        <v>-1.3658491671569299E-3</v>
      </c>
      <c r="P22" s="27">
        <v>1.4047931567112001E-3</v>
      </c>
      <c r="Q22" s="27">
        <v>-0.97227777671878501</v>
      </c>
      <c r="R22" s="27">
        <v>0.33384301062096899</v>
      </c>
      <c r="S22" s="27">
        <v>-4.1614766427564599E-3</v>
      </c>
      <c r="T22" s="27">
        <v>1.4297783084426001E-3</v>
      </c>
    </row>
    <row r="23" spans="1:20" x14ac:dyDescent="0.45">
      <c r="A23">
        <v>21</v>
      </c>
      <c r="B23">
        <v>0</v>
      </c>
      <c r="C23">
        <v>0</v>
      </c>
      <c r="D23">
        <v>0.67348086334994905</v>
      </c>
      <c r="E23">
        <v>100</v>
      </c>
      <c r="F23">
        <v>47</v>
      </c>
      <c r="G23">
        <v>0.57662807619501399</v>
      </c>
      <c r="H23">
        <v>1.78002618735865</v>
      </c>
      <c r="K23">
        <v>6.9343972099285596</v>
      </c>
      <c r="L23">
        <v>10.4318485293912</v>
      </c>
      <c r="N23" s="26" t="s">
        <v>30</v>
      </c>
      <c r="O23" s="27">
        <v>1.1601861370426499E-3</v>
      </c>
      <c r="P23" s="27">
        <v>3.08944464437115E-3</v>
      </c>
      <c r="Q23" s="27">
        <v>0.37553226245903398</v>
      </c>
      <c r="R23" s="27">
        <v>0.70825854800373</v>
      </c>
      <c r="S23" s="27">
        <v>-4.9880046417108397E-3</v>
      </c>
      <c r="T23" s="27">
        <v>7.30837691579613E-3</v>
      </c>
    </row>
    <row r="24" spans="1:20" x14ac:dyDescent="0.45">
      <c r="A24">
        <v>22</v>
      </c>
      <c r="B24">
        <v>0</v>
      </c>
      <c r="C24">
        <v>0</v>
      </c>
      <c r="D24">
        <v>0.67552188166215499</v>
      </c>
      <c r="E24">
        <v>100</v>
      </c>
      <c r="F24">
        <v>43</v>
      </c>
      <c r="G24">
        <v>0.58430226898059101</v>
      </c>
      <c r="H24">
        <v>1.7937390015745101</v>
      </c>
      <c r="K24">
        <v>7.7848892956551001</v>
      </c>
      <c r="L24">
        <v>10.134718314033</v>
      </c>
      <c r="N24" s="28" t="s">
        <v>75</v>
      </c>
      <c r="O24" s="29">
        <v>2.30418874022866</v>
      </c>
      <c r="P24" s="29">
        <v>0.30951762447782999</v>
      </c>
      <c r="Q24" s="29">
        <v>7.4444508422288598</v>
      </c>
      <c r="R24" s="29">
        <v>9.8177134262118599E-11</v>
      </c>
      <c r="S24" s="29">
        <v>1.6882290375217599</v>
      </c>
      <c r="T24" s="29">
        <v>2.92014844293556</v>
      </c>
    </row>
    <row r="25" spans="1:20" x14ac:dyDescent="0.45">
      <c r="A25">
        <v>23</v>
      </c>
      <c r="B25">
        <v>0</v>
      </c>
      <c r="C25">
        <v>0</v>
      </c>
      <c r="D25">
        <v>0.67415769509746204</v>
      </c>
      <c r="E25">
        <v>0</v>
      </c>
      <c r="F25">
        <v>28</v>
      </c>
      <c r="G25">
        <v>0.950318488599873</v>
      </c>
      <c r="H25">
        <v>2.58653330951956</v>
      </c>
      <c r="K25">
        <v>8.5324758149474</v>
      </c>
      <c r="L25">
        <v>9.2870235967471402</v>
      </c>
    </row>
    <row r="26" spans="1:20" x14ac:dyDescent="0.45">
      <c r="A26">
        <v>24</v>
      </c>
      <c r="B26">
        <v>0</v>
      </c>
      <c r="C26">
        <v>0</v>
      </c>
      <c r="D26">
        <v>0.67489399754220702</v>
      </c>
      <c r="E26">
        <v>0</v>
      </c>
      <c r="F26">
        <v>18</v>
      </c>
      <c r="G26">
        <v>0.92604298696905896</v>
      </c>
      <c r="H26">
        <v>2.5244999082400401</v>
      </c>
      <c r="K26">
        <v>8.5397371558511299</v>
      </c>
      <c r="L26">
        <v>8.6303432893488896</v>
      </c>
    </row>
    <row r="27" spans="1:20" x14ac:dyDescent="0.45">
      <c r="A27">
        <v>25</v>
      </c>
      <c r="B27">
        <v>0</v>
      </c>
      <c r="C27">
        <v>0</v>
      </c>
      <c r="D27">
        <v>0.67335628752958199</v>
      </c>
      <c r="E27">
        <v>0</v>
      </c>
      <c r="F27">
        <v>5</v>
      </c>
      <c r="G27">
        <v>0.77936359251153997</v>
      </c>
      <c r="H27">
        <v>2.1800844018828101</v>
      </c>
      <c r="K27">
        <v>8.3572591534999106</v>
      </c>
      <c r="L27">
        <v>8.6031873845830997</v>
      </c>
    </row>
    <row r="28" spans="1:20" x14ac:dyDescent="0.45">
      <c r="A28">
        <v>26</v>
      </c>
      <c r="B28">
        <v>0</v>
      </c>
      <c r="C28">
        <v>27</v>
      </c>
      <c r="D28">
        <v>0.67718150900653795</v>
      </c>
      <c r="E28">
        <v>100</v>
      </c>
      <c r="F28">
        <v>25</v>
      </c>
      <c r="G28">
        <v>0.92231890100815195</v>
      </c>
      <c r="H28">
        <v>2.5151159377751702</v>
      </c>
      <c r="K28">
        <v>9.0869290270609504</v>
      </c>
      <c r="L28">
        <v>9.41914156157452</v>
      </c>
    </row>
    <row r="29" spans="1:20" x14ac:dyDescent="0.45">
      <c r="A29">
        <v>27</v>
      </c>
      <c r="B29">
        <v>0</v>
      </c>
      <c r="C29">
        <v>6</v>
      </c>
      <c r="D29">
        <v>0.67917993119029996</v>
      </c>
      <c r="E29">
        <v>0</v>
      </c>
      <c r="F29">
        <v>16</v>
      </c>
      <c r="G29">
        <v>0.92238273974933904</v>
      </c>
      <c r="H29">
        <v>2.51527650473572</v>
      </c>
      <c r="K29">
        <v>8.5546816358272295</v>
      </c>
      <c r="L29">
        <v>8.8267345982209093</v>
      </c>
    </row>
    <row r="30" spans="1:20" x14ac:dyDescent="0.45">
      <c r="A30">
        <v>28</v>
      </c>
      <c r="B30">
        <v>0</v>
      </c>
      <c r="C30">
        <v>34</v>
      </c>
      <c r="D30">
        <v>0.67611976236323501</v>
      </c>
      <c r="E30">
        <v>0</v>
      </c>
      <c r="F30">
        <v>31</v>
      </c>
      <c r="G30">
        <v>0.92397021471320395</v>
      </c>
      <c r="H30">
        <v>2.5192726142368702</v>
      </c>
      <c r="K30">
        <v>9.7321652812005404</v>
      </c>
      <c r="L30">
        <v>8.7866094550611304</v>
      </c>
    </row>
    <row r="31" spans="1:20" x14ac:dyDescent="0.45">
      <c r="A31">
        <v>29</v>
      </c>
      <c r="B31">
        <v>100</v>
      </c>
      <c r="C31">
        <v>12</v>
      </c>
      <c r="D31">
        <v>0.32205396187088797</v>
      </c>
      <c r="E31">
        <v>0</v>
      </c>
      <c r="F31">
        <v>34</v>
      </c>
      <c r="G31">
        <v>0.86973135756080899</v>
      </c>
      <c r="H31">
        <v>2.3862697140929399</v>
      </c>
      <c r="K31">
        <v>9.5969623922828706</v>
      </c>
      <c r="L31">
        <v>8.76935170779897</v>
      </c>
    </row>
    <row r="32" spans="1:20" x14ac:dyDescent="0.45">
      <c r="A32">
        <v>30</v>
      </c>
      <c r="B32">
        <v>0</v>
      </c>
      <c r="C32">
        <v>6</v>
      </c>
      <c r="D32">
        <v>0.74420369047945101</v>
      </c>
      <c r="E32">
        <v>0</v>
      </c>
      <c r="F32">
        <v>28</v>
      </c>
      <c r="G32">
        <v>0.57662216401728905</v>
      </c>
      <c r="H32">
        <v>1.78001566355858</v>
      </c>
      <c r="K32">
        <v>8.1253350867142906</v>
      </c>
      <c r="L32">
        <v>9.3806736894580691</v>
      </c>
    </row>
    <row r="33" spans="1:12" x14ac:dyDescent="0.45">
      <c r="A33">
        <v>31</v>
      </c>
      <c r="B33">
        <v>0</v>
      </c>
      <c r="C33">
        <v>6</v>
      </c>
      <c r="D33">
        <v>0.74770616481037999</v>
      </c>
      <c r="E33">
        <v>100</v>
      </c>
      <c r="F33">
        <v>46</v>
      </c>
      <c r="G33">
        <v>0.58023104924408098</v>
      </c>
      <c r="H33">
        <v>1.78645114125579</v>
      </c>
      <c r="K33">
        <v>7.8083230503910599</v>
      </c>
      <c r="L33">
        <v>11.122442561035101</v>
      </c>
    </row>
    <row r="34" spans="1:12" x14ac:dyDescent="0.45">
      <c r="A34">
        <v>32</v>
      </c>
      <c r="B34">
        <v>0</v>
      </c>
      <c r="C34">
        <v>11</v>
      </c>
      <c r="D34">
        <v>0.74478339820199502</v>
      </c>
      <c r="E34">
        <v>100</v>
      </c>
      <c r="F34">
        <v>50</v>
      </c>
      <c r="G34">
        <v>0.92248693895241896</v>
      </c>
      <c r="H34">
        <v>2.51553860819828</v>
      </c>
      <c r="K34">
        <v>8.7998124695255608</v>
      </c>
      <c r="L34">
        <v>9.4182484506476207</v>
      </c>
    </row>
    <row r="35" spans="1:12" x14ac:dyDescent="0.45">
      <c r="A35">
        <v>33</v>
      </c>
      <c r="B35">
        <v>34</v>
      </c>
      <c r="C35">
        <v>16</v>
      </c>
      <c r="D35">
        <v>0.67484456334563503</v>
      </c>
      <c r="E35">
        <v>0</v>
      </c>
      <c r="F35">
        <v>33</v>
      </c>
      <c r="G35">
        <v>0.89022333293030098</v>
      </c>
      <c r="H35">
        <v>2.4356735566642902</v>
      </c>
      <c r="K35">
        <v>9.58390193107134</v>
      </c>
      <c r="L35">
        <v>9.2581777013903395</v>
      </c>
    </row>
    <row r="36" spans="1:12" x14ac:dyDescent="0.45">
      <c r="A36">
        <v>34</v>
      </c>
      <c r="B36">
        <v>0</v>
      </c>
      <c r="C36">
        <v>16</v>
      </c>
      <c r="D36">
        <v>0.65892531483745798</v>
      </c>
      <c r="E36">
        <v>0</v>
      </c>
      <c r="F36">
        <v>25</v>
      </c>
      <c r="G36">
        <v>0.68309713833188002</v>
      </c>
      <c r="H36">
        <v>1.98000058137845</v>
      </c>
      <c r="K36">
        <v>9.2223677521888998</v>
      </c>
      <c r="L36">
        <v>10.018956802342201</v>
      </c>
    </row>
    <row r="37" spans="1:12" x14ac:dyDescent="0.45">
      <c r="A37">
        <v>35</v>
      </c>
      <c r="B37">
        <v>34</v>
      </c>
      <c r="C37">
        <v>6</v>
      </c>
      <c r="D37">
        <v>0.573291542684218</v>
      </c>
      <c r="E37">
        <v>100</v>
      </c>
      <c r="F37">
        <v>31</v>
      </c>
      <c r="G37">
        <v>0.68307982357470798</v>
      </c>
      <c r="H37">
        <v>1.97996629844598</v>
      </c>
      <c r="K37">
        <v>9.2451281974618507</v>
      </c>
      <c r="L37">
        <v>11.1389880932664</v>
      </c>
    </row>
    <row r="38" spans="1:12" x14ac:dyDescent="0.45">
      <c r="A38">
        <v>36</v>
      </c>
      <c r="B38">
        <v>100</v>
      </c>
      <c r="C38">
        <v>17</v>
      </c>
      <c r="D38">
        <v>0.57662121609361305</v>
      </c>
      <c r="E38">
        <v>0</v>
      </c>
      <c r="F38">
        <v>31</v>
      </c>
      <c r="G38">
        <v>0.69308449053077403</v>
      </c>
      <c r="H38">
        <v>1.9998746238716101</v>
      </c>
      <c r="K38">
        <v>8.8755666919905494</v>
      </c>
      <c r="L38">
        <v>9.9694625414596594</v>
      </c>
    </row>
    <row r="39" spans="1:12" x14ac:dyDescent="0.45">
      <c r="A39">
        <v>37</v>
      </c>
      <c r="B39">
        <v>0</v>
      </c>
      <c r="C39">
        <v>16</v>
      </c>
      <c r="D39">
        <v>0.58514492388192796</v>
      </c>
      <c r="E39">
        <v>0</v>
      </c>
      <c r="F39">
        <v>11</v>
      </c>
      <c r="G39">
        <v>0.92564766619416705</v>
      </c>
      <c r="H39">
        <v>2.5235021182166602</v>
      </c>
      <c r="K39">
        <v>8.6079475546846993</v>
      </c>
      <c r="L39">
        <v>8.9841923116416709</v>
      </c>
    </row>
    <row r="40" spans="1:12" x14ac:dyDescent="0.45">
      <c r="A40">
        <v>38</v>
      </c>
      <c r="B40">
        <v>0</v>
      </c>
      <c r="C40">
        <v>0</v>
      </c>
      <c r="D40">
        <v>0.74004298338249297</v>
      </c>
      <c r="E40">
        <v>0</v>
      </c>
      <c r="F40">
        <v>0</v>
      </c>
      <c r="G40">
        <v>0.86578444263429599</v>
      </c>
      <c r="H40">
        <v>2.37686987292907</v>
      </c>
      <c r="K40">
        <v>8.2292444167359093</v>
      </c>
      <c r="L40">
        <v>8.5085559980205705</v>
      </c>
    </row>
    <row r="41" spans="1:12" x14ac:dyDescent="0.45">
      <c r="A41">
        <v>39</v>
      </c>
      <c r="B41">
        <v>36</v>
      </c>
      <c r="C41">
        <v>18</v>
      </c>
      <c r="D41">
        <v>0.67652629932390496</v>
      </c>
      <c r="E41">
        <v>0</v>
      </c>
      <c r="F41">
        <v>9</v>
      </c>
      <c r="G41">
        <v>0.60973187024039799</v>
      </c>
      <c r="H41">
        <v>1.8399379905047999</v>
      </c>
      <c r="K41">
        <v>9.1648198566743702</v>
      </c>
      <c r="L41">
        <v>9.4281899348292804</v>
      </c>
    </row>
    <row r="42" spans="1:12" x14ac:dyDescent="0.45">
      <c r="A42">
        <v>40</v>
      </c>
      <c r="B42">
        <v>0</v>
      </c>
      <c r="C42">
        <v>8</v>
      </c>
      <c r="D42">
        <v>0.67996281059408603</v>
      </c>
      <c r="E42">
        <v>100</v>
      </c>
      <c r="F42">
        <v>14</v>
      </c>
      <c r="G42">
        <v>0.92488117907919298</v>
      </c>
      <c r="H42">
        <v>2.5215686274509799</v>
      </c>
      <c r="K42">
        <v>8.5249629286805995</v>
      </c>
      <c r="L42">
        <v>9.2419359335659301</v>
      </c>
    </row>
    <row r="43" spans="1:12" x14ac:dyDescent="0.45">
      <c r="A43">
        <v>41</v>
      </c>
      <c r="B43">
        <v>0</v>
      </c>
      <c r="C43">
        <v>5</v>
      </c>
      <c r="D43">
        <v>0.763315727976556</v>
      </c>
      <c r="E43">
        <v>0</v>
      </c>
      <c r="F43">
        <v>0</v>
      </c>
      <c r="G43">
        <v>0.92818494369890503</v>
      </c>
      <c r="H43">
        <v>2.5299130731208499</v>
      </c>
      <c r="K43">
        <v>8.2419665602318002</v>
      </c>
      <c r="L43">
        <v>8.5369958187124197</v>
      </c>
    </row>
    <row r="44" spans="1:12" x14ac:dyDescent="0.45">
      <c r="A44">
        <v>42</v>
      </c>
      <c r="B44">
        <v>0</v>
      </c>
      <c r="C44">
        <v>0</v>
      </c>
      <c r="D44">
        <v>0.75802494173386303</v>
      </c>
      <c r="E44">
        <v>0</v>
      </c>
      <c r="F44">
        <v>0</v>
      </c>
      <c r="G44">
        <v>0.92761166801057204</v>
      </c>
      <c r="H44">
        <v>2.5284631511046598</v>
      </c>
      <c r="K44">
        <v>8.4147173998269995</v>
      </c>
      <c r="L44">
        <v>8.6770987089258593</v>
      </c>
    </row>
    <row r="45" spans="1:12" x14ac:dyDescent="0.45">
      <c r="A45">
        <v>43</v>
      </c>
      <c r="B45">
        <v>100</v>
      </c>
      <c r="C45">
        <v>12</v>
      </c>
      <c r="D45">
        <v>0.67747264884745995</v>
      </c>
      <c r="E45">
        <v>0</v>
      </c>
      <c r="F45">
        <v>0</v>
      </c>
      <c r="G45">
        <v>0.92440468936425102</v>
      </c>
      <c r="H45">
        <v>2.5203674121405801</v>
      </c>
      <c r="K45">
        <v>8.8363739309273903</v>
      </c>
      <c r="L45">
        <v>8.7324658483498805</v>
      </c>
    </row>
    <row r="46" spans="1:12" x14ac:dyDescent="0.45">
      <c r="A46">
        <v>44</v>
      </c>
      <c r="B46">
        <v>0</v>
      </c>
      <c r="C46">
        <v>7</v>
      </c>
      <c r="D46">
        <v>0.67439716880374501</v>
      </c>
      <c r="E46">
        <v>0</v>
      </c>
      <c r="F46">
        <v>0</v>
      </c>
      <c r="G46">
        <v>0.92147924050572305</v>
      </c>
      <c r="H46">
        <v>2.5130049806308801</v>
      </c>
      <c r="K46">
        <v>8.6772691392628705</v>
      </c>
      <c r="L46">
        <v>8.5187919127799301</v>
      </c>
    </row>
    <row r="47" spans="1:12" x14ac:dyDescent="0.45">
      <c r="A47">
        <v>45</v>
      </c>
      <c r="B47">
        <v>0</v>
      </c>
      <c r="C47">
        <v>0</v>
      </c>
      <c r="D47">
        <v>0.67423587566313303</v>
      </c>
      <c r="E47">
        <v>0</v>
      </c>
      <c r="F47">
        <v>0</v>
      </c>
      <c r="G47">
        <v>0.90802965064007002</v>
      </c>
      <c r="H47">
        <v>2.4794323693192002</v>
      </c>
      <c r="K47">
        <v>8.5826063299644701</v>
      </c>
      <c r="L47">
        <v>8.5980355792603405</v>
      </c>
    </row>
    <row r="48" spans="1:12" x14ac:dyDescent="0.45">
      <c r="A48">
        <v>46</v>
      </c>
      <c r="B48">
        <v>100</v>
      </c>
      <c r="C48">
        <v>0</v>
      </c>
      <c r="D48">
        <v>0.67606838788205803</v>
      </c>
      <c r="E48">
        <v>0</v>
      </c>
      <c r="F48">
        <v>0</v>
      </c>
      <c r="G48">
        <v>0.88062355611565601</v>
      </c>
      <c r="H48">
        <v>2.4124035064765099</v>
      </c>
      <c r="K48">
        <v>8.7969438935417408</v>
      </c>
      <c r="L48">
        <v>8.6246115881835106</v>
      </c>
    </row>
    <row r="49" spans="1:12" x14ac:dyDescent="0.45">
      <c r="A49">
        <v>47</v>
      </c>
      <c r="B49">
        <v>0</v>
      </c>
      <c r="C49">
        <v>0</v>
      </c>
      <c r="D49">
        <v>0.67305208480392498</v>
      </c>
      <c r="E49">
        <v>0</v>
      </c>
      <c r="F49">
        <v>0</v>
      </c>
      <c r="G49">
        <v>0.68306225436269696</v>
      </c>
      <c r="H49">
        <v>1.9799315123038901</v>
      </c>
      <c r="K49">
        <v>7.6430036355607198</v>
      </c>
      <c r="L49">
        <v>8.94154547524289</v>
      </c>
    </row>
    <row r="50" spans="1:12" x14ac:dyDescent="0.45">
      <c r="A50">
        <v>48</v>
      </c>
      <c r="B50">
        <v>100</v>
      </c>
      <c r="C50">
        <v>6</v>
      </c>
      <c r="D50">
        <v>0.677605194700583</v>
      </c>
      <c r="E50">
        <v>0</v>
      </c>
      <c r="F50">
        <v>9</v>
      </c>
      <c r="G50">
        <v>0.68309684470644405</v>
      </c>
      <c r="H50">
        <v>1.98</v>
      </c>
      <c r="K50">
        <v>8.1037967129817901</v>
      </c>
      <c r="L50">
        <v>9.4380335579889607</v>
      </c>
    </row>
    <row r="51" spans="1:12" x14ac:dyDescent="0.45">
      <c r="A51">
        <v>49</v>
      </c>
      <c r="B51">
        <v>0</v>
      </c>
      <c r="C51">
        <v>16</v>
      </c>
      <c r="D51">
        <v>0.67741076709901704</v>
      </c>
      <c r="E51">
        <v>0</v>
      </c>
      <c r="F51">
        <v>9</v>
      </c>
      <c r="G51">
        <v>0.694614891195241</v>
      </c>
      <c r="H51">
        <v>2.0029375764993902</v>
      </c>
      <c r="K51">
        <v>7.8853292392731902</v>
      </c>
      <c r="L51">
        <v>9.4649825903497593</v>
      </c>
    </row>
    <row r="52" spans="1:12" x14ac:dyDescent="0.45">
      <c r="A52">
        <v>50</v>
      </c>
      <c r="B52">
        <v>0</v>
      </c>
      <c r="C52">
        <v>0</v>
      </c>
      <c r="D52">
        <v>0.73716406597672002</v>
      </c>
      <c r="E52">
        <v>0</v>
      </c>
      <c r="F52">
        <v>0</v>
      </c>
      <c r="G52">
        <v>0.68308796075308398</v>
      </c>
      <c r="H52">
        <v>1.9799824098504799</v>
      </c>
      <c r="K52">
        <v>7.0900768357760899</v>
      </c>
      <c r="L52">
        <v>9.0082241878540508</v>
      </c>
    </row>
    <row r="53" spans="1:12" x14ac:dyDescent="0.45">
      <c r="A53">
        <v>51</v>
      </c>
      <c r="B53">
        <v>0</v>
      </c>
      <c r="C53">
        <v>0</v>
      </c>
      <c r="D53">
        <v>0.73248479125266697</v>
      </c>
      <c r="E53">
        <v>100</v>
      </c>
      <c r="F53">
        <v>62</v>
      </c>
      <c r="G53">
        <v>0.68310614577746198</v>
      </c>
      <c r="H53">
        <v>1.98001841620626</v>
      </c>
      <c r="K53">
        <v>7.4054956631994697</v>
      </c>
      <c r="L53">
        <v>10.2550243186187</v>
      </c>
    </row>
    <row r="54" spans="1:12" x14ac:dyDescent="0.45">
      <c r="A54">
        <v>52</v>
      </c>
      <c r="B54">
        <v>100</v>
      </c>
      <c r="C54">
        <v>0</v>
      </c>
      <c r="D54">
        <v>0.74121558360096795</v>
      </c>
      <c r="E54">
        <v>100</v>
      </c>
      <c r="F54">
        <v>63</v>
      </c>
      <c r="G54">
        <v>0.68576871098094805</v>
      </c>
      <c r="H54">
        <v>1.9852973690028699</v>
      </c>
      <c r="K54">
        <v>7.3677085723743696</v>
      </c>
      <c r="L54">
        <v>10.391453882156</v>
      </c>
    </row>
    <row r="55" spans="1:12" x14ac:dyDescent="0.45">
      <c r="A55">
        <v>53</v>
      </c>
      <c r="B55">
        <v>0</v>
      </c>
      <c r="C55">
        <v>0</v>
      </c>
      <c r="D55">
        <v>0.74304254619574694</v>
      </c>
      <c r="E55">
        <v>0</v>
      </c>
      <c r="F55">
        <v>54</v>
      </c>
      <c r="G55">
        <v>0.87909704208014205</v>
      </c>
      <c r="H55">
        <v>2.4087237479806101</v>
      </c>
      <c r="K55">
        <v>7.9215356321335504</v>
      </c>
      <c r="L55">
        <v>9.1100779500377893</v>
      </c>
    </row>
    <row r="56" spans="1:12" x14ac:dyDescent="0.45">
      <c r="A56">
        <v>54</v>
      </c>
      <c r="B56">
        <v>0</v>
      </c>
      <c r="C56">
        <v>0</v>
      </c>
      <c r="D56">
        <v>0.68063321526847098</v>
      </c>
      <c r="E56">
        <v>0</v>
      </c>
      <c r="F56">
        <v>23</v>
      </c>
      <c r="G56">
        <v>0.68307084991839695</v>
      </c>
      <c r="H56">
        <v>1.97994853098863</v>
      </c>
      <c r="K56">
        <v>7.2203738367239501</v>
      </c>
      <c r="L56">
        <v>8.9130119224726005</v>
      </c>
    </row>
    <row r="57" spans="1:12" x14ac:dyDescent="0.45">
      <c r="A57">
        <v>55</v>
      </c>
      <c r="B57">
        <v>0</v>
      </c>
      <c r="C57">
        <v>0</v>
      </c>
      <c r="D57">
        <v>0.67938759946515004</v>
      </c>
      <c r="E57">
        <v>100</v>
      </c>
      <c r="F57">
        <v>34</v>
      </c>
      <c r="G57">
        <v>0.688465419695374</v>
      </c>
      <c r="H57">
        <v>1.99065836298932</v>
      </c>
      <c r="K57">
        <v>8.09955428237636</v>
      </c>
      <c r="L57">
        <v>9.8337086579282094</v>
      </c>
    </row>
    <row r="58" spans="1:12" x14ac:dyDescent="0.45">
      <c r="A58">
        <v>56</v>
      </c>
      <c r="B58">
        <v>0</v>
      </c>
      <c r="C58">
        <v>0</v>
      </c>
      <c r="D58">
        <v>0.67578120362854499</v>
      </c>
      <c r="E58">
        <v>0</v>
      </c>
      <c r="F58">
        <v>32</v>
      </c>
      <c r="G58">
        <v>0.90713348974132102</v>
      </c>
      <c r="H58">
        <v>2.47721139430285</v>
      </c>
      <c r="K58">
        <v>8.7206237114204299</v>
      </c>
      <c r="L58">
        <v>9.3272341234476794</v>
      </c>
    </row>
    <row r="59" spans="1:12" x14ac:dyDescent="0.45">
      <c r="A59">
        <v>57</v>
      </c>
      <c r="B59">
        <v>0</v>
      </c>
      <c r="C59">
        <v>0</v>
      </c>
      <c r="D59">
        <v>0.682315353184345</v>
      </c>
      <c r="E59">
        <v>0</v>
      </c>
      <c r="F59">
        <v>5</v>
      </c>
      <c r="G59">
        <v>0.90611885019064997</v>
      </c>
      <c r="H59">
        <v>2.47469919235207</v>
      </c>
      <c r="K59">
        <v>8.5560292152014394</v>
      </c>
      <c r="L59">
        <v>8.8053751389096693</v>
      </c>
    </row>
    <row r="60" spans="1:12" x14ac:dyDescent="0.45">
      <c r="A60">
        <v>58</v>
      </c>
      <c r="B60">
        <v>0</v>
      </c>
      <c r="C60">
        <v>41</v>
      </c>
      <c r="D60">
        <v>0.45744490742062499</v>
      </c>
      <c r="E60">
        <v>0</v>
      </c>
      <c r="F60">
        <v>10</v>
      </c>
      <c r="G60">
        <v>0.90499028987489205</v>
      </c>
      <c r="H60">
        <v>2.4719079204057701</v>
      </c>
      <c r="K60">
        <v>9.4430381360952005</v>
      </c>
      <c r="L60">
        <v>8.7106195279423009</v>
      </c>
    </row>
    <row r="61" spans="1:12" x14ac:dyDescent="0.45">
      <c r="A61">
        <v>59</v>
      </c>
      <c r="B61">
        <v>0</v>
      </c>
      <c r="C61">
        <v>0</v>
      </c>
      <c r="D61">
        <v>0.77921736979655098</v>
      </c>
      <c r="E61">
        <v>0</v>
      </c>
      <c r="F61">
        <v>5</v>
      </c>
      <c r="G61">
        <v>0.85722947781762204</v>
      </c>
      <c r="H61">
        <v>2.35662256577969</v>
      </c>
      <c r="K61">
        <v>8.1602324923676903</v>
      </c>
      <c r="L61">
        <v>8.5420809069240207</v>
      </c>
    </row>
    <row r="62" spans="1:12" x14ac:dyDescent="0.45">
      <c r="A62">
        <v>60</v>
      </c>
      <c r="B62">
        <v>0</v>
      </c>
      <c r="C62">
        <v>5</v>
      </c>
      <c r="D62">
        <v>0.77921113919353502</v>
      </c>
      <c r="E62">
        <v>0</v>
      </c>
      <c r="F62">
        <v>5</v>
      </c>
      <c r="G62">
        <v>0.85758507917649096</v>
      </c>
      <c r="H62">
        <v>2.3574607329842898</v>
      </c>
      <c r="K62">
        <v>8.2615264483964701</v>
      </c>
      <c r="L62">
        <v>8.8138845580256096</v>
      </c>
    </row>
    <row r="63" spans="1:12" x14ac:dyDescent="0.45">
      <c r="A63">
        <v>61</v>
      </c>
      <c r="B63">
        <v>0</v>
      </c>
      <c r="C63">
        <v>0</v>
      </c>
      <c r="D63">
        <v>0.77947049019768699</v>
      </c>
      <c r="E63">
        <v>0</v>
      </c>
      <c r="F63">
        <v>0</v>
      </c>
      <c r="G63">
        <v>0.77932116287367703</v>
      </c>
      <c r="H63">
        <v>2.1799919036534798</v>
      </c>
      <c r="K63">
        <v>7.36201055125973</v>
      </c>
      <c r="L63">
        <v>8.9411528821605692</v>
      </c>
    </row>
    <row r="64" spans="1:12" x14ac:dyDescent="0.45">
      <c r="A64">
        <v>62</v>
      </c>
      <c r="B64">
        <v>0</v>
      </c>
      <c r="C64">
        <v>0</v>
      </c>
      <c r="D64">
        <v>0.77262577697578505</v>
      </c>
      <c r="E64">
        <v>100</v>
      </c>
      <c r="F64">
        <v>43</v>
      </c>
      <c r="G64">
        <v>0.57662589201695302</v>
      </c>
      <c r="H64">
        <v>1.78002229946875</v>
      </c>
      <c r="K64">
        <v>8.3167891270715195</v>
      </c>
      <c r="L64">
        <v>9.8915161807549108</v>
      </c>
    </row>
    <row r="65" spans="1:12" x14ac:dyDescent="0.45">
      <c r="A65">
        <v>63</v>
      </c>
      <c r="B65">
        <v>0</v>
      </c>
      <c r="C65">
        <v>0</v>
      </c>
      <c r="D65">
        <v>0.68665984622638598</v>
      </c>
      <c r="E65">
        <v>100</v>
      </c>
      <c r="F65">
        <v>21</v>
      </c>
      <c r="G65">
        <v>0.83619533854954298</v>
      </c>
      <c r="H65">
        <v>2.30757072862336</v>
      </c>
      <c r="K65">
        <v>8.5675060052898306</v>
      </c>
      <c r="L65">
        <v>9.6321380413719098</v>
      </c>
    </row>
    <row r="66" spans="1:12" x14ac:dyDescent="0.45">
      <c r="A66">
        <v>64</v>
      </c>
      <c r="B66">
        <v>0</v>
      </c>
      <c r="C66">
        <v>0</v>
      </c>
      <c r="D66">
        <v>0.68306654500451502</v>
      </c>
      <c r="E66">
        <v>0</v>
      </c>
      <c r="F66">
        <v>5</v>
      </c>
      <c r="G66">
        <v>0.862492636923611</v>
      </c>
      <c r="H66">
        <v>2.3690585428519002</v>
      </c>
      <c r="K66">
        <v>8.5818567047419592</v>
      </c>
      <c r="L66">
        <v>8.7525814691468806</v>
      </c>
    </row>
    <row r="67" spans="1:12" x14ac:dyDescent="0.45">
      <c r="A67">
        <v>65</v>
      </c>
      <c r="B67">
        <v>0</v>
      </c>
      <c r="C67">
        <v>0</v>
      </c>
      <c r="D67">
        <v>0.68305838390760798</v>
      </c>
      <c r="E67">
        <v>0</v>
      </c>
      <c r="F67">
        <v>0</v>
      </c>
      <c r="G67">
        <v>0.85943373603648499</v>
      </c>
      <c r="H67">
        <v>2.36182289977295</v>
      </c>
      <c r="K67">
        <v>8.6618128810261794</v>
      </c>
      <c r="L67">
        <v>8.6031873845830997</v>
      </c>
    </row>
    <row r="68" spans="1:12" x14ac:dyDescent="0.45">
      <c r="A68">
        <v>66</v>
      </c>
      <c r="B68">
        <v>0</v>
      </c>
      <c r="C68">
        <v>0</v>
      </c>
      <c r="D68">
        <v>0.68308013640826704</v>
      </c>
      <c r="E68">
        <v>0</v>
      </c>
      <c r="F68">
        <v>5</v>
      </c>
      <c r="G68">
        <v>0.86226049763992796</v>
      </c>
      <c r="H68">
        <v>2.3685086551265</v>
      </c>
      <c r="K68">
        <v>8.6017181464859291</v>
      </c>
      <c r="L68">
        <v>8.7268056084460994</v>
      </c>
    </row>
    <row r="69" spans="1:12" x14ac:dyDescent="0.45">
      <c r="A69">
        <v>67</v>
      </c>
      <c r="B69">
        <v>0</v>
      </c>
      <c r="C69">
        <v>0</v>
      </c>
      <c r="D69">
        <v>0.68615126725312203</v>
      </c>
      <c r="E69">
        <v>0</v>
      </c>
      <c r="F69">
        <v>5</v>
      </c>
      <c r="G69">
        <v>0.85970894886474802</v>
      </c>
      <c r="H69">
        <v>2.3624729931859698</v>
      </c>
      <c r="K69">
        <v>8.4922855557100494</v>
      </c>
      <c r="L69">
        <v>8.7008471934439697</v>
      </c>
    </row>
    <row r="70" spans="1:12" x14ac:dyDescent="0.45">
      <c r="A70">
        <v>68</v>
      </c>
      <c r="B70">
        <v>0</v>
      </c>
      <c r="C70">
        <v>0</v>
      </c>
      <c r="D70">
        <v>0.68594031316811199</v>
      </c>
      <c r="E70">
        <v>0</v>
      </c>
      <c r="F70">
        <v>5</v>
      </c>
      <c r="G70">
        <v>0.85770055602232897</v>
      </c>
      <c r="H70">
        <v>2.3577329808327798</v>
      </c>
      <c r="K70">
        <v>8.4916702341851504</v>
      </c>
      <c r="L70">
        <v>8.7023440752203491</v>
      </c>
    </row>
    <row r="71" spans="1:12" x14ac:dyDescent="0.45">
      <c r="A71">
        <v>69</v>
      </c>
      <c r="B71">
        <v>0</v>
      </c>
      <c r="C71">
        <v>0</v>
      </c>
      <c r="D71">
        <v>0.77940031683934796</v>
      </c>
      <c r="E71">
        <v>0</v>
      </c>
      <c r="F71">
        <v>5</v>
      </c>
      <c r="G71">
        <v>0.85697765127069103</v>
      </c>
      <c r="H71">
        <v>2.3560291803747702</v>
      </c>
      <c r="K71">
        <v>8.2972943702669202</v>
      </c>
      <c r="L71">
        <v>8.7081440749082493</v>
      </c>
    </row>
    <row r="72" spans="1:12" x14ac:dyDescent="0.45">
      <c r="A72">
        <v>70</v>
      </c>
      <c r="B72">
        <v>0</v>
      </c>
      <c r="C72">
        <v>0</v>
      </c>
      <c r="D72">
        <v>0.77930129217345701</v>
      </c>
      <c r="E72">
        <v>0</v>
      </c>
      <c r="F72">
        <v>0</v>
      </c>
      <c r="G72">
        <v>0.85688849088890595</v>
      </c>
      <c r="H72">
        <v>2.3558191252779799</v>
      </c>
      <c r="K72">
        <v>8.1608039209546703</v>
      </c>
      <c r="L72">
        <v>8.8523788865119908</v>
      </c>
    </row>
    <row r="73" spans="1:12" x14ac:dyDescent="0.45">
      <c r="A73">
        <v>71</v>
      </c>
      <c r="B73">
        <v>0</v>
      </c>
      <c r="C73">
        <v>0</v>
      </c>
      <c r="D73">
        <v>0.76578636419991697</v>
      </c>
      <c r="E73">
        <v>0</v>
      </c>
      <c r="F73">
        <v>0</v>
      </c>
      <c r="G73">
        <v>0.68309998800634297</v>
      </c>
      <c r="H73">
        <v>1.98000622374358</v>
      </c>
      <c r="K73">
        <v>8.1191008376374896</v>
      </c>
      <c r="L73">
        <v>8.8165567686418598</v>
      </c>
    </row>
    <row r="74" spans="1:12" x14ac:dyDescent="0.45">
      <c r="A74">
        <v>72</v>
      </c>
      <c r="B74">
        <v>0</v>
      </c>
      <c r="C74">
        <v>31</v>
      </c>
      <c r="D74">
        <v>0.68310903247114696</v>
      </c>
      <c r="E74">
        <v>100</v>
      </c>
      <c r="F74">
        <v>17</v>
      </c>
      <c r="G74">
        <v>0.84415854360641795</v>
      </c>
      <c r="H74">
        <v>2.3260197466839498</v>
      </c>
      <c r="K74">
        <v>8.9171766359551601</v>
      </c>
      <c r="L74">
        <v>9.4614103259312294</v>
      </c>
    </row>
    <row r="75" spans="1:12" x14ac:dyDescent="0.45">
      <c r="A75">
        <v>73</v>
      </c>
      <c r="B75">
        <v>0</v>
      </c>
      <c r="C75">
        <v>17</v>
      </c>
      <c r="D75">
        <v>0.68768941111313298</v>
      </c>
      <c r="E75">
        <v>0</v>
      </c>
      <c r="F75">
        <v>10</v>
      </c>
      <c r="G75">
        <v>0.85976952164231202</v>
      </c>
      <c r="H75">
        <v>2.36261609907121</v>
      </c>
      <c r="K75">
        <v>8.4521211946725199</v>
      </c>
      <c r="L75">
        <v>9.2130367335239303</v>
      </c>
    </row>
    <row r="76" spans="1:12" x14ac:dyDescent="0.45">
      <c r="A76">
        <v>74</v>
      </c>
      <c r="B76">
        <v>0</v>
      </c>
      <c r="C76">
        <v>5</v>
      </c>
      <c r="D76">
        <v>0.761674556868004</v>
      </c>
      <c r="E76">
        <v>0</v>
      </c>
      <c r="F76">
        <v>5</v>
      </c>
      <c r="G76">
        <v>0.86126379032848499</v>
      </c>
      <c r="H76">
        <v>2.36614912131036</v>
      </c>
      <c r="K76">
        <v>8.2967958657700507</v>
      </c>
      <c r="L76">
        <v>8.5502410454624407</v>
      </c>
    </row>
    <row r="77" spans="1:12" x14ac:dyDescent="0.45">
      <c r="A77">
        <v>75</v>
      </c>
      <c r="B77">
        <v>0</v>
      </c>
      <c r="C77">
        <v>18</v>
      </c>
      <c r="D77">
        <v>0.683047946146497</v>
      </c>
      <c r="E77">
        <v>0</v>
      </c>
      <c r="F77">
        <v>5</v>
      </c>
      <c r="G77">
        <v>0.85964585640763602</v>
      </c>
      <c r="H77">
        <v>2.3623239436619698</v>
      </c>
      <c r="K77">
        <v>8.8271747713627793</v>
      </c>
      <c r="L77">
        <v>8.6760755164764305</v>
      </c>
    </row>
    <row r="78" spans="1:12" x14ac:dyDescent="0.45">
      <c r="A78">
        <v>76</v>
      </c>
      <c r="B78">
        <v>0</v>
      </c>
      <c r="C78">
        <v>5</v>
      </c>
      <c r="D78">
        <v>0.69037892940897705</v>
      </c>
      <c r="E78">
        <v>0</v>
      </c>
      <c r="F78">
        <v>5</v>
      </c>
      <c r="G78">
        <v>0.86005343359602604</v>
      </c>
      <c r="H78">
        <v>2.3632869692532901</v>
      </c>
      <c r="K78">
        <v>8.3332703532553101</v>
      </c>
      <c r="L78">
        <v>8.6447065117151993</v>
      </c>
    </row>
    <row r="79" spans="1:12" x14ac:dyDescent="0.45">
      <c r="A79">
        <v>77</v>
      </c>
      <c r="B79">
        <v>0</v>
      </c>
      <c r="C79">
        <v>5</v>
      </c>
      <c r="D79">
        <v>0.77458932868578501</v>
      </c>
      <c r="E79">
        <v>0</v>
      </c>
      <c r="F79">
        <v>5</v>
      </c>
      <c r="G79">
        <v>0.86019479346424899</v>
      </c>
      <c r="H79">
        <v>2.3636210668012798</v>
      </c>
      <c r="K79">
        <v>8.0313853306255307</v>
      </c>
      <c r="L79">
        <v>8.6059364012506308</v>
      </c>
    </row>
    <row r="80" spans="1:12" x14ac:dyDescent="0.45">
      <c r="A80">
        <v>78</v>
      </c>
      <c r="B80">
        <v>0</v>
      </c>
      <c r="C80">
        <v>5</v>
      </c>
      <c r="D80">
        <v>0.78376848359864204</v>
      </c>
      <c r="E80">
        <v>0</v>
      </c>
      <c r="F80">
        <v>5</v>
      </c>
      <c r="G80">
        <v>0.86173202133270099</v>
      </c>
      <c r="H80">
        <v>2.3672572851076299</v>
      </c>
      <c r="K80">
        <v>8.0789982586851501</v>
      </c>
      <c r="L80">
        <v>8.6899693353666603</v>
      </c>
    </row>
    <row r="81" spans="1:12" x14ac:dyDescent="0.45">
      <c r="A81">
        <v>79</v>
      </c>
      <c r="B81">
        <v>0</v>
      </c>
      <c r="C81">
        <v>0</v>
      </c>
      <c r="D81">
        <v>0.78375911211182303</v>
      </c>
      <c r="E81">
        <v>0</v>
      </c>
      <c r="F81">
        <v>5</v>
      </c>
      <c r="G81">
        <v>0.86078012379573299</v>
      </c>
      <c r="H81">
        <v>2.36500497088482</v>
      </c>
      <c r="K81">
        <v>8.0526148188155702</v>
      </c>
      <c r="L81">
        <v>8.8289335289610893</v>
      </c>
    </row>
    <row r="82" spans="1:12" x14ac:dyDescent="0.45">
      <c r="A82">
        <v>80</v>
      </c>
      <c r="B82">
        <v>0</v>
      </c>
      <c r="C82">
        <v>6</v>
      </c>
      <c r="D82">
        <v>0.78383239523958903</v>
      </c>
      <c r="E82">
        <v>0</v>
      </c>
      <c r="F82">
        <v>5</v>
      </c>
      <c r="G82">
        <v>0.85694764569141002</v>
      </c>
      <c r="H82">
        <v>2.3559584874150099</v>
      </c>
      <c r="K82">
        <v>8.17919979842309</v>
      </c>
      <c r="L82">
        <v>8.8595054845191292</v>
      </c>
    </row>
    <row r="83" spans="1:12" x14ac:dyDescent="0.45">
      <c r="A83">
        <v>81</v>
      </c>
      <c r="B83">
        <v>0</v>
      </c>
      <c r="C83">
        <v>0</v>
      </c>
      <c r="D83">
        <v>0.78384175017942104</v>
      </c>
      <c r="E83">
        <v>0</v>
      </c>
      <c r="F83">
        <v>29</v>
      </c>
      <c r="G83">
        <v>0.85522006464831002</v>
      </c>
      <c r="H83">
        <v>2.3518918918918899</v>
      </c>
      <c r="K83">
        <v>7.9731554334441297</v>
      </c>
      <c r="L83">
        <v>9.0339611246378606</v>
      </c>
    </row>
    <row r="84" spans="1:12" x14ac:dyDescent="0.45">
      <c r="A84">
        <v>82</v>
      </c>
      <c r="B84">
        <v>0</v>
      </c>
      <c r="C84">
        <v>6</v>
      </c>
      <c r="D84">
        <v>0.78359708348201695</v>
      </c>
      <c r="E84">
        <v>0</v>
      </c>
      <c r="F84">
        <v>23</v>
      </c>
      <c r="G84">
        <v>-2.01946863239055E-2</v>
      </c>
      <c r="H84">
        <v>0.98000786060526601</v>
      </c>
      <c r="K84">
        <v>6.6200732065303596</v>
      </c>
      <c r="L84">
        <v>8.9092352791922593</v>
      </c>
    </row>
    <row r="85" spans="1:12" x14ac:dyDescent="0.45">
      <c r="A85">
        <v>83</v>
      </c>
      <c r="B85">
        <v>0</v>
      </c>
      <c r="C85">
        <v>9</v>
      </c>
      <c r="D85">
        <v>0.78371581947558899</v>
      </c>
      <c r="E85">
        <v>100</v>
      </c>
      <c r="F85">
        <v>51</v>
      </c>
      <c r="G85">
        <v>0.68310607143720603</v>
      </c>
      <c r="H85">
        <v>1.98001826901119</v>
      </c>
      <c r="K85">
        <v>7.4217757936446498</v>
      </c>
      <c r="L85">
        <v>10.549674144232601</v>
      </c>
    </row>
    <row r="86" spans="1:12" x14ac:dyDescent="0.45">
      <c r="A86">
        <v>84</v>
      </c>
      <c r="B86">
        <v>0</v>
      </c>
      <c r="C86">
        <v>6</v>
      </c>
      <c r="D86">
        <v>0.78436770308649595</v>
      </c>
      <c r="E86">
        <v>100</v>
      </c>
      <c r="F86">
        <v>58</v>
      </c>
      <c r="G86">
        <v>0.69048916901660595</v>
      </c>
      <c r="H86">
        <v>1.9946910356831999</v>
      </c>
      <c r="K86">
        <v>7.0352685992810997</v>
      </c>
      <c r="L86">
        <v>11.157164389041199</v>
      </c>
    </row>
    <row r="87" spans="1:12" x14ac:dyDescent="0.45">
      <c r="A87">
        <v>85</v>
      </c>
      <c r="B87">
        <v>0</v>
      </c>
      <c r="C87">
        <v>6</v>
      </c>
      <c r="D87">
        <v>0.78368237750936998</v>
      </c>
      <c r="E87">
        <v>0</v>
      </c>
      <c r="F87">
        <v>58</v>
      </c>
      <c r="G87">
        <v>0.85796455864355503</v>
      </c>
      <c r="H87">
        <v>2.3583555106910201</v>
      </c>
      <c r="K87">
        <v>8.3148321792845596</v>
      </c>
      <c r="L87">
        <v>9.3492323708428007</v>
      </c>
    </row>
    <row r="88" spans="1:12" x14ac:dyDescent="0.45">
      <c r="A88">
        <v>86</v>
      </c>
      <c r="B88">
        <v>100</v>
      </c>
      <c r="C88">
        <v>23</v>
      </c>
      <c r="D88">
        <v>0.56529211049889505</v>
      </c>
      <c r="E88">
        <v>0</v>
      </c>
      <c r="F88">
        <v>33</v>
      </c>
      <c r="G88">
        <v>0.85666248996013905</v>
      </c>
      <c r="H88">
        <v>2.3552867681265401</v>
      </c>
      <c r="K88">
        <v>9.8985252607063092</v>
      </c>
      <c r="L88">
        <v>9.2962428009768896</v>
      </c>
    </row>
    <row r="89" spans="1:12" x14ac:dyDescent="0.45">
      <c r="A89">
        <v>87</v>
      </c>
      <c r="B89">
        <v>0</v>
      </c>
      <c r="C89">
        <v>0</v>
      </c>
      <c r="D89">
        <v>0.57659422088203904</v>
      </c>
      <c r="E89">
        <v>0</v>
      </c>
      <c r="F89">
        <v>27</v>
      </c>
      <c r="G89">
        <v>0.84298744994124297</v>
      </c>
      <c r="H89">
        <v>2.3232973540930399</v>
      </c>
      <c r="K89">
        <v>9.9012851289809305</v>
      </c>
      <c r="L89">
        <v>9.6189339147588804</v>
      </c>
    </row>
  </sheetData>
  <mergeCells count="1">
    <mergeCell ref="N4:O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Raw Data</vt:lpstr>
      <vt:lpstr>StoreBrandRegressions</vt:lpstr>
      <vt:lpstr>StoreBrandHybridRegression</vt:lpstr>
      <vt:lpstr>PhillyHybrid</vt:lpstr>
      <vt:lpstr>StoreCompetition</vt:lpstr>
    </vt:vector>
  </TitlesOfParts>
  <Company>Columbia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Gordon, Brett</dc:creator>
  <dc:description/>
  <cp:lastModifiedBy>Ethan Schmidt</cp:lastModifiedBy>
  <cp:revision>2</cp:revision>
  <dcterms:created xsi:type="dcterms:W3CDTF">2008-09-02T13:39:37Z</dcterms:created>
  <dcterms:modified xsi:type="dcterms:W3CDTF">2019-04-11T15:39:23Z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Columbia Business School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