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esktop/Academy/Day 3 - VME/"/>
    </mc:Choice>
  </mc:AlternateContent>
  <xr:revisionPtr revIDLastSave="0" documentId="8_{EEE34EB5-A735-4A08-AD43-84C1F75F2DD8}" xr6:coauthVersionLast="47" xr6:coauthVersionMax="47" xr10:uidLastSave="{00000000-0000-0000-0000-000000000000}"/>
  <bookViews>
    <workbookView xWindow="-108" yWindow="-108" windowWidth="23256" windowHeight="12576" tabRatio="883" activeTab="4" xr2:uid="{00000000-000D-0000-FFFF-FFFF00000000}"/>
  </bookViews>
  <sheets>
    <sheet name="Cover" sheetId="38" r:id="rId1"/>
    <sheet name="Esercizio 1" sheetId="36" r:id="rId2"/>
    <sheet name="Esercizio 2" sheetId="55" r:id="rId3"/>
    <sheet name="Esercizio 3" sheetId="56" r:id="rId4"/>
    <sheet name="Esercizi 4" sheetId="35" r:id="rId5"/>
    <sheet name="EY Tax Guide" sheetId="46" state="hidden" r:id="rId6"/>
    <sheet name="Damodaran (06-2013)" sheetId="47" state="hidden" r:id="rId7"/>
    <sheet name="Damodaran (01-2014)" sheetId="48" state="hidden" r:id="rId8"/>
  </sheets>
  <externalReferences>
    <externalReference r:id="rId9"/>
  </externalReferences>
  <definedNames>
    <definedName name="_Order1" hidden="1">255</definedName>
    <definedName name="_Order2" hidden="1">255</definedName>
    <definedName name="Accuracy" localSheetId="2">#REF!</definedName>
    <definedName name="Accuracy" localSheetId="3">#REF!</definedName>
    <definedName name="Accuracy">#REF!</definedName>
    <definedName name="Beta01" localSheetId="3">#REF!</definedName>
    <definedName name="Beta01">#REF!</definedName>
    <definedName name="BetaList" localSheetId="3">#REF!</definedName>
    <definedName name="BetaList">#REF!</definedName>
    <definedName name="BetaPeriods" localSheetId="3">#REF!</definedName>
    <definedName name="BetaPeriods">#REF!</definedName>
    <definedName name="Bonds" localSheetId="3">#REF!</definedName>
    <definedName name="Bonds">#REF!</definedName>
    <definedName name="Cash_BadCo_Check" localSheetId="2">#REF!</definedName>
    <definedName name="Cash_BadCo_Check" localSheetId="3">#REF!</definedName>
    <definedName name="Cash_BadCo_Check">#REF!</definedName>
    <definedName name="Cash_BadCo_Copy" localSheetId="2">#REF!</definedName>
    <definedName name="Cash_BadCo_Copy" localSheetId="3">#REF!</definedName>
    <definedName name="Cash_BadCo_Copy">#REF!</definedName>
    <definedName name="Cash_BadCo_Paste" localSheetId="2">#REF!</definedName>
    <definedName name="Cash_BadCo_Paste" localSheetId="3">#REF!</definedName>
    <definedName name="Cash_BadCo_Paste">#REF!</definedName>
    <definedName name="Cash_copy" localSheetId="2">#REF!</definedName>
    <definedName name="Cash_copy" localSheetId="3">#REF!</definedName>
    <definedName name="Cash_copy">#REF!</definedName>
    <definedName name="Cash_NewCo_Check" localSheetId="2">#REF!</definedName>
    <definedName name="Cash_NewCo_Check" localSheetId="3">#REF!</definedName>
    <definedName name="Cash_NewCo_Check">#REF!</definedName>
    <definedName name="Cash_NewCo_Copy" localSheetId="2">#REF!</definedName>
    <definedName name="Cash_NewCo_Copy" localSheetId="3">#REF!</definedName>
    <definedName name="Cash_NewCo_Copy">#REF!</definedName>
    <definedName name="Cash_NewCo_Paste" localSheetId="2">#REF!</definedName>
    <definedName name="Cash_NewCo_Paste" localSheetId="3">#REF!</definedName>
    <definedName name="Cash_NewCo_Paste">#REF!</definedName>
    <definedName name="Cash_NewCoRE_Check" localSheetId="2">#REF!</definedName>
    <definedName name="Cash_NewCoRE_Check" localSheetId="3">#REF!</definedName>
    <definedName name="Cash_NewCoRE_Check">#REF!</definedName>
    <definedName name="Cash_NewCoRE_Copy" localSheetId="2">#REF!</definedName>
    <definedName name="Cash_NewCoRE_Copy" localSheetId="3">#REF!</definedName>
    <definedName name="Cash_NewCoRE_Copy">#REF!</definedName>
    <definedName name="Cash_NewCoRE_Paste" localSheetId="2">#REF!</definedName>
    <definedName name="Cash_NewCoRE_Paste" localSheetId="3">#REF!</definedName>
    <definedName name="Cash_NewCoRE_Paste">#REF!</definedName>
    <definedName name="Cash_Paste" localSheetId="2">#REF!</definedName>
    <definedName name="Cash_Paste" localSheetId="3">#REF!</definedName>
    <definedName name="Cash_Paste">#REF!</definedName>
    <definedName name="Cash_Sinter_Check" localSheetId="2">#REF!</definedName>
    <definedName name="Cash_Sinter_Check" localSheetId="3">#REF!</definedName>
    <definedName name="Cash_Sinter_Check">#REF!</definedName>
    <definedName name="Cash_Sinter_Copy" localSheetId="2">#REF!</definedName>
    <definedName name="Cash_Sinter_Copy" localSheetId="3">#REF!</definedName>
    <definedName name="Cash_Sinter_Copy">#REF!</definedName>
    <definedName name="Cash_Sinter_Paste" localSheetId="2">#REF!</definedName>
    <definedName name="Cash_Sinter_Paste" localSheetId="3">#REF!</definedName>
    <definedName name="Cash_Sinter_Paste">#REF!</definedName>
    <definedName name="Check" localSheetId="2">#REF!</definedName>
    <definedName name="Check" localSheetId="3">#REF!</definedName>
    <definedName name="Check">#REF!</definedName>
    <definedName name="Chiusura_AFO_e_ACC_Piombino" localSheetId="2">#REF!</definedName>
    <definedName name="Chiusura_AFO_e_ACC_Piombino" localSheetId="3">#REF!</definedName>
    <definedName name="Chiusura_AFO_e_ACC_Piombino">#REF!</definedName>
    <definedName name="Chiusura_Cokeria" localSheetId="2">#REF!</definedName>
    <definedName name="Chiusura_Cokeria" localSheetId="3">#REF!</definedName>
    <definedName name="Chiusura_Cokeria">#REF!</definedName>
    <definedName name="Chiusura_Condove" localSheetId="2">#REF!</definedName>
    <definedName name="Chiusura_Condove" localSheetId="3">#REF!</definedName>
    <definedName name="Chiusura_Condove">#REF!</definedName>
    <definedName name="Chiusura_Piombino" localSheetId="2">#REF!</definedName>
    <definedName name="Chiusura_Piombino" localSheetId="3">#REF!</definedName>
    <definedName name="Chiusura_Piombino">#REF!</definedName>
    <definedName name="Chiusura_Trieste" localSheetId="2">#REF!</definedName>
    <definedName name="Chiusura_Trieste" localSheetId="3">#REF!</definedName>
    <definedName name="Chiusura_Trieste">#REF!</definedName>
    <definedName name="Damo2013">'Damodaran (06-2013)'!$A$4:$C$138</definedName>
    <definedName name="Damo2014">'Damodaran (01-2014)'!$A$4:$C$142</definedName>
    <definedName name="HTML_CodePage" hidden="1">1252</definedName>
    <definedName name="HTML_Description" hidden="1">""</definedName>
    <definedName name="HTML_Email" hidden="1">""</definedName>
    <definedName name="HTML_Header" hidden="1">"April 01"</definedName>
    <definedName name="HTML_LastUpdate" hidden="1">"5/22/01"</definedName>
    <definedName name="HTML_LineAfter" hidden="1">FALSE</definedName>
    <definedName name="HTML_LineBefore" hidden="1">FALSE</definedName>
    <definedName name="HTML_Name" hidden="1">"Marcie Cole"</definedName>
    <definedName name="HTML_OBDlg2" hidden="1">TRUE</definedName>
    <definedName name="HTML_OBDlg4" hidden="1">TRUE</definedName>
    <definedName name="HTML_OS" hidden="1">0</definedName>
    <definedName name="HTML_PathFile" hidden="1">"G:\Operations\Malin\MyHTML.htm"</definedName>
    <definedName name="HTML_Title" hidden="1">"Gas Day Pricing - Malin worksheet"</definedName>
    <definedName name="interessi_passivi_check" localSheetId="2">#REF!</definedName>
    <definedName name="interessi_passivi_check" localSheetId="3">#REF!</definedName>
    <definedName name="interessi_passivi_check">#REF!</definedName>
    <definedName name="Interessi_passivi_copy" localSheetId="2">#REF!</definedName>
    <definedName name="Interessi_passivi_copy" localSheetId="3">#REF!</definedName>
    <definedName name="Interessi_passivi_copy">#REF!</definedName>
    <definedName name="Interessi_passivi_paste" localSheetId="2">#REF!</definedName>
    <definedName name="Interessi_passivi_paste" localSheetId="3">#REF!</definedName>
    <definedName name="Interessi_passivi_paste">#REF!</definedName>
    <definedName name="Interessi_passivi_SEV_check" localSheetId="2">#REF!</definedName>
    <definedName name="Interessi_passivi_SEV_check" localSheetId="3">#REF!</definedName>
    <definedName name="Interessi_passivi_SEV_check">#REF!</definedName>
    <definedName name="Interessi_passivi_SEV_copy" localSheetId="2">#REF!</definedName>
    <definedName name="Interessi_passivi_SEV_copy" localSheetId="3">#REF!</definedName>
    <definedName name="Interessi_passivi_SEV_copy">#REF!</definedName>
    <definedName name="Interessi_passivi_SEV_paste" localSheetId="2">#REF!</definedName>
    <definedName name="Interessi_passivi_SEV_paste" localSheetId="3">#REF!</definedName>
    <definedName name="Interessi_passivi_SEV_paste">#REF!</definedName>
    <definedName name="IntRates" localSheetId="3">#REF!</definedName>
    <definedName name="IntRates">#REF!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EXPENSE_CODE_">"019802400"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2" hidden="1">41905.5886574074</definedName>
    <definedName name="IQ_NAMES_REVISION_DATE_" hidden="1">"07/13/2021 07:22:05"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B_BOOKMARK_COUNT" hidden="1">12</definedName>
    <definedName name="IQB_BOOKMARK_LOCATION_1" localSheetId="2" hidden="1">#REF!</definedName>
    <definedName name="IQB_BOOKMARK_LOCATION_1" localSheetId="3" hidden="1">#REF!</definedName>
    <definedName name="IQB_BOOKMARK_LOCATION_1" hidden="1">#REF!</definedName>
    <definedName name="IQB_BOOKMARK_LOCATION_10" localSheetId="2" hidden="1">#REF!</definedName>
    <definedName name="IQB_BOOKMARK_LOCATION_10" localSheetId="3" hidden="1">#REF!</definedName>
    <definedName name="IQB_BOOKMARK_LOCATION_10" hidden="1">#REF!</definedName>
    <definedName name="IQB_BOOKMARK_LOCATION_11" localSheetId="3" hidden="1">#REF!</definedName>
    <definedName name="IQB_BOOKMARK_LOCATION_11" hidden="1">#REF!</definedName>
    <definedName name="IQB_BOOKMARK_LOCATION_2" localSheetId="2" hidden="1">#REF!</definedName>
    <definedName name="IQB_BOOKMARK_LOCATION_2" localSheetId="3" hidden="1">#REF!</definedName>
    <definedName name="IQB_BOOKMARK_LOCATION_2" hidden="1">#REF!</definedName>
    <definedName name="IQB_BOOKMARK_LOCATION_3" localSheetId="2" hidden="1">#REF!</definedName>
    <definedName name="IQB_BOOKMARK_LOCATION_3" localSheetId="3" hidden="1">#REF!</definedName>
    <definedName name="IQB_BOOKMARK_LOCATION_3" hidden="1">#REF!</definedName>
    <definedName name="IQB_BOOKMARK_LOCATION_4" localSheetId="2" hidden="1">#REF!</definedName>
    <definedName name="IQB_BOOKMARK_LOCATION_4" localSheetId="3" hidden="1">#REF!</definedName>
    <definedName name="IQB_BOOKMARK_LOCATION_4" hidden="1">#REF!</definedName>
    <definedName name="IQB_BOOKMARK_LOCATION_5" localSheetId="2" hidden="1">#REF!</definedName>
    <definedName name="IQB_BOOKMARK_LOCATION_5" localSheetId="3" hidden="1">#REF!</definedName>
    <definedName name="IQB_BOOKMARK_LOCATION_5" hidden="1">#REF!</definedName>
    <definedName name="IQB_BOOKMARK_LOCATION_6" localSheetId="2" hidden="1">#REF!</definedName>
    <definedName name="IQB_BOOKMARK_LOCATION_6" localSheetId="3" hidden="1">#REF!</definedName>
    <definedName name="IQB_BOOKMARK_LOCATION_6" hidden="1">#REF!</definedName>
    <definedName name="IQB_BOOKMARK_LOCATION_7" localSheetId="2" hidden="1">#REF!</definedName>
    <definedName name="IQB_BOOKMARK_LOCATION_7" localSheetId="3" hidden="1">#REF!</definedName>
    <definedName name="IQB_BOOKMARK_LOCATION_7" hidden="1">#REF!</definedName>
    <definedName name="IQB_BOOKMARK_LOCATION_8" localSheetId="2" hidden="1">#REF!</definedName>
    <definedName name="IQB_BOOKMARK_LOCATION_8" localSheetId="3" hidden="1">#REF!</definedName>
    <definedName name="IQB_BOOKMARK_LOCATION_8" hidden="1">#REF!</definedName>
    <definedName name="IQB_BOOKMARK_LOCATION_9" localSheetId="2" hidden="1">#REF!</definedName>
    <definedName name="IQB_BOOKMARK_LOCATION_9" localSheetId="3" hidden="1">#REF!</definedName>
    <definedName name="IQB_BOOKMARK_LOCATION_9" hidden="1">#REF!</definedName>
    <definedName name="kdperiods" localSheetId="3">#REF!</definedName>
    <definedName name="kdperiods">#REF!</definedName>
    <definedName name="Master_Check" localSheetId="2">#REF!</definedName>
    <definedName name="Master_Check" localSheetId="3">#REF!</definedName>
    <definedName name="Master_Check">#REF!</definedName>
    <definedName name="MoreRates" localSheetId="3">#REF!</definedName>
    <definedName name="MoreRates">#REF!</definedName>
    <definedName name="_xlnm.Print_Area" localSheetId="0">Cover!$A$1:$H$30</definedName>
    <definedName name="_xlnm.Print_Area" localSheetId="4">'Esercizi 4'!$B$1:$D$16</definedName>
    <definedName name="_xlnm.Print_Area" localSheetId="1">'Esercizio 1'!$B$1:$J$80</definedName>
    <definedName name="_xlnm.Print_Area" localSheetId="2">'Esercizio 2'!$B$1:$D$23</definedName>
    <definedName name="_xlnm.Print_Area" localSheetId="3">'Esercizio 3'!$B$1:$J$34</definedName>
    <definedName name="_xlnm.Print_Titles" localSheetId="1">'Esercizio 1'!$1:$3</definedName>
    <definedName name="_xlnm.Print_Titles" localSheetId="3">'Esercizio 3'!$1:$3</definedName>
    <definedName name="RFperiods" localSheetId="3">#REF!</definedName>
    <definedName name="RFperiods">#REF!</definedName>
    <definedName name="RFRates" localSheetId="3">#REF!</definedName>
    <definedName name="RFRates">#REF!</definedName>
    <definedName name="Risconto">[1]Scenari!$E$68</definedName>
    <definedName name="Saldo_per_Stato_patrimoniale__copy" localSheetId="2">#REF!</definedName>
    <definedName name="Saldo_per_Stato_patrimoniale__copy" localSheetId="3">#REF!</definedName>
    <definedName name="Saldo_per_Stato_patrimoniale__copy">#REF!</definedName>
    <definedName name="Saldo_per_Stato_patrimoniale_check" localSheetId="2">#REF!</definedName>
    <definedName name="Saldo_per_Stato_patrimoniale_check" localSheetId="3">#REF!</definedName>
    <definedName name="Saldo_per_Stato_patrimoniale_check">#REF!</definedName>
    <definedName name="Saldo_per_Stato_patrimoniale_paste" localSheetId="2">#REF!</definedName>
    <definedName name="Saldo_per_Stato_patrimoniale_paste" localSheetId="3">#REF!</definedName>
    <definedName name="Saldo_per_Stato_patrimoniale_paste">#REF!</definedName>
    <definedName name="Sopravvenienza_attiva_1_check" localSheetId="2">#REF!</definedName>
    <definedName name="Sopravvenienza_attiva_1_check" localSheetId="3">#REF!</definedName>
    <definedName name="Sopravvenienza_attiva_1_check">#REF!</definedName>
    <definedName name="Sopravvenienza_attiva_1_copy" localSheetId="2">#REF!</definedName>
    <definedName name="Sopravvenienza_attiva_1_copy" localSheetId="3">#REF!</definedName>
    <definedName name="Sopravvenienza_attiva_1_copy">#REF!</definedName>
    <definedName name="Sopravvenienza_attiva_1_paste" localSheetId="2">#REF!</definedName>
    <definedName name="Sopravvenienza_attiva_1_paste" localSheetId="3">#REF!</definedName>
    <definedName name="Sopravvenienza_attiva_1_paste">#REF!</definedName>
    <definedName name="Sopravvenienza_attiva_2_check" localSheetId="2">#REF!</definedName>
    <definedName name="Sopravvenienza_attiva_2_check" localSheetId="3">#REF!</definedName>
    <definedName name="Sopravvenienza_attiva_2_check">#REF!</definedName>
    <definedName name="Sopravvenienza_attiva_2_copy" localSheetId="2">#REF!</definedName>
    <definedName name="Sopravvenienza_attiva_2_copy" localSheetId="3">#REF!</definedName>
    <definedName name="Sopravvenienza_attiva_2_copy">#REF!</definedName>
    <definedName name="Sopravvenienza_attiva_2_paste" localSheetId="2">#REF!</definedName>
    <definedName name="Sopravvenienza_attiva_2_paste" localSheetId="3">#REF!</definedName>
    <definedName name="Sopravvenienza_attiva_2_paste">#REF!</definedName>
    <definedName name="Sopravvenienza_imposte_ant_check" localSheetId="2">#REF!</definedName>
    <definedName name="Sopravvenienza_imposte_ant_check" localSheetId="3">#REF!</definedName>
    <definedName name="Sopravvenienza_imposte_ant_check">#REF!</definedName>
    <definedName name="Sopravvenienza_imposte_ant_copy" localSheetId="2">#REF!</definedName>
    <definedName name="Sopravvenienza_imposte_ant_copy" localSheetId="3">#REF!</definedName>
    <definedName name="Sopravvenienza_imposte_ant_copy">#REF!</definedName>
    <definedName name="Sopravvenienza_imposte_ant_paste" localSheetId="2">#REF!</definedName>
    <definedName name="Sopravvenienza_imposte_ant_paste" localSheetId="3">#REF!</definedName>
    <definedName name="Sopravvenienza_imposte_ant_paste">#REF!</definedName>
    <definedName name="Sopravvenienza_passiva_1_check" localSheetId="2">#REF!</definedName>
    <definedName name="Sopravvenienza_passiva_1_check" localSheetId="3">#REF!</definedName>
    <definedName name="Sopravvenienza_passiva_1_check">#REF!</definedName>
    <definedName name="Sopravvenienza_passiva_1_copy" localSheetId="2">#REF!</definedName>
    <definedName name="Sopravvenienza_passiva_1_copy" localSheetId="3">#REF!</definedName>
    <definedName name="Sopravvenienza_passiva_1_copy">#REF!</definedName>
    <definedName name="Sopravvenienza_passiva_1_paste" localSheetId="2">#REF!</definedName>
    <definedName name="Sopravvenienza_passiva_1_paste" localSheetId="3">#REF!</definedName>
    <definedName name="Sopravvenienza_passiva_1_paste">#REF!</definedName>
    <definedName name="Sopravvenienza_passiva_2_check" localSheetId="2">#REF!</definedName>
    <definedName name="Sopravvenienza_passiva_2_check" localSheetId="3">#REF!</definedName>
    <definedName name="Sopravvenienza_passiva_2_check">#REF!</definedName>
    <definedName name="Sopravvenienza_passiva_2_copy" localSheetId="2">#REF!</definedName>
    <definedName name="Sopravvenienza_passiva_2_copy" localSheetId="3">#REF!</definedName>
    <definedName name="Sopravvenienza_passiva_2_copy">#REF!</definedName>
    <definedName name="Sopravvenienza_passiva_2_paste" localSheetId="2">#REF!</definedName>
    <definedName name="Sopravvenienza_passiva_2_paste" localSheetId="3">#REF!</definedName>
    <definedName name="Sopravvenienza_passiva_2_paste">#REF!</definedName>
    <definedName name="Sopravvenienza_passiva_3_check" localSheetId="2">#REF!</definedName>
    <definedName name="Sopravvenienza_passiva_3_check" localSheetId="3">#REF!</definedName>
    <definedName name="Sopravvenienza_passiva_3_check">#REF!</definedName>
    <definedName name="Sopravvenienza_passiva_3_copy" localSheetId="2">#REF!</definedName>
    <definedName name="Sopravvenienza_passiva_3_copy" localSheetId="3">#REF!</definedName>
    <definedName name="Sopravvenienza_passiva_3_copy">#REF!</definedName>
    <definedName name="Sopravvenienza_passiva_3_paste" localSheetId="2">#REF!</definedName>
    <definedName name="Sopravvenienza_passiva_3_paste" localSheetId="3">#REF!</definedName>
    <definedName name="Sopravvenienza_passiva_3_paste">#REF!</definedName>
    <definedName name="Sottoscrizione_banche_check" localSheetId="2">#REF!</definedName>
    <definedName name="Sottoscrizione_banche_check" localSheetId="3">#REF!</definedName>
    <definedName name="Sottoscrizione_banche_check">#REF!</definedName>
    <definedName name="Sottoscrizione_banche_copy" localSheetId="2">#REF!</definedName>
    <definedName name="Sottoscrizione_banche_copy" localSheetId="3">#REF!</definedName>
    <definedName name="Sottoscrizione_banche_copy">#REF!</definedName>
    <definedName name="Sottoscrizione_banche_paste" localSheetId="2">#REF!</definedName>
    <definedName name="Sottoscrizione_banche_paste" localSheetId="3">#REF!</definedName>
    <definedName name="Sottoscrizione_banche_paste">#REF!</definedName>
    <definedName name="TaxCountries">'EY Tax Guide'!$A$2:$E$160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56" l="1"/>
  <c r="I19" i="56" s="1"/>
  <c r="J17" i="56"/>
  <c r="J19" i="56" s="1"/>
  <c r="H17" i="56"/>
  <c r="H19" i="56" s="1"/>
  <c r="D19" i="55"/>
  <c r="D23" i="55" s="1"/>
  <c r="C34" i="56" s="1"/>
  <c r="I37" i="56" s="1"/>
  <c r="D21" i="55"/>
  <c r="I23" i="36"/>
  <c r="J23" i="36"/>
  <c r="H23" i="36"/>
  <c r="H27" i="36" s="1"/>
  <c r="I21" i="36"/>
  <c r="J21" i="36"/>
  <c r="I12" i="36"/>
  <c r="J12" i="36"/>
  <c r="I13" i="36"/>
  <c r="J13" i="36"/>
  <c r="I14" i="36"/>
  <c r="J14" i="36"/>
  <c r="I15" i="36"/>
  <c r="J15" i="36"/>
  <c r="I16" i="36"/>
  <c r="J16" i="36"/>
  <c r="I17" i="36"/>
  <c r="J17" i="36"/>
  <c r="I18" i="36"/>
  <c r="J18" i="36"/>
  <c r="H17" i="36"/>
  <c r="J25" i="36"/>
  <c r="I25" i="36"/>
  <c r="H25" i="36"/>
  <c r="H18" i="36"/>
  <c r="D14" i="35"/>
  <c r="C49" i="56"/>
  <c r="L22" i="56"/>
  <c r="L21" i="56"/>
  <c r="L14" i="56"/>
  <c r="L13" i="56"/>
  <c r="L12" i="56"/>
  <c r="L10" i="56"/>
  <c r="I13" i="56"/>
  <c r="J13" i="56"/>
  <c r="I14" i="56"/>
  <c r="J14" i="56"/>
  <c r="H14" i="56"/>
  <c r="H13" i="56"/>
  <c r="H21" i="36"/>
  <c r="H16" i="36"/>
  <c r="H15" i="36"/>
  <c r="H14" i="36"/>
  <c r="H13" i="36"/>
  <c r="H12" i="36"/>
  <c r="I10" i="36"/>
  <c r="J10" i="36"/>
  <c r="H10" i="36"/>
  <c r="J22" i="56"/>
  <c r="I22" i="56"/>
  <c r="H22" i="56"/>
  <c r="J39" i="36"/>
  <c r="J41" i="36" s="1"/>
  <c r="I39" i="36"/>
  <c r="I41" i="36" s="1"/>
  <c r="H39" i="36"/>
  <c r="H41" i="36"/>
  <c r="J37" i="56" l="1"/>
  <c r="H37" i="56"/>
  <c r="L15" i="56"/>
  <c r="H19" i="36"/>
  <c r="C47" i="56"/>
  <c r="I36" i="56"/>
  <c r="J36" i="56" s="1"/>
  <c r="J29" i="56"/>
  <c r="L29" i="56" s="1"/>
  <c r="I29" i="56"/>
  <c r="H29" i="56"/>
  <c r="J21" i="56"/>
  <c r="I21" i="56"/>
  <c r="H21" i="56"/>
  <c r="J28" i="56"/>
  <c r="L28" i="56" s="1"/>
  <c r="I28" i="56"/>
  <c r="H28" i="56"/>
  <c r="J27" i="56"/>
  <c r="L27" i="56" s="1"/>
  <c r="I27" i="56"/>
  <c r="H27" i="56"/>
  <c r="J26" i="56"/>
  <c r="L26" i="56" s="1"/>
  <c r="I26" i="56"/>
  <c r="H26" i="56"/>
  <c r="J25" i="56"/>
  <c r="L25" i="56" s="1"/>
  <c r="I25" i="56"/>
  <c r="H25" i="56"/>
  <c r="J24" i="56"/>
  <c r="L24" i="56" s="1"/>
  <c r="I24" i="56"/>
  <c r="H24" i="56"/>
  <c r="J23" i="56"/>
  <c r="L23" i="56" s="1"/>
  <c r="I23" i="56"/>
  <c r="H23" i="56"/>
  <c r="J10" i="56"/>
  <c r="J15" i="56" s="1"/>
  <c r="L17" i="56" s="1"/>
  <c r="I10" i="56"/>
  <c r="I15" i="56" s="1"/>
  <c r="H10" i="56"/>
  <c r="H15" i="56" s="1"/>
  <c r="J78" i="36"/>
  <c r="I78" i="36"/>
  <c r="H78" i="36"/>
  <c r="J76" i="36"/>
  <c r="I76" i="36"/>
  <c r="H76" i="36"/>
  <c r="G76" i="36"/>
  <c r="G78" i="36" s="1"/>
  <c r="J67" i="36"/>
  <c r="I67" i="36"/>
  <c r="H67" i="36"/>
  <c r="G67" i="36"/>
  <c r="J60" i="36"/>
  <c r="I60" i="36"/>
  <c r="H60" i="36"/>
  <c r="G60" i="36"/>
  <c r="G70" i="36" s="1"/>
  <c r="J42" i="36"/>
  <c r="I46" i="36"/>
  <c r="I49" i="36" s="1"/>
  <c r="I50" i="36" s="1"/>
  <c r="H42" i="36"/>
  <c r="J37" i="36"/>
  <c r="I37" i="36"/>
  <c r="H37" i="36"/>
  <c r="H31" i="56" l="1"/>
  <c r="H40" i="56" s="1"/>
  <c r="H70" i="36"/>
  <c r="J46" i="36"/>
  <c r="J49" i="36" s="1"/>
  <c r="J50" i="36" s="1"/>
  <c r="I70" i="36"/>
  <c r="I42" i="36"/>
  <c r="J70" i="36"/>
  <c r="H46" i="36"/>
  <c r="H49" i="36" s="1"/>
  <c r="H50" i="36" s="1"/>
  <c r="L19" i="56"/>
  <c r="L31" i="56" s="1"/>
  <c r="L40" i="56" s="1"/>
  <c r="I31" i="56"/>
  <c r="I40" i="56" s="1"/>
  <c r="J19" i="36"/>
  <c r="J27" i="36" s="1"/>
  <c r="I19" i="36"/>
  <c r="I27" i="36" s="1"/>
  <c r="C46" i="56" l="1"/>
  <c r="C55" i="56"/>
  <c r="J31" i="56"/>
  <c r="J40" i="56" s="1"/>
  <c r="C54" i="56" s="1"/>
  <c r="C56" i="56" l="1"/>
  <c r="C58" i="56" s="1"/>
</calcChain>
</file>

<file path=xl/sharedStrings.xml><?xml version="1.0" encoding="utf-8"?>
<sst xmlns="http://schemas.openxmlformats.org/spreadsheetml/2006/main" count="932" uniqueCount="324">
  <si>
    <t>€ mln</t>
  </si>
  <si>
    <t>Magazzino</t>
  </si>
  <si>
    <t>Equity</t>
  </si>
  <si>
    <t>Ammortamenti</t>
  </si>
  <si>
    <t>Imposte</t>
  </si>
  <si>
    <t>EBITDA</t>
  </si>
  <si>
    <t>Variazione Crediti comm.li</t>
  </si>
  <si>
    <t>Variazione Debiti comm.li</t>
  </si>
  <si>
    <t>Variazione Magazzino</t>
  </si>
  <si>
    <t>Variazione Altri crediti</t>
  </si>
  <si>
    <t>Variazione Altri debiti</t>
  </si>
  <si>
    <t>Variazione Fondi</t>
  </si>
  <si>
    <t>Investimenti / Disinvestimenti</t>
  </si>
  <si>
    <t>Operating cash flow</t>
  </si>
  <si>
    <t>Final cash flow</t>
  </si>
  <si>
    <t>EBIT</t>
  </si>
  <si>
    <t>Cash flow from extraordinary items</t>
  </si>
  <si>
    <t>Cash flow from financing activity</t>
  </si>
  <si>
    <t>margin</t>
  </si>
  <si>
    <t>Ricavi</t>
  </si>
  <si>
    <t>EBT</t>
  </si>
  <si>
    <t>Capitale circolante netto</t>
  </si>
  <si>
    <t>Disponibilità liquide</t>
  </si>
  <si>
    <t>Fonti di finanziamento</t>
  </si>
  <si>
    <t>Crediti commerciali</t>
  </si>
  <si>
    <t>Debiti commerciali</t>
  </si>
  <si>
    <t>Altre attività</t>
  </si>
  <si>
    <t>Altre passività</t>
  </si>
  <si>
    <t>Utile netto</t>
  </si>
  <si>
    <t>Totale immobilizzazioni</t>
  </si>
  <si>
    <t>CIN</t>
  </si>
  <si>
    <t>PFN</t>
  </si>
  <si>
    <t>Debiti finanziari</t>
  </si>
  <si>
    <t>Anno 1</t>
  </si>
  <si>
    <t>Anno 2</t>
  </si>
  <si>
    <t>Anno 3</t>
  </si>
  <si>
    <t>Fondi</t>
  </si>
  <si>
    <t>Esercizio 2</t>
  </si>
  <si>
    <t>€'000</t>
  </si>
  <si>
    <t>Valore per azione</t>
  </si>
  <si>
    <t>azioni</t>
  </si>
  <si>
    <t>Numero di azioni</t>
  </si>
  <si>
    <t xml:space="preserve">Indebitamento </t>
  </si>
  <si>
    <t>x</t>
  </si>
  <si>
    <t>EV/EBITDA</t>
  </si>
  <si>
    <t>WACC</t>
  </si>
  <si>
    <t>Esercizio 1</t>
  </si>
  <si>
    <t>Esercizio 3</t>
  </si>
  <si>
    <t>Anno 0</t>
  </si>
  <si>
    <t>Proventi /(oneri) finanziari</t>
  </si>
  <si>
    <t>Proventi /(oneri) straordinari</t>
  </si>
  <si>
    <t>Conto economico</t>
  </si>
  <si>
    <t>Stato patrimoniale</t>
  </si>
  <si>
    <t>Cash flow</t>
  </si>
  <si>
    <t>CASH FLOW</t>
  </si>
  <si>
    <t>VALUTAZIONE</t>
  </si>
  <si>
    <t>Formula WACC</t>
  </si>
  <si>
    <t>Beta levered</t>
  </si>
  <si>
    <t>Risk-free rate</t>
  </si>
  <si>
    <t>Peso dell'Equity sul totale delle fonti di finanziamento</t>
  </si>
  <si>
    <t>Aliquota fiscale</t>
  </si>
  <si>
    <t>Afghanistan</t>
  </si>
  <si>
    <t>Albania</t>
  </si>
  <si>
    <t>Algeria</t>
  </si>
  <si>
    <t>3=19% 4=25%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</si>
  <si>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</si>
  <si>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</si>
  <si>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</si>
  <si>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</si>
  <si>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</si>
  <si>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</si>
  <si>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</si>
  <si>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</si>
  <si>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</si>
  <si>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3=0% / 4=46% for O&amp;G</t>
  </si>
  <si>
    <t>Barbados</t>
  </si>
  <si>
    <t>Belarus</t>
  </si>
  <si>
    <t>Belgium</t>
  </si>
  <si>
    <t>Bermuda</t>
  </si>
  <si>
    <t>Bolivia</t>
  </si>
  <si>
    <t>Bonaire, Sint Eustantius and Saba</t>
  </si>
  <si>
    <t>Botswana</t>
  </si>
  <si>
    <t>Brazil</t>
  </si>
  <si>
    <t>British Virgin Islands</t>
  </si>
  <si>
    <t>Brunei Darussalam</t>
  </si>
  <si>
    <t>Bulgaria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</si>
  <si>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</si>
  <si>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</si>
  <si>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</si>
  <si>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</si>
  <si>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</si>
  <si>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</si>
  <si>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</si>
  <si>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</si>
  <si>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Congo, Democratic Republic of</t>
  </si>
  <si>
    <t>Congo, Republic of</t>
  </si>
  <si>
    <t>Costa Rica</t>
  </si>
  <si>
    <t>Croatia</t>
  </si>
  <si>
    <t>Curaçao</t>
  </si>
  <si>
    <t>Cyprus</t>
  </si>
  <si>
    <t>Czech Republic</t>
  </si>
  <si>
    <t>Denmark</t>
  </si>
  <si>
    <t>Dominican Republic</t>
  </si>
  <si>
    <t>Ecuador</t>
  </si>
  <si>
    <t>Egypt</t>
  </si>
  <si>
    <t>3=20% / 4=25%</t>
  </si>
  <si>
    <t>El Salvador</t>
  </si>
  <si>
    <t>3=25% / 4=30%</t>
  </si>
  <si>
    <t>Equatorial Guinea</t>
  </si>
  <si>
    <t>Estonia</t>
  </si>
  <si>
    <t>Ethiopia</t>
  </si>
  <si>
    <t>3=30% / 4=35%</t>
  </si>
  <si>
    <t>Fiji</t>
  </si>
  <si>
    <t>Finland</t>
  </si>
  <si>
    <t>France</t>
  </si>
  <si>
    <t>Gabon</t>
  </si>
  <si>
    <t>Georgia</t>
  </si>
  <si>
    <t>Germany</t>
  </si>
  <si>
    <t>3=23% / 4=33%</t>
  </si>
  <si>
    <t>Ghana</t>
  </si>
  <si>
    <t>Greece</t>
  </si>
  <si>
    <t>Guam</t>
  </si>
  <si>
    <t>Guatemala</t>
  </si>
  <si>
    <t>Guernsey</t>
  </si>
  <si>
    <t>Guinea</t>
  </si>
  <si>
    <t>Honduras</t>
  </si>
  <si>
    <t>Hong Kong</t>
  </si>
  <si>
    <t>Hungary</t>
  </si>
  <si>
    <t>3=10% / 4=19%</t>
  </si>
  <si>
    <t>Iceland</t>
  </si>
  <si>
    <t>India</t>
  </si>
  <si>
    <t>Indonesia</t>
  </si>
  <si>
    <t>Iraq</t>
  </si>
  <si>
    <t>3=15% / 4=35%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</si>
  <si>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</si>
  <si>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</si>
  <si>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</si>
  <si>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</si>
  <si>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</si>
  <si>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</si>
  <si>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</si>
  <si>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</si>
  <si>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3=0% / 4=10% (fin.serv) / 5=20% (util.)</t>
  </si>
  <si>
    <t>Jordan</t>
  </si>
  <si>
    <t>Kazakhstan</t>
  </si>
  <si>
    <t>Kenya</t>
  </si>
  <si>
    <t>South Korea</t>
  </si>
  <si>
    <t>Kuwait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</si>
  <si>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</si>
  <si>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</si>
  <si>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</si>
  <si>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</si>
  <si>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</si>
  <si>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</si>
  <si>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</si>
  <si>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</si>
  <si>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Macau</t>
  </si>
  <si>
    <t>3=9% / 4=12%</t>
  </si>
  <si>
    <t>Macedonia</t>
  </si>
  <si>
    <t>Madagascar</t>
  </si>
  <si>
    <t>Malawi</t>
  </si>
  <si>
    <t>Malaysia</t>
  </si>
  <si>
    <t>Maldives</t>
  </si>
  <si>
    <t>Malta</t>
  </si>
  <si>
    <t>Mauritania</t>
  </si>
  <si>
    <t>Mauritius</t>
  </si>
  <si>
    <t>Mexico</t>
  </si>
  <si>
    <t>Moldova</t>
  </si>
  <si>
    <t>Mongolia</t>
  </si>
  <si>
    <t>3=10% / 4=25%</t>
  </si>
  <si>
    <t>Montenegro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</si>
  <si>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</si>
  <si>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</si>
  <si>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</si>
  <si>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</si>
  <si>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</si>
  <si>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</si>
  <si>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</si>
  <si>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Northern Mariana Islands, Commonwealth of the</t>
  </si>
  <si>
    <t>Norway</t>
  </si>
  <si>
    <t>Oman</t>
  </si>
  <si>
    <t>Pakistan</t>
  </si>
  <si>
    <t>Palestinian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</si>
  <si>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</si>
  <si>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</si>
  <si>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</si>
  <si>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</si>
  <si>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</si>
  <si>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</si>
  <si>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</si>
  <si>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</si>
  <si>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</si>
  <si>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</si>
  <si>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</si>
  <si>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3=0% / 4=15.5% / 5=20%</t>
  </si>
  <si>
    <t>Rwanda</t>
  </si>
  <si>
    <t>Saudi Arabia</t>
  </si>
  <si>
    <t>3=30% / 4=85%</t>
  </si>
  <si>
    <t>Senegal</t>
  </si>
  <si>
    <t>Serbia</t>
  </si>
  <si>
    <t>Seychelles</t>
  </si>
  <si>
    <t>Singapore</t>
  </si>
  <si>
    <t>Sint Maarten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</si>
  <si>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</si>
  <si>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</si>
  <si>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</si>
  <si>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</si>
  <si>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</si>
  <si>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</si>
  <si>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</si>
  <si>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</si>
  <si>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</si>
  <si>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3=12% / 4=24%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</si>
  <si>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</si>
  <si>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</si>
  <si>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</si>
  <si>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</si>
  <si>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</si>
  <si>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</si>
  <si>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</si>
  <si>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</si>
  <si>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</si>
  <si>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</si>
  <si>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</si>
  <si>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U.S. Virgin Islands</t>
  </si>
  <si>
    <t>Uruguay</t>
  </si>
  <si>
    <t>Uzbekistan</t>
  </si>
  <si>
    <t>Venezuela</t>
  </si>
  <si>
    <t>Vietnam</t>
  </si>
  <si>
    <t>Zambia</t>
  </si>
  <si>
    <t>3=15% / 4=40%</t>
  </si>
  <si>
    <t>Zimbabwe</t>
  </si>
  <si>
    <t>UAE</t>
  </si>
  <si>
    <t>UK</t>
  </si>
  <si>
    <t>US</t>
  </si>
  <si>
    <t>Damodaran Total Country Risk Premiums (06-2013)</t>
  </si>
  <si>
    <t>Country</t>
  </si>
  <si>
    <t>Andorra</t>
  </si>
  <si>
    <t>Bangladesh</t>
  </si>
  <si>
    <t>Belize</t>
  </si>
  <si>
    <t>Benin</t>
  </si>
  <si>
    <t>Bosnia and Herzegovina</t>
  </si>
  <si>
    <t>Burkina Faso</t>
  </si>
  <si>
    <t>Cape Verde</t>
  </si>
  <si>
    <t>Cook Islands</t>
  </si>
  <si>
    <t>Cuba</t>
  </si>
  <si>
    <t>Curacao</t>
  </si>
  <si>
    <t>Korea</t>
  </si>
  <si>
    <t>Macao</t>
  </si>
  <si>
    <t>Montserrat</t>
  </si>
  <si>
    <t>Slovakia</t>
  </si>
  <si>
    <t>St. Maarten</t>
  </si>
  <si>
    <t>St. Vincent &amp; the Grenadines</t>
  </si>
  <si>
    <t>Total RP</t>
  </si>
  <si>
    <t>Rating</t>
  </si>
  <si>
    <t>B1</t>
  </si>
  <si>
    <t>A3</t>
  </si>
  <si>
    <t>Ba3</t>
  </si>
  <si>
    <t>B3</t>
  </si>
  <si>
    <t>Ba2</t>
  </si>
  <si>
    <t>Baa1</t>
  </si>
  <si>
    <t>Aaa</t>
  </si>
  <si>
    <t>Baa3</t>
  </si>
  <si>
    <t>Ba1</t>
  </si>
  <si>
    <t>Aa3</t>
  </si>
  <si>
    <t>Caa2</t>
  </si>
  <si>
    <t>B2</t>
  </si>
  <si>
    <t>A2</t>
  </si>
  <si>
    <t>Baa2</t>
  </si>
  <si>
    <t>Caa1</t>
  </si>
  <si>
    <t>Caa3</t>
  </si>
  <si>
    <t>A1</t>
  </si>
  <si>
    <t>Aa1</t>
  </si>
  <si>
    <t>Aa2</t>
  </si>
  <si>
    <t>Damodaran Total Country Risk Premiums (01-2014)</t>
  </si>
  <si>
    <t>Abu Dhabi</t>
  </si>
  <si>
    <t>Democratic Republic of Congo</t>
  </si>
  <si>
    <t>Ras Al Kaminah</t>
  </si>
  <si>
    <t>Republic of the Congo</t>
  </si>
  <si>
    <t>United States of America</t>
  </si>
  <si>
    <t>Costo del debito al lordo delle imposte</t>
  </si>
  <si>
    <t>E / E+D</t>
  </si>
  <si>
    <t xml:space="preserve"> t</t>
  </si>
  <si>
    <t>Premio per il rischio di mercato</t>
  </si>
  <si>
    <r>
      <t>K</t>
    </r>
    <r>
      <rPr>
        <vertAlign val="subscript"/>
        <sz val="11.2"/>
        <color theme="1"/>
        <rFont val="Arial Narrow"/>
        <family val="2"/>
      </rPr>
      <t>D</t>
    </r>
    <r>
      <rPr>
        <sz val="16"/>
        <color theme="1"/>
        <rFont val="Arial Narrow"/>
        <family val="2"/>
      </rPr>
      <t xml:space="preserve"> lordo</t>
    </r>
  </si>
  <si>
    <r>
      <t>R</t>
    </r>
    <r>
      <rPr>
        <vertAlign val="subscript"/>
        <sz val="11.2"/>
        <color theme="1"/>
        <rFont val="Arial Narrow"/>
        <family val="2"/>
      </rPr>
      <t>F</t>
    </r>
  </si>
  <si>
    <r>
      <t>β</t>
    </r>
    <r>
      <rPr>
        <vertAlign val="subscript"/>
        <sz val="11.2"/>
        <color theme="1"/>
        <rFont val="Calibri"/>
        <family val="2"/>
      </rPr>
      <t>U</t>
    </r>
  </si>
  <si>
    <r>
      <rPr>
        <sz val="16"/>
        <color theme="1"/>
        <rFont val="Calibri"/>
        <family val="2"/>
      </rPr>
      <t>β</t>
    </r>
    <r>
      <rPr>
        <vertAlign val="subscript"/>
        <sz val="11.2"/>
        <color theme="1"/>
        <rFont val="Arial Narrow"/>
        <family val="2"/>
      </rPr>
      <t>L</t>
    </r>
  </si>
  <si>
    <r>
      <t>R</t>
    </r>
    <r>
      <rPr>
        <vertAlign val="subscript"/>
        <sz val="16"/>
        <color theme="1"/>
        <rFont val="Arial Narrow"/>
        <family val="2"/>
      </rPr>
      <t>M</t>
    </r>
    <r>
      <rPr>
        <sz val="16"/>
        <color theme="1"/>
        <rFont val="Arial Narrow"/>
        <family val="2"/>
      </rPr>
      <t xml:space="preserve"> - R</t>
    </r>
    <r>
      <rPr>
        <vertAlign val="subscript"/>
        <sz val="11.2"/>
        <color theme="1"/>
        <rFont val="Arial Narrow"/>
        <family val="2"/>
      </rPr>
      <t>F</t>
    </r>
  </si>
  <si>
    <t>Costo dell'Equity</t>
  </si>
  <si>
    <r>
      <t>K</t>
    </r>
    <r>
      <rPr>
        <vertAlign val="subscript"/>
        <sz val="11.2"/>
        <color theme="1"/>
        <rFont val="Arial Narrow"/>
        <family val="2"/>
      </rPr>
      <t>E</t>
    </r>
  </si>
  <si>
    <r>
      <t>K</t>
    </r>
    <r>
      <rPr>
        <vertAlign val="subscript"/>
        <sz val="11.2"/>
        <color theme="1"/>
        <rFont val="Arial Narrow"/>
        <family val="2"/>
      </rPr>
      <t>D</t>
    </r>
  </si>
  <si>
    <t>Costo medio ponderato del capitale</t>
  </si>
  <si>
    <t>Costo del Debito</t>
  </si>
  <si>
    <t>Beta unlevered</t>
  </si>
  <si>
    <t>Data:</t>
  </si>
  <si>
    <t>_____________________________</t>
  </si>
  <si>
    <t>Attività immateriali</t>
  </si>
  <si>
    <t>Attività materiali</t>
  </si>
  <si>
    <t>Attività finanziarie</t>
  </si>
  <si>
    <t>Nome e Cognome:</t>
  </si>
  <si>
    <t>Completare la tabella Cash flow, compilando le celle indicate in base alle informazioni riportate negli schemi di Conto conomico e Stato patrimoniale riportati in basso</t>
  </si>
  <si>
    <t>Si riporti dapprima la formula e, utilizzando le assunzioni indicate in basso, si provveda al calcolo
- costo dell'Equity
- costo del Debito
- tasso medio ponderato del capitale</t>
  </si>
  <si>
    <t>Si determini, tramite il metodo dei multipli di mercato, il valore per azione considerando le assunzioni riportate in basso</t>
  </si>
  <si>
    <t>Corso di Valuation</t>
  </si>
  <si>
    <t>DCF</t>
  </si>
  <si>
    <t>Utilizzando i Cash flow ed il WACC determinati nell'Esercizio 1 e nell'Esercizio 2 si determini l'Equity Value della Società mediante l'appliazione del metodo finanziario del UDCF</t>
  </si>
  <si>
    <t>Terminal Value</t>
  </si>
  <si>
    <t>NOPLAT</t>
  </si>
  <si>
    <t>Imposte figurative</t>
  </si>
  <si>
    <t>Discount Period</t>
  </si>
  <si>
    <t>Discount Factor</t>
  </si>
  <si>
    <t>Discounted unlevered cash flow</t>
  </si>
  <si>
    <t>Unlevered free cash flow</t>
  </si>
  <si>
    <t>Wacc</t>
  </si>
  <si>
    <t>g</t>
  </si>
  <si>
    <t>Discount factor</t>
  </si>
  <si>
    <t>NPV TV</t>
  </si>
  <si>
    <t>NPV UFCF</t>
  </si>
  <si>
    <t>Terminal value</t>
  </si>
  <si>
    <t>Enterprise Value</t>
  </si>
  <si>
    <t>Equity value</t>
  </si>
  <si>
    <t>NFP</t>
  </si>
  <si>
    <t>Accantonamenti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</si>
</sst>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6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[$-409]d\-mmm\-yyyy;@"/>
    <numFmt numFmtId="168" formatCode="&quot;$&quot;#,##0.0_);[Red]\(&quot;$&quot;#,##0.0\)"/>
    <numFmt numFmtId="169" formatCode="&quot;$&quot;\ \ #,##0_);[Red]\(&quot;$&quot;\ \ #,##0\)"/>
    <numFmt numFmtId="170" formatCode="#,##0_);[Red]\(#,##0\);\-"/>
    <numFmt numFmtId="171" formatCode="#,##0.00000___;"/>
    <numFmt numFmtId="172" formatCode="&quot;$&quot;#,##0_);[Red]\(&quot;$&quot;#,##0\)"/>
    <numFmt numFmtId="173" formatCode="&quot;$&quot;#,##0.00;\-&quot;$&quot;#,##0.00"/>
    <numFmt numFmtId="174" formatCode="0.0_%;\(0.0\)%;\ \-\ \ \ "/>
    <numFmt numFmtId="175" formatCode="#,###.000000_);\(#,##0.000000\);\ \-\ _ "/>
    <numFmt numFmtId="176" formatCode="&quot;$&quot;\ \ #,##0.0_);[Red]\(&quot;$&quot;\ \ #,##0.0\)"/>
    <numFmt numFmtId="177" formatCode="&quot;$&quot;\ \ #,##0.00_);[Red]\(&quot;$&quot;\ \ #,##0.00\)"/>
    <numFmt numFmtId="178" formatCode="#,##0_);\(#,##0\);_ \-\ \ "/>
    <numFmt numFmtId="179" formatCode="&quot;$&quot;#,##0;[Red]\-&quot;$&quot;#,##0"/>
    <numFmt numFmtId="180" formatCode="&quot;$&quot;#,##0.00_);[Red]\(&quot;$&quot;#,##0.00\)"/>
    <numFmt numFmtId="181" formatCode="&quot;$&quot;#,##0.00;[Red]\-&quot;$&quot;#,##0.00"/>
    <numFmt numFmtId="182" formatCode="#,##0___);\(#,##0\);___-\ \ "/>
    <numFmt numFmtId="183" formatCode="0.000000"/>
    <numFmt numFmtId="184" formatCode="hh:mm\ AM/PM_)"/>
    <numFmt numFmtId="185" formatCode="dd\-mmm_)"/>
    <numFmt numFmtId="186" formatCode="_(&quot;$&quot;* #,##0.0000_);_(&quot;$&quot;* \(#,##0.0000\);_(&quot;$&quot;* &quot;-&quot;????_);_(@_)"/>
    <numFmt numFmtId="187" formatCode="hh:mm_)"/>
    <numFmt numFmtId="188" formatCode="0.000_)"/>
    <numFmt numFmtId="189" formatCode="mmm\-yy_)"/>
    <numFmt numFmtId="190" formatCode="_(&quot;$&quot;* #,##0.00000_);_(&quot;$&quot;* \(#,##0.00000\);_(&quot;$&quot;* &quot;-&quot;?????_);_(@_)"/>
    <numFmt numFmtId="191" formatCode="#,##0\ ;\(#,##0\);\-\ \ \ \ \ "/>
    <numFmt numFmtId="192" formatCode="#,##0\ ;\(#,##0\);\–\ \ \ \ \ "/>
    <numFmt numFmtId="193" formatCode="#,##0.0;\(#,##0.0\)"/>
    <numFmt numFmtId="194" formatCode="#,##0.00;\(#,##0.00\)"/>
    <numFmt numFmtId="195" formatCode="#,##0.000;[Red]\(#,##0.000\)"/>
    <numFmt numFmtId="196" formatCode="#,##0_);\(#,##0\);&quot;-  &quot;;&quot; &quot;@"/>
    <numFmt numFmtId="197" formatCode="#,##0.0_);[Red]\(#,##0.0\)"/>
    <numFmt numFmtId="198" formatCode="#,##0.000_);[Red]\(#,##0.000\)"/>
    <numFmt numFmtId="199" formatCode="#,##0,_);\(#,##0,\)"/>
    <numFmt numFmtId="200" formatCode="&quot;$&quot;#,##0,_);[Red]\(&quot;$&quot;#,##0,\)"/>
    <numFmt numFmtId="201" formatCode="&quot;$&quot;#,##0.00_);\(&quot;$&quot;#,##0.00\)"/>
    <numFmt numFmtId="202" formatCode="&quot;$&quot;#,##0.000_);\(&quot;$&quot;#,##0.000\)"/>
    <numFmt numFmtId="203" formatCode="_-&quot;£&quot;* #,##0.00_-;\-&quot;£&quot;* #,##0.00_-;_-&quot;£&quot;* &quot;-&quot;??_-;_-@_-"/>
    <numFmt numFmtId="204" formatCode="mmm\-d\-yyyy"/>
    <numFmt numFmtId="205" formatCode="mmm\-yyyy"/>
    <numFmt numFmtId="206" formatCode="dd/mmm/yyyy_);;&quot;-  &quot;;&quot; &quot;@"/>
    <numFmt numFmtId="207" formatCode="dd/mmm/yy_);;&quot;-  &quot;;&quot; &quot;@"/>
    <numFmt numFmtId="208" formatCode="[$-410]d\ mmmm\ yyyy;@"/>
    <numFmt numFmtId="209" formatCode="#,"/>
    <numFmt numFmtId="210" formatCode="#,##0,_);[Red]\(#,##0,\)"/>
    <numFmt numFmtId="211" formatCode="_(&quot;€&quot;* #,##0.00_);_(&quot;€&quot;* \(#,##0.00\);_(&quot;€&quot;* &quot;-&quot;??_);_(@_)"/>
    <numFmt numFmtId="212" formatCode="0.0_)%;[Red]\(0.0%\);0.0_)%"/>
    <numFmt numFmtId="213" formatCode="#,##0.0000_);\(#,##0.0000\);&quot;-  &quot;;&quot; &quot;@"/>
    <numFmt numFmtId="214" formatCode="###0_);\(###0\)"/>
    <numFmt numFmtId="215" formatCode="#,##0_____);\(#,##0\);_____-\ \ "/>
    <numFmt numFmtId="216" formatCode=";;;"/>
    <numFmt numFmtId="217" formatCode="[$-C0A]mmmm\-yy;@"/>
    <numFmt numFmtId="218" formatCode="#.##00_);\(#.##00\)"/>
    <numFmt numFmtId="219" formatCode="#.##_);\(#.##\)"/>
    <numFmt numFmtId="220" formatCode="_(* #,##0.000000000000000000000000_);_(* \(#,##0.000000000000000000000000\);_(* &quot;-&quot;??_);_(@_)"/>
    <numFmt numFmtId="221" formatCode="mmm"/>
    <numFmt numFmtId="222" formatCode="#,##0.0_);[Red]\(#,##0.0\);&quot;N/A &quot;"/>
    <numFmt numFmtId="223" formatCode="0.00_)"/>
    <numFmt numFmtId="224" formatCode="_(* #,##0.0_);_(* \(#,##0.0\);_(* &quot;-&quot;??_);_(@_)"/>
    <numFmt numFmtId="225" formatCode="_-* #,##0.00\ _P_t_s_-;\-* #,##0.00\ _P_t_s_-;_-* &quot;-&quot;??\ _P_t_s_-;_-@_-"/>
    <numFmt numFmtId="226" formatCode="#,##0.0"/>
    <numFmt numFmtId="227" formatCode="#,##0.0_)\ \ ;[Red]\(#,##0.0\)\ \ "/>
    <numFmt numFmtId="228" formatCode="0.0"/>
    <numFmt numFmtId="229" formatCode="0.0%&quot;NetPPE/sales&quot;"/>
    <numFmt numFmtId="230" formatCode="#,##0\ \ \ ;[Black]\(#,##0\)\ \ ;\—\ \ \ \ "/>
    <numFmt numFmtId="231" formatCode="0.0%&quot;NWI/Sls&quot;"/>
    <numFmt numFmtId="232" formatCode="#,##0;\(#,##0\)"/>
    <numFmt numFmtId="233" formatCode="0.00%_);\-0.00%_);&quot;-  &quot;;&quot; &quot;@"/>
    <numFmt numFmtId="234" formatCode="0.0%&quot;Sales&quot;"/>
    <numFmt numFmtId="235" formatCode="#,##0.00000"/>
    <numFmt numFmtId="236" formatCode="_(&quot;$&quot;* #,##0.000_);_(&quot;$&quot;* \(#,##0.000\);_(&quot;$&quot;* &quot;-&quot;???_);_(@_)"/>
    <numFmt numFmtId="237" formatCode="General;[Red]\-General;\-"/>
    <numFmt numFmtId="238" formatCode="#,##0.000"/>
    <numFmt numFmtId="239" formatCode="_(&quot;$&quot;* #,##0.0000_);_(&quot;$&quot;* \(#,##0.0000\);_(&quot;$&quot;* &quot;-&quot;??_);_(@_)"/>
    <numFmt numFmtId="240" formatCode="_(* #,##0_);_(* \(#,##0\);_(* &quot;-&quot;_);_(@_)"/>
    <numFmt numFmtId="241" formatCode="#,##0.0_);\(#,##0.0\)"/>
    <numFmt numFmtId="242" formatCode="&quot;TFCF: &quot;#,##0_);[Red]&quot;No! &quot;\(#,##0\)"/>
    <numFmt numFmtId="243" formatCode="_-&quot;L.&quot;\ * #,##0_-;\-&quot;L.&quot;\ * #,##0_-;_-&quot;L.&quot;\ * &quot;-&quot;_-;_-@_-"/>
    <numFmt numFmtId="244" formatCode="#,##0.0000"/>
    <numFmt numFmtId="245" formatCode="_(* #,##0.00_);_(* \(#,##0.00\);_(* &quot;-&quot;??_);_(@_)"/>
    <numFmt numFmtId="246" formatCode="#,##0;\(#,##0\);&quot;-&quot;"/>
    <numFmt numFmtId="247" formatCode="_-* #,##0_)_-;\-* \(#,##0\)_-;_-* &quot;-&quot;_)_-;_-@_-"/>
    <numFmt numFmtId="248" formatCode="\ #,##0.0_);\(#,##0.0\);&quot; - &quot;_);@_)"/>
    <numFmt numFmtId="249" formatCode="d\ mmmm\ yyyy"/>
    <numFmt numFmtId="250" formatCode="#,##0;[Red]\(#,##0\);0"/>
    <numFmt numFmtId="251" formatCode="_(\ #,##0.0_%_);_(\ \(#,##0.0_%\);_(\ &quot; - &quot;_%_);_(@_)"/>
    <numFmt numFmtId="252" formatCode="_(\ #,##0.0%_);_(\ \(#,##0.0%\);_(\ &quot; - &quot;\%_);_(@_)"/>
    <numFmt numFmtId="253" formatCode="#,##0_);\(#,##0\);&quot; - &quot;_);@_)"/>
    <numFmt numFmtId="254" formatCode="\ #,##0.00_);\(#,##0.00\);&quot; - &quot;_);@_)"/>
    <numFmt numFmtId="255" formatCode="\ #,##0.000_);\(#,##0.000\);&quot; - &quot;_);@_)"/>
    <numFmt numFmtId="256" formatCode="0.00;[Red]0.00"/>
    <numFmt numFmtId="257" formatCode="#,##0;\(#,##0\);\-"/>
    <numFmt numFmtId="258" formatCode="0.0;\(0.0\);\-"/>
    <numFmt numFmtId="259" formatCode="0.000000E+00"/>
    <numFmt numFmtId="260" formatCode="#,##0.0_);\(#,##0.0\);&quot; - &quot;_);@_)"/>
    <numFmt numFmtId="261" formatCode="_-* #,##0\ &quot;р.&quot;_-;\-* #,##0\ &quot;р.&quot;_-;_-* &quot;-&quot;\ &quot;р.&quot;_-;_-@_-"/>
    <numFmt numFmtId="262" formatCode="#.##0\.00"/>
    <numFmt numFmtId="263" formatCode="#\.00"/>
    <numFmt numFmtId="264" formatCode="\$#\.00"/>
    <numFmt numFmtId="265" formatCode="#,##0\ \ "/>
    <numFmt numFmtId="266" formatCode="0\ %\ "/>
    <numFmt numFmtId="267" formatCode="#,##0.0\ \ "/>
    <numFmt numFmtId="268" formatCode="0.0\ %\ "/>
    <numFmt numFmtId="269" formatCode="#,##0.0\ \?;\-#,##0.0\ \?"/>
    <numFmt numFmtId="270" formatCode="#,##0.00\ \ "/>
    <numFmt numFmtId="271" formatCode="0.00\ %\ "/>
    <numFmt numFmtId="272" formatCode="#,##0.00\ \?;\-#,##0.00\ \?"/>
    <numFmt numFmtId="273" formatCode="#,##0.000\ \ "/>
    <numFmt numFmtId="274" formatCode="#,##0\ \?;\-#,##0\ \?"/>
    <numFmt numFmtId="275" formatCode="###\ ###\ ;\(###\ ###\)"/>
    <numFmt numFmtId="276" formatCode="\+#,##0\ \ ;\-#,##0\ \ ;0\ \ "/>
    <numFmt numFmtId="277" formatCode="\+#,##0.0\ \ ;\-#,##0.0\ \ ;0.0\ \ "/>
    <numFmt numFmtId="278" formatCode="\+#,##0.00\ \ ;\-#,##0.00\ \ ;0.00\ \ "/>
    <numFmt numFmtId="279" formatCode="#,##0\ \k\t"/>
    <numFmt numFmtId="280" formatCode="#,##0\ &quot;F&quot;;[Red]\-#,##0\ &quot;F&quot;"/>
    <numFmt numFmtId="281" formatCode="#,##0.00\ &quot;F&quot;;[Red]\-#,##0.00\ &quot;F&quot;"/>
    <numFmt numFmtId="282" formatCode="&quot;See Note &quot;\ #"/>
    <numFmt numFmtId="283" formatCode="&quot;$&quot;#,##0"/>
    <numFmt numFmtId="284" formatCode="%#\.00"/>
    <numFmt numFmtId="285" formatCode="0.0&quot;x&quot;"/>
    <numFmt numFmtId="293" formatCode="0.00000;\(0.00000\);\-"/>
  </numFmts>
  <fonts count="174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Times New Roman"/>
      <family val="1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b/>
      <i/>
      <sz val="10"/>
      <name val="Arial Narrow"/>
      <family val="2"/>
    </font>
    <font>
      <i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Helv"/>
      <family val="2"/>
    </font>
    <font>
      <sz val="12"/>
      <name val="___"/>
      <family val="1"/>
      <charset val="129"/>
    </font>
    <font>
      <sz val="12"/>
      <name val="___"/>
      <family val="3"/>
      <charset val="129"/>
    </font>
    <font>
      <sz val="11"/>
      <name val="__"/>
      <family val="3"/>
      <charset val="129"/>
    </font>
    <font>
      <sz val="10"/>
      <name val="___"/>
      <family val="3"/>
      <charset val="129"/>
    </font>
    <font>
      <sz val="10"/>
      <name val="MS Sans Serif"/>
      <family val="2"/>
    </font>
    <font>
      <sz val="11"/>
      <name val="___"/>
      <family val="1"/>
      <charset val="129"/>
    </font>
    <font>
      <sz val="11"/>
      <name val="___"/>
      <family val="3"/>
      <charset val="129"/>
    </font>
    <font>
      <sz val="10"/>
      <name val="CG Times"/>
      <family val="1"/>
    </font>
    <font>
      <sz val="8"/>
      <name val="Times"/>
      <family val="1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4"/>
      <name val="Times New Roman"/>
      <family val="1"/>
    </font>
    <font>
      <sz val="9"/>
      <name val="Arial"/>
      <family val="2"/>
    </font>
    <font>
      <sz val="9"/>
      <name val="Helv"/>
    </font>
    <font>
      <b/>
      <sz val="8"/>
      <name val="Arial"/>
      <family val="2"/>
    </font>
    <font>
      <sz val="11"/>
      <name val="Times New Roman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3"/>
      <name val="Tms Rmn"/>
    </font>
    <font>
      <sz val="12"/>
      <name val="Tms Rmn"/>
    </font>
    <font>
      <sz val="10"/>
      <name val="Geneva"/>
    </font>
    <font>
      <b/>
      <sz val="10"/>
      <name val="Arial"/>
      <family val="2"/>
    </font>
    <font>
      <b/>
      <u/>
      <sz val="8"/>
      <name val="Times New Roman"/>
      <family val="1"/>
    </font>
    <font>
      <u val="doubleAccounting"/>
      <sz val="10"/>
      <name val="Arial"/>
      <family val="2"/>
    </font>
    <font>
      <u val="singleAccounting"/>
      <sz val="10"/>
      <name val="Arial"/>
      <family val="2"/>
    </font>
    <font>
      <b/>
      <sz val="11"/>
      <color indexed="12"/>
      <name val="Arial"/>
      <family val="2"/>
    </font>
    <font>
      <sz val="10"/>
      <name val="Tms Rmn"/>
    </font>
    <font>
      <sz val="8"/>
      <color indexed="12"/>
      <name val="Arial"/>
      <family val="2"/>
    </font>
    <font>
      <sz val="1"/>
      <color indexed="16"/>
      <name val="Courier"/>
      <family val="3"/>
    </font>
    <font>
      <b/>
      <sz val="11"/>
      <name val="Optimum"/>
    </font>
    <font>
      <b/>
      <sz val="12"/>
      <name val="MS Sans Serif"/>
      <family val="2"/>
    </font>
    <font>
      <b/>
      <sz val="9"/>
      <color indexed="12"/>
      <name val="Arial"/>
      <family val="2"/>
    </font>
    <font>
      <b/>
      <sz val="1"/>
      <color indexed="16"/>
      <name val="Courier"/>
      <family val="3"/>
    </font>
    <font>
      <u val="double"/>
      <sz val="8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1"/>
      <color indexed="18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2"/>
      <name val="Helv"/>
    </font>
    <font>
      <sz val="8"/>
      <color indexed="55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8"/>
      <name val="Helv"/>
    </font>
    <font>
      <b/>
      <i/>
      <sz val="16"/>
      <name val="Helv"/>
    </font>
    <font>
      <sz val="10"/>
      <name val="Helv"/>
    </font>
    <font>
      <sz val="9"/>
      <name val="Times New Roman"/>
      <family val="1"/>
    </font>
    <font>
      <sz val="10"/>
      <name val="Times New Roman"/>
      <family val="1"/>
    </font>
    <font>
      <b/>
      <sz val="11"/>
      <color indexed="62"/>
      <name val="Arial"/>
      <family val="2"/>
    </font>
    <font>
      <sz val="9"/>
      <name val="Geneva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B Times Bold"/>
    </font>
    <font>
      <sz val="8"/>
      <color indexed="10"/>
      <name val="Arial"/>
      <family val="2"/>
    </font>
    <font>
      <u/>
      <sz val="12"/>
      <name val="B Times Bold"/>
    </font>
    <font>
      <u/>
      <sz val="10"/>
      <name val="B Times Bold"/>
    </font>
    <font>
      <sz val="18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2"/>
      <color indexed="17"/>
      <name val="SWISS"/>
      <family val="2"/>
    </font>
    <font>
      <sz val="9"/>
      <name val="Helvetica-Black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7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2"/>
      <color indexed="9"/>
      <name val="Arial"/>
      <family val="2"/>
    </font>
    <font>
      <sz val="12"/>
      <name val="新細明體"/>
      <charset val="136"/>
    </font>
    <font>
      <sz val="14"/>
      <name val="AngsanaUPC"/>
      <family val="1"/>
    </font>
    <font>
      <b/>
      <sz val="10"/>
      <color indexed="25"/>
      <name val="Arial Narrow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4"/>
      <color indexed="25"/>
      <name val="Arial"/>
      <family val="2"/>
    </font>
    <font>
      <i/>
      <sz val="10"/>
      <color indexed="25"/>
      <name val="Arial Narrow"/>
      <family val="2"/>
    </font>
    <font>
      <sz val="10"/>
      <color indexed="25"/>
      <name val="Arial Narrow"/>
      <family val="2"/>
    </font>
    <font>
      <sz val="8"/>
      <color indexed="25"/>
      <name val="Arial Narrow"/>
      <family val="2"/>
    </font>
    <font>
      <b/>
      <sz val="16"/>
      <color theme="1"/>
      <name val="Arial Narrow"/>
      <family val="2"/>
    </font>
    <font>
      <b/>
      <sz val="12"/>
      <name val="Verdana"/>
      <family val="2"/>
    </font>
    <font>
      <b/>
      <sz val="12"/>
      <color indexed="9"/>
      <name val="Verdana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2"/>
      <name val="Arial"/>
      <family val="2"/>
    </font>
    <font>
      <sz val="10"/>
      <name val="Futuris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0"/>
      <name val="Arial"/>
      <family val="2"/>
      <charset val="204"/>
    </font>
    <font>
      <sz val="9"/>
      <name val="Tms Rmn"/>
    </font>
    <font>
      <sz val="10"/>
      <name val="Arial Cyr"/>
      <family val="2"/>
      <charset val="204"/>
    </font>
    <font>
      <b/>
      <sz val="10"/>
      <color indexed="32"/>
      <name val="Arial Narrow"/>
      <family val="2"/>
    </font>
    <font>
      <b/>
      <u val="singleAccounting"/>
      <sz val="10"/>
      <name val="Times New Roman"/>
      <family val="1"/>
    </font>
    <font>
      <i/>
      <sz val="10"/>
      <color indexed="32"/>
      <name val="Arial Narrow"/>
      <family val="2"/>
    </font>
    <font>
      <b/>
      <sz val="11"/>
      <name val="Times New Roman"/>
      <family val="1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b/>
      <sz val="14"/>
      <color indexed="32"/>
      <name val="Arial"/>
      <family val="2"/>
    </font>
    <font>
      <sz val="8"/>
      <color indexed="32"/>
      <name val="Arial Narrow"/>
      <family val="2"/>
    </font>
    <font>
      <i/>
      <sz val="1"/>
      <color indexed="8"/>
      <name val="Courier"/>
      <family val="3"/>
    </font>
    <font>
      <b/>
      <i/>
      <sz val="10"/>
      <name val="Arial Cyr"/>
      <family val="2"/>
      <charset val="204"/>
    </font>
    <font>
      <b/>
      <sz val="10"/>
      <name val="SvobodaFWF"/>
      <charset val="204"/>
    </font>
    <font>
      <sz val="11"/>
      <color indexed="8"/>
      <name val="Tms Rmn"/>
    </font>
    <font>
      <u/>
      <sz val="7.5"/>
      <color indexed="12"/>
      <name val="MS Sans Serif"/>
      <family val="2"/>
    </font>
    <font>
      <sz val="8"/>
      <name val="Arial MT"/>
    </font>
    <font>
      <sz val="10"/>
      <name val="Helv"/>
      <charset val="204"/>
    </font>
    <font>
      <sz val="8"/>
      <name val="Helv"/>
      <charset val="204"/>
    </font>
    <font>
      <sz val="6"/>
      <name val="Helv"/>
    </font>
    <font>
      <sz val="10"/>
      <name val="NTHelvetica/Cyrillic"/>
      <charset val="204"/>
    </font>
    <font>
      <b/>
      <sz val="9"/>
      <name val="Helv"/>
    </font>
    <font>
      <b/>
      <sz val="11"/>
      <name val="Arial Cyr"/>
      <family val="2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8"/>
      <name val="Times"/>
    </font>
    <font>
      <b/>
      <i/>
      <sz val="16"/>
      <color theme="1"/>
      <name val="Arial Narrow"/>
      <family val="2"/>
    </font>
    <font>
      <b/>
      <sz val="16"/>
      <name val="Arial Narrow"/>
      <family val="2"/>
    </font>
    <font>
      <sz val="16"/>
      <color theme="1"/>
      <name val="Arial Narrow"/>
      <family val="2"/>
    </font>
    <font>
      <i/>
      <sz val="16"/>
      <name val="Arial Narrow"/>
      <family val="2"/>
    </font>
    <font>
      <sz val="16"/>
      <name val="Arial Narrow"/>
      <family val="2"/>
    </font>
    <font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sz val="16"/>
      <color rgb="FFFF0000"/>
      <name val="Arial Narrow"/>
      <family val="2"/>
    </font>
    <font>
      <sz val="16"/>
      <color indexed="12"/>
      <name val="Arial Narrow"/>
      <family val="2"/>
    </font>
    <font>
      <b/>
      <sz val="16"/>
      <color theme="0" tint="-0.499984740745262"/>
      <name val="Arial Narrow"/>
      <family val="2"/>
    </font>
    <font>
      <b/>
      <i/>
      <sz val="16"/>
      <color theme="0" tint="-0.499984740745262"/>
      <name val="Arial Narrow"/>
      <family val="2"/>
    </font>
    <font>
      <sz val="16"/>
      <color theme="0"/>
      <name val="Arial Narrow"/>
      <family val="2"/>
    </font>
    <font>
      <b/>
      <sz val="16"/>
      <color theme="0"/>
      <name val="Arial Narrow"/>
      <family val="2"/>
    </font>
    <font>
      <i/>
      <sz val="16"/>
      <color theme="0"/>
      <name val="Arial Narrow"/>
      <family val="2"/>
    </font>
    <font>
      <b/>
      <sz val="14"/>
      <color rgb="FF646464"/>
      <name val="Arial"/>
      <family val="2"/>
    </font>
    <font>
      <sz val="11"/>
      <color theme="1" tint="0.499984740745262"/>
      <name val="Arial"/>
      <family val="2"/>
    </font>
    <font>
      <b/>
      <i/>
      <sz val="16"/>
      <color rgb="FFFF0000"/>
      <name val="Arial Narrow"/>
      <family val="2"/>
    </font>
    <font>
      <i/>
      <sz val="12"/>
      <color theme="1"/>
      <name val="Arial Narrow"/>
      <family val="2"/>
    </font>
    <font>
      <vertAlign val="subscript"/>
      <sz val="11.2"/>
      <color theme="1"/>
      <name val="Arial Narrow"/>
      <family val="2"/>
    </font>
    <font>
      <vertAlign val="subscript"/>
      <sz val="16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6"/>
      <color theme="1"/>
      <name val="Calibri"/>
      <family val="2"/>
    </font>
    <font>
      <vertAlign val="subscript"/>
      <sz val="11.2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8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13"/>
        <bgColor indexed="9"/>
      </patternFill>
    </fill>
    <fill>
      <patternFill patternType="mediumGray">
        <fgColor indexed="12"/>
      </patternFill>
    </fill>
    <fill>
      <patternFill patternType="solid">
        <fgColor rgb="FFFFE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8E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88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Alignment="0" applyProtection="0"/>
    <xf numFmtId="9" fontId="6" fillId="0" borderId="0" applyFont="0" applyFill="0" applyBorder="0" applyAlignment="0" applyProtection="0"/>
    <xf numFmtId="0" fontId="10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2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73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5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5" fillId="0" borderId="0"/>
    <xf numFmtId="0" fontId="15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5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5" fillId="0" borderId="0"/>
    <xf numFmtId="0" fontId="15" fillId="0" borderId="0"/>
    <xf numFmtId="177" fontId="10" fillId="0" borderId="0" applyFont="0" applyFill="0" applyBorder="0" applyAlignment="0" applyProtection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5" fillId="0" borderId="0"/>
    <xf numFmtId="0" fontId="12" fillId="0" borderId="0"/>
    <xf numFmtId="177" fontId="10" fillId="0" borderId="0" applyFont="0" applyFill="0" applyBorder="0" applyAlignment="0" applyProtection="0"/>
    <xf numFmtId="0" fontId="12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3" fillId="0" borderId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0" fontId="14" fillId="0" borderId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0" fontId="12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3" fillId="0" borderId="0"/>
    <xf numFmtId="0" fontId="16" fillId="0" borderId="0"/>
    <xf numFmtId="0" fontId="13" fillId="0" borderId="0"/>
    <xf numFmtId="0" fontId="10" fillId="0" borderId="0"/>
    <xf numFmtId="169" fontId="10" fillId="0" borderId="0" applyFont="0" applyFill="0" applyBorder="0" applyAlignment="0" applyProtection="0"/>
    <xf numFmtId="0" fontId="10" fillId="0" borderId="0"/>
    <xf numFmtId="169" fontId="10" fillId="0" borderId="0" applyFont="0" applyFill="0" applyBorder="0" applyAlignment="0" applyProtection="0"/>
    <xf numFmtId="0" fontId="10" fillId="0" borderId="0"/>
    <xf numFmtId="0" fontId="10" fillId="0" borderId="0"/>
    <xf numFmtId="169" fontId="10" fillId="0" borderId="0" applyFont="0" applyFill="0" applyBorder="0" applyAlignment="0" applyProtection="0"/>
    <xf numFmtId="0" fontId="10" fillId="0" borderId="0"/>
    <xf numFmtId="0" fontId="10" fillId="0" borderId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0" fontId="12" fillId="0" borderId="0"/>
    <xf numFmtId="0" fontId="13" fillId="0" borderId="0"/>
    <xf numFmtId="177" fontId="10" fillId="0" borderId="0" applyFont="0" applyFill="0" applyBorder="0" applyAlignment="0" applyProtection="0"/>
    <xf numFmtId="0" fontId="12" fillId="0" borderId="0"/>
    <xf numFmtId="0" fontId="12" fillId="0" borderId="0"/>
    <xf numFmtId="40" fontId="1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0" fontId="12" fillId="0" borderId="0"/>
    <xf numFmtId="0" fontId="12" fillId="0" borderId="0"/>
    <xf numFmtId="180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2" fillId="0" borderId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3" fillId="0" borderId="0"/>
    <xf numFmtId="181" fontId="10" fillId="0" borderId="0" applyFont="0" applyFill="0" applyBorder="0" applyAlignment="0" applyProtection="0"/>
    <xf numFmtId="0" fontId="13" fillId="0" borderId="0"/>
    <xf numFmtId="181" fontId="10" fillId="0" borderId="0" applyFont="0" applyFill="0" applyBorder="0" applyAlignment="0" applyProtection="0"/>
    <xf numFmtId="0" fontId="13" fillId="0" borderId="0"/>
    <xf numFmtId="0" fontId="13" fillId="0" borderId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3" fillId="0" borderId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0" fontId="15" fillId="0" borderId="0"/>
    <xf numFmtId="0" fontId="13" fillId="0" borderId="0"/>
    <xf numFmtId="0" fontId="11" fillId="0" borderId="0"/>
    <xf numFmtId="0" fontId="17" fillId="0" borderId="0"/>
    <xf numFmtId="0" fontId="18" fillId="0" borderId="0"/>
    <xf numFmtId="0" fontId="10" fillId="0" borderId="0"/>
    <xf numFmtId="0" fontId="14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4" fillId="0" borderId="0"/>
    <xf numFmtId="0" fontId="14" fillId="0" borderId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4" fillId="0" borderId="0"/>
    <xf numFmtId="0" fontId="14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4" fillId="0" borderId="0"/>
    <xf numFmtId="176" fontId="10" fillId="0" borderId="0" applyFont="0" applyFill="0" applyBorder="0" applyAlignment="0" applyProtection="0"/>
    <xf numFmtId="0" fontId="14" fillId="0" borderId="0"/>
    <xf numFmtId="0" fontId="16" fillId="0" borderId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4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4" fillId="0" borderId="0"/>
    <xf numFmtId="0" fontId="14" fillId="0" borderId="0"/>
    <xf numFmtId="171" fontId="10" fillId="0" borderId="0" applyFont="0" applyFill="0" applyBorder="0" applyAlignment="0" applyProtection="0"/>
    <xf numFmtId="0" fontId="14" fillId="0" borderId="0"/>
    <xf numFmtId="0" fontId="14" fillId="0" borderId="0"/>
    <xf numFmtId="171" fontId="10" fillId="0" borderId="0" applyFont="0" applyFill="0" applyBorder="0" applyAlignment="0" applyProtection="0"/>
    <xf numFmtId="0" fontId="14" fillId="0" borderId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4" fillId="0" borderId="0"/>
    <xf numFmtId="0" fontId="14" fillId="0" borderId="0"/>
    <xf numFmtId="0" fontId="10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0" fillId="0" borderId="0"/>
    <xf numFmtId="177" fontId="10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2" fillId="0" borderId="0"/>
    <xf numFmtId="176" fontId="10" fillId="0" borderId="0" applyFont="0" applyFill="0" applyBorder="0" applyAlignment="0" applyProtection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3" fillId="0" borderId="0"/>
    <xf numFmtId="0" fontId="16" fillId="0" borderId="0"/>
    <xf numFmtId="179" fontId="10" fillId="0" borderId="0" applyFont="0" applyFill="0" applyBorder="0" applyAlignment="0" applyProtection="0"/>
    <xf numFmtId="0" fontId="16" fillId="0" borderId="0"/>
    <xf numFmtId="179" fontId="10" fillId="0" borderId="0" applyFont="0" applyFill="0" applyBorder="0" applyAlignment="0" applyProtection="0"/>
    <xf numFmtId="0" fontId="16" fillId="0" borderId="0"/>
    <xf numFmtId="0" fontId="16" fillId="0" borderId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6" fillId="0" borderId="0"/>
    <xf numFmtId="0" fontId="16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16" fillId="0" borderId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6" fillId="0" borderId="0"/>
    <xf numFmtId="174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7" fillId="0" borderId="0"/>
    <xf numFmtId="0" fontId="14" fillId="0" borderId="0"/>
    <xf numFmtId="0" fontId="13" fillId="0" borderId="0"/>
    <xf numFmtId="182" fontId="10" fillId="0" borderId="0" applyFont="0" applyFill="0" applyBorder="0" applyAlignment="0" applyProtection="0"/>
    <xf numFmtId="0" fontId="13" fillId="0" borderId="0"/>
    <xf numFmtId="182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82" fontId="10" fillId="0" borderId="0" applyFont="0" applyFill="0" applyBorder="0" applyAlignment="0" applyProtection="0"/>
    <xf numFmtId="0" fontId="13" fillId="0" borderId="0"/>
    <xf numFmtId="182" fontId="10" fillId="0" borderId="0" applyFont="0" applyFill="0" applyBorder="0" applyAlignment="0" applyProtection="0"/>
    <xf numFmtId="0" fontId="13" fillId="0" borderId="0"/>
    <xf numFmtId="182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/>
    <xf numFmtId="183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38" fontId="16" fillId="0" borderId="0" applyFont="0" applyFill="0" applyBorder="0" applyAlignment="0" applyProtection="0"/>
    <xf numFmtId="39" fontId="19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39" fontId="19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38" fontId="16" fillId="0" borderId="0" applyFont="0" applyFill="0" applyBorder="0" applyAlignment="0" applyProtection="0"/>
    <xf numFmtId="0" fontId="10" fillId="0" borderId="0">
      <alignment horizontal="left" wrapText="1"/>
    </xf>
    <xf numFmtId="38" fontId="16" fillId="0" borderId="0" applyFont="0" applyFill="0" applyBorder="0" applyAlignment="0" applyProtection="0"/>
    <xf numFmtId="183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183" fontId="10" fillId="0" borderId="0">
      <alignment horizontal="left" wrapText="1"/>
    </xf>
    <xf numFmtId="0" fontId="20" fillId="0" borderId="0"/>
    <xf numFmtId="183" fontId="10" fillId="0" borderId="0">
      <alignment horizontal="left" wrapText="1"/>
    </xf>
    <xf numFmtId="183" fontId="10" fillId="0" borderId="0">
      <alignment horizontal="left" wrapText="1"/>
    </xf>
    <xf numFmtId="183" fontId="10" fillId="0" borderId="0">
      <alignment horizontal="left" wrapText="1"/>
    </xf>
    <xf numFmtId="184" fontId="21" fillId="0" borderId="0"/>
    <xf numFmtId="185" fontId="21" fillId="0" borderId="0"/>
    <xf numFmtId="186" fontId="21" fillId="0" borderId="0"/>
    <xf numFmtId="187" fontId="21" fillId="0" borderId="0"/>
    <xf numFmtId="188" fontId="21" fillId="0" borderId="0"/>
    <xf numFmtId="189" fontId="21" fillId="0" borderId="0"/>
    <xf numFmtId="190" fontId="21" fillId="0" borderId="0"/>
    <xf numFmtId="0" fontId="10" fillId="0" borderId="0">
      <alignment vertical="top"/>
    </xf>
    <xf numFmtId="0" fontId="22" fillId="4" borderId="0" applyNumberFormat="0" applyBorder="0" applyAlignment="0" applyProtection="0"/>
    <xf numFmtId="167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167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167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167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167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167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167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167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167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7" borderId="0" applyNumberFormat="0" applyBorder="0" applyAlignment="0" applyProtection="0"/>
    <xf numFmtId="167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10" borderId="0" applyNumberFormat="0" applyBorder="0" applyAlignment="0" applyProtection="0"/>
    <xf numFmtId="167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167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167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1" borderId="0" applyNumberFormat="0" applyBorder="0" applyAlignment="0" applyProtection="0"/>
    <xf numFmtId="167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167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5" borderId="0" applyNumberFormat="0" applyBorder="0" applyAlignment="0" applyProtection="0"/>
    <xf numFmtId="167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167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167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1" fillId="0" borderId="0">
      <alignment horizontal="right"/>
    </xf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1" fillId="0" borderId="0"/>
    <xf numFmtId="3" fontId="24" fillId="0" borderId="0"/>
    <xf numFmtId="37" fontId="25" fillId="0" borderId="0" applyFill="0" applyBorder="0" applyProtection="0"/>
    <xf numFmtId="0" fontId="26" fillId="0" borderId="0"/>
    <xf numFmtId="0" fontId="27" fillId="18" borderId="0">
      <alignment horizontal="left" indent="1"/>
    </xf>
    <xf numFmtId="0" fontId="10" fillId="0" borderId="3" applyNumberFormat="0" applyFont="0" applyFill="0" applyAlignment="0" applyProtection="0"/>
    <xf numFmtId="191" fontId="28" fillId="0" borderId="4" applyNumberFormat="0" applyFill="0" applyAlignment="0" applyProtection="0">
      <alignment horizontal="center"/>
    </xf>
    <xf numFmtId="192" fontId="28" fillId="0" borderId="5" applyFill="0" applyAlignment="0" applyProtection="0">
      <alignment horizontal="center"/>
    </xf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2" borderId="6" applyNumberFormat="0" applyAlignment="0" applyProtection="0"/>
    <xf numFmtId="167" fontId="31" fillId="2" borderId="6" applyNumberFormat="0" applyAlignment="0" applyProtection="0"/>
    <xf numFmtId="0" fontId="31" fillId="2" borderId="6" applyNumberFormat="0" applyAlignment="0" applyProtection="0"/>
    <xf numFmtId="0" fontId="16" fillId="0" borderId="0">
      <alignment horizontal="centerContinuous"/>
    </xf>
    <xf numFmtId="0" fontId="32" fillId="0" borderId="7" applyNumberFormat="0" applyFill="0" applyAlignment="0" applyProtection="0"/>
    <xf numFmtId="167" fontId="32" fillId="0" borderId="7" applyNumberFormat="0" applyFill="0" applyAlignment="0" applyProtection="0"/>
    <xf numFmtId="0" fontId="32" fillId="0" borderId="7" applyNumberFormat="0" applyFill="0" applyAlignment="0" applyProtection="0"/>
    <xf numFmtId="0" fontId="33" fillId="19" borderId="8" applyNumberFormat="0" applyAlignment="0" applyProtection="0"/>
    <xf numFmtId="167" fontId="33" fillId="19" borderId="8" applyNumberFormat="0" applyAlignment="0" applyProtection="0"/>
    <xf numFmtId="0" fontId="33" fillId="19" borderId="8" applyNumberFormat="0" applyAlignment="0" applyProtection="0"/>
    <xf numFmtId="0" fontId="10" fillId="0" borderId="0"/>
    <xf numFmtId="3" fontId="34" fillId="0" borderId="0">
      <alignment horizontal="left"/>
    </xf>
    <xf numFmtId="3" fontId="35" fillId="0" borderId="0"/>
    <xf numFmtId="0" fontId="23" fillId="20" borderId="0" applyNumberFormat="0" applyBorder="0" applyAlignment="0" applyProtection="0"/>
    <xf numFmtId="167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167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167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5" borderId="0" applyNumberFormat="0" applyBorder="0" applyAlignment="0" applyProtection="0"/>
    <xf numFmtId="167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167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23" borderId="0" applyNumberFormat="0" applyBorder="0" applyAlignment="0" applyProtection="0"/>
    <xf numFmtId="167" fontId="23" fillId="23" borderId="0" applyNumberFormat="0" applyBorder="0" applyAlignment="0" applyProtection="0"/>
    <xf numFmtId="0" fontId="23" fillId="23" borderId="0" applyNumberFormat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4" fontId="38" fillId="0" borderId="0" applyFont="0" applyFill="0" applyBorder="0" applyAlignment="0" applyProtection="0"/>
    <xf numFmtId="196" fontId="39" fillId="0" borderId="0" applyFont="0" applyFill="0" applyBorder="0" applyAlignment="0" applyProtection="0"/>
    <xf numFmtId="43" fontId="6" fillId="0" borderId="0" applyFont="0" applyFill="0" applyBorder="0" applyAlignment="0" applyProtection="0"/>
    <xf numFmtId="197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3" fontId="40" fillId="0" borderId="0" applyFont="0" applyFill="0" applyBorder="0" applyAlignment="0" applyProtection="0"/>
    <xf numFmtId="199" fontId="41" fillId="0" borderId="0">
      <alignment horizontal="right"/>
    </xf>
    <xf numFmtId="199" fontId="42" fillId="0" borderId="0">
      <alignment horizontal="right"/>
    </xf>
    <xf numFmtId="0" fontId="43" fillId="0" borderId="0">
      <alignment horizontal="left" vertical="center" indent="1"/>
    </xf>
    <xf numFmtId="200" fontId="10" fillId="0" borderId="0">
      <alignment horizontal="right"/>
    </xf>
    <xf numFmtId="200" fontId="41" fillId="0" borderId="0">
      <alignment horizontal="right"/>
    </xf>
    <xf numFmtId="168" fontId="21" fillId="0" borderId="0" applyFont="0" applyFill="0" applyBorder="0" applyAlignment="0"/>
    <xf numFmtId="201" fontId="44" fillId="0" borderId="0" applyFont="0" applyFill="0" applyBorder="0" applyAlignment="0" applyProtection="0"/>
    <xf numFmtId="202" fontId="44" fillId="0" borderId="0" applyFont="0" applyFill="0" applyBorder="0" applyAlignment="0" applyProtection="0"/>
    <xf numFmtId="203" fontId="10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40" fillId="0" borderId="0" applyFont="0" applyFill="0" applyBorder="0" applyAlignment="0" applyProtection="0"/>
    <xf numFmtId="200" fontId="42" fillId="0" borderId="0">
      <alignment horizontal="right"/>
    </xf>
    <xf numFmtId="0" fontId="21" fillId="0" borderId="0" applyFont="0" applyFill="0" applyBorder="0">
      <alignment horizontal="right" vertical="center"/>
    </xf>
    <xf numFmtId="14" fontId="44" fillId="0" borderId="0">
      <alignment horizontal="right"/>
    </xf>
    <xf numFmtId="204" fontId="45" fillId="24" borderId="9" applyFont="0" applyFill="0" applyBorder="0" applyAlignment="0" applyProtection="0"/>
    <xf numFmtId="197" fontId="21" fillId="24" borderId="0" applyFont="0" applyFill="0" applyBorder="0" applyAlignment="0" applyProtection="0"/>
    <xf numFmtId="205" fontId="27" fillId="0" borderId="5"/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4" fontId="44" fillId="0" borderId="0">
      <alignment horizontal="right"/>
    </xf>
    <xf numFmtId="172" fontId="14" fillId="0" borderId="0">
      <protection locked="0"/>
    </xf>
    <xf numFmtId="204" fontId="27" fillId="0" borderId="0" applyFill="0" applyBorder="0">
      <alignment horizontal="right"/>
    </xf>
    <xf numFmtId="206" fontId="10" fillId="0" borderId="0" applyFont="0" applyFill="0" applyBorder="0" applyAlignment="0" applyProtection="0"/>
    <xf numFmtId="206" fontId="10" fillId="0" borderId="0" applyFont="0" applyFill="0" applyBorder="0" applyAlignment="0" applyProtection="0"/>
    <xf numFmtId="206" fontId="10" fillId="0" borderId="0" applyFont="0" applyFill="0" applyBorder="0" applyAlignment="0" applyProtection="0"/>
    <xf numFmtId="207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207" fontId="10" fillId="0" borderId="0" applyFont="0" applyFill="0" applyBorder="0" applyAlignment="0" applyProtection="0"/>
    <xf numFmtId="209" fontId="46" fillId="0" borderId="0">
      <protection locked="0"/>
    </xf>
    <xf numFmtId="0" fontId="47" fillId="0" borderId="0" applyNumberFormat="0"/>
    <xf numFmtId="0" fontId="48" fillId="0" borderId="0">
      <alignment horizontal="centerContinuous"/>
    </xf>
    <xf numFmtId="0" fontId="48" fillId="0" borderId="0" applyNumberFormat="0"/>
    <xf numFmtId="0" fontId="49" fillId="0" borderId="5" applyFont="0" applyFill="0" applyBorder="0" applyAlignment="0" applyProtection="0"/>
    <xf numFmtId="209" fontId="50" fillId="0" borderId="0">
      <protection locked="0"/>
    </xf>
    <xf numFmtId="209" fontId="50" fillId="0" borderId="0">
      <protection locked="0"/>
    </xf>
    <xf numFmtId="1" fontId="10" fillId="25" borderId="2">
      <alignment horizontal="center"/>
      <protection locked="0"/>
    </xf>
    <xf numFmtId="200" fontId="21" fillId="0" borderId="0">
      <alignment horizontal="right"/>
    </xf>
    <xf numFmtId="210" fontId="21" fillId="0" borderId="0"/>
    <xf numFmtId="210" fontId="51" fillId="0" borderId="0">
      <alignment horizontal="right"/>
    </xf>
    <xf numFmtId="0" fontId="10" fillId="26" borderId="3">
      <alignment horizontal="center"/>
    </xf>
    <xf numFmtId="0" fontId="52" fillId="0" borderId="0">
      <protection hidden="1"/>
    </xf>
    <xf numFmtId="186" fontId="21" fillId="0" borderId="0"/>
    <xf numFmtId="183" fontId="10" fillId="0" borderId="0">
      <alignment horizontal="left" wrapText="1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21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2" fontId="53" fillId="3" borderId="10" applyAlignment="0">
      <protection locked="0"/>
    </xf>
    <xf numFmtId="213" fontId="10" fillId="0" borderId="0" applyFont="0" applyFill="0" applyBorder="0" applyAlignment="0" applyProtection="0"/>
    <xf numFmtId="213" fontId="10" fillId="0" borderId="0" applyFont="0" applyFill="0" applyBorder="0" applyAlignment="0" applyProtection="0"/>
    <xf numFmtId="213" fontId="10" fillId="0" borderId="0" applyFont="0" applyFill="0" applyBorder="0" applyAlignment="0" applyProtection="0"/>
    <xf numFmtId="209" fontId="46" fillId="0" borderId="0">
      <protection locked="0"/>
    </xf>
    <xf numFmtId="0" fontId="10" fillId="0" borderId="0" applyBorder="0"/>
    <xf numFmtId="0" fontId="10" fillId="0" borderId="0" applyNumberFormat="0"/>
    <xf numFmtId="0" fontId="10" fillId="0" borderId="0" applyBorder="0"/>
    <xf numFmtId="0" fontId="10" fillId="0" borderId="0"/>
    <xf numFmtId="209" fontId="46" fillId="0" borderId="0">
      <protection locked="0"/>
    </xf>
    <xf numFmtId="0" fontId="10" fillId="0" borderId="0"/>
    <xf numFmtId="2" fontId="40" fillId="0" borderId="0" applyFont="0" applyFill="0" applyBorder="0" applyAlignment="0" applyProtection="0"/>
    <xf numFmtId="214" fontId="10" fillId="24" borderId="0" applyFont="0" applyFill="0" applyBorder="0" applyAlignment="0"/>
    <xf numFmtId="182" fontId="10" fillId="0" borderId="0">
      <protection locked="0"/>
    </xf>
    <xf numFmtId="38" fontId="21" fillId="25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11" applyNumberFormat="0" applyAlignment="0" applyProtection="0">
      <alignment horizontal="left" vertical="center"/>
    </xf>
    <xf numFmtId="0" fontId="55" fillId="0" borderId="1">
      <alignment horizontal="left" vertical="center"/>
    </xf>
    <xf numFmtId="0" fontId="39" fillId="0" borderId="0"/>
    <xf numFmtId="215" fontId="10" fillId="0" borderId="0">
      <protection locked="0"/>
    </xf>
    <xf numFmtId="0" fontId="56" fillId="0" borderId="0"/>
    <xf numFmtId="216" fontId="44" fillId="0" borderId="0"/>
    <xf numFmtId="0" fontId="53" fillId="0" borderId="12" applyNumberFormat="0" applyFill="0" applyAlignment="0" applyProtection="0"/>
    <xf numFmtId="9" fontId="10" fillId="27" borderId="0">
      <alignment horizontal="right"/>
    </xf>
    <xf numFmtId="10" fontId="21" fillId="24" borderId="3" applyNumberFormat="0" applyBorder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57" fillId="9" borderId="6" applyNumberFormat="0" applyAlignment="0" applyProtection="0"/>
    <xf numFmtId="0" fontId="10" fillId="28" borderId="0"/>
    <xf numFmtId="0" fontId="10" fillId="0" borderId="0"/>
    <xf numFmtId="14" fontId="44" fillId="0" borderId="0">
      <alignment horizontal="center"/>
    </xf>
    <xf numFmtId="41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6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196" fontId="3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6" fontId="3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6" fontId="3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17" fontId="10" fillId="0" borderId="0" applyFont="0" applyFill="0" applyBorder="0" applyAlignment="0" applyProtection="0"/>
    <xf numFmtId="217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09" fontId="46" fillId="0" borderId="0">
      <protection locked="0"/>
    </xf>
    <xf numFmtId="220" fontId="21" fillId="0" borderId="3">
      <alignment horizontal="right"/>
    </xf>
    <xf numFmtId="220" fontId="21" fillId="0" borderId="0">
      <alignment horizontal="center"/>
    </xf>
    <xf numFmtId="221" fontId="44" fillId="0" borderId="0">
      <alignment horizontal="center"/>
    </xf>
    <xf numFmtId="17" fontId="44" fillId="0" borderId="0">
      <alignment horizontal="center"/>
    </xf>
    <xf numFmtId="0" fontId="25" fillId="0" borderId="0" applyFont="0" applyFill="0" applyBorder="0" applyAlignment="0" applyProtection="0"/>
    <xf numFmtId="222" fontId="21" fillId="25" borderId="0" applyFont="0" applyBorder="0" applyAlignment="0" applyProtection="0">
      <alignment horizontal="right"/>
      <protection hidden="1"/>
    </xf>
    <xf numFmtId="0" fontId="60" fillId="29" borderId="0"/>
    <xf numFmtId="0" fontId="61" fillId="3" borderId="0" applyNumberFormat="0" applyBorder="0" applyAlignment="0" applyProtection="0"/>
    <xf numFmtId="167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28" fillId="0" borderId="0" applyNumberFormat="0" applyFill="0" applyAlignment="0" applyProtection="0"/>
    <xf numFmtId="37" fontId="62" fillId="0" borderId="0"/>
    <xf numFmtId="38" fontId="63" fillId="0" borderId="0" applyBorder="0"/>
    <xf numFmtId="3" fontId="44" fillId="0" borderId="0" applyFont="0" applyFill="0" applyBorder="0" applyAlignment="0" applyProtection="0"/>
    <xf numFmtId="0" fontId="10" fillId="0" borderId="0"/>
    <xf numFmtId="223" fontId="64" fillId="0" borderId="0"/>
    <xf numFmtId="0" fontId="65" fillId="0" borderId="0"/>
    <xf numFmtId="0" fontId="65" fillId="0" borderId="0"/>
    <xf numFmtId="0" fontId="59" fillId="0" borderId="0"/>
    <xf numFmtId="0" fontId="59" fillId="0" borderId="0"/>
    <xf numFmtId="38" fontId="21" fillId="0" borderId="0" applyFont="0" applyFill="0" applyBorder="0" applyAlignment="0"/>
    <xf numFmtId="197" fontId="10" fillId="0" borderId="0" applyFont="0" applyFill="0" applyBorder="0" applyAlignment="0"/>
    <xf numFmtId="40" fontId="21" fillId="0" borderId="0" applyFont="0" applyFill="0" applyBorder="0" applyAlignment="0"/>
    <xf numFmtId="198" fontId="21" fillId="0" borderId="0" applyFont="0" applyFill="0" applyBorder="0" applyAlignment="0"/>
    <xf numFmtId="224" fontId="10" fillId="0" borderId="0">
      <alignment horizontal="left" wrapText="1"/>
    </xf>
    <xf numFmtId="224" fontId="10" fillId="0" borderId="0">
      <alignment horizontal="left" wrapText="1"/>
    </xf>
    <xf numFmtId="0" fontId="66" fillId="0" borderId="0"/>
    <xf numFmtId="224" fontId="10" fillId="0" borderId="0">
      <alignment horizontal="left" wrapText="1"/>
    </xf>
    <xf numFmtId="224" fontId="10" fillId="0" borderId="0">
      <alignment horizontal="left" wrapText="1"/>
    </xf>
    <xf numFmtId="224" fontId="10" fillId="0" borderId="0">
      <alignment horizontal="left" wrapText="1"/>
    </xf>
    <xf numFmtId="0" fontId="6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225" fontId="10" fillId="0" borderId="0"/>
    <xf numFmtId="167" fontId="67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0" fontId="6" fillId="0" borderId="0"/>
    <xf numFmtId="226" fontId="10" fillId="0" borderId="0"/>
    <xf numFmtId="226" fontId="10" fillId="0" borderId="0"/>
    <xf numFmtId="0" fontId="3" fillId="0" borderId="0"/>
    <xf numFmtId="0" fontId="3" fillId="0" borderId="0"/>
    <xf numFmtId="0" fontId="22" fillId="0" borderId="0"/>
    <xf numFmtId="0" fontId="10" fillId="0" borderId="0" applyFont="0" applyFill="0" applyBorder="0" applyAlignment="0" applyProtection="0"/>
    <xf numFmtId="0" fontId="10" fillId="0" borderId="0"/>
    <xf numFmtId="227" fontId="21" fillId="0" borderId="0" applyFont="0" applyFill="0" applyBorder="0" applyAlignment="0" applyProtection="0"/>
    <xf numFmtId="49" fontId="68" fillId="0" borderId="0">
      <alignment horizontal="left"/>
    </xf>
    <xf numFmtId="37" fontId="65" fillId="0" borderId="0"/>
    <xf numFmtId="1" fontId="21" fillId="0" borderId="0">
      <alignment horizontal="center"/>
    </xf>
    <xf numFmtId="228" fontId="21" fillId="0" borderId="0">
      <alignment horizontal="center"/>
    </xf>
    <xf numFmtId="2" fontId="21" fillId="0" borderId="0">
      <alignment horizontal="center"/>
    </xf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3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0" borderId="13" applyNumberFormat="0" applyFont="0" applyAlignment="0" applyProtection="0"/>
    <xf numFmtId="167" fontId="10" fillId="30" borderId="13" applyNumberFormat="0" applyFont="0" applyAlignment="0" applyProtection="0"/>
    <xf numFmtId="0" fontId="22" fillId="30" borderId="13" applyNumberFormat="0" applyFont="0" applyAlignment="0" applyProtection="0"/>
    <xf numFmtId="229" fontId="21" fillId="0" borderId="0" applyFont="0" applyFill="0" applyBorder="0" applyAlignment="0" applyProtection="0"/>
    <xf numFmtId="230" fontId="28" fillId="0" borderId="0" applyFill="0" applyBorder="0" applyAlignment="0" applyProtection="0"/>
    <xf numFmtId="231" fontId="21" fillId="0" borderId="0" applyFont="0" applyFill="0" applyBorder="0" applyAlignment="0" applyProtection="0"/>
    <xf numFmtId="228" fontId="69" fillId="0" borderId="0" applyFont="0" applyFill="0" applyBorder="0" applyAlignment="0" applyProtection="0"/>
    <xf numFmtId="232" fontId="59" fillId="31" borderId="3" applyNumberFormat="0" applyFont="0" applyFill="0" applyAlignment="0" applyProtection="0"/>
    <xf numFmtId="0" fontId="70" fillId="2" borderId="14" applyNumberFormat="0" applyAlignment="0" applyProtection="0"/>
    <xf numFmtId="40" fontId="71" fillId="29" borderId="0">
      <alignment horizontal="right"/>
    </xf>
    <xf numFmtId="0" fontId="72" fillId="29" borderId="0">
      <alignment horizontal="right"/>
    </xf>
    <xf numFmtId="0" fontId="73" fillId="29" borderId="15"/>
    <xf numFmtId="0" fontId="73" fillId="0" borderId="0" applyBorder="0">
      <alignment horizontal="centerContinuous"/>
    </xf>
    <xf numFmtId="0" fontId="74" fillId="0" borderId="0" applyBorder="0">
      <alignment horizontal="centerContinuous"/>
    </xf>
    <xf numFmtId="0" fontId="10" fillId="0" borderId="0" applyNumberFormat="0" applyFont="0" applyBorder="0" applyAlignment="0"/>
    <xf numFmtId="0" fontId="75" fillId="0" borderId="0">
      <alignment horizontal="centerContinuous"/>
    </xf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38" fillId="0" borderId="0" applyFont="0" applyFill="0" applyBorder="0" applyAlignment="0" applyProtection="0"/>
    <xf numFmtId="233" fontId="10" fillId="0" borderId="0" applyFont="0" applyFill="0" applyBorder="0" applyAlignment="0" applyProtection="0"/>
    <xf numFmtId="10" fontId="16" fillId="0" borderId="0" applyFont="0" applyFill="0" applyBorder="0" applyAlignment="0" applyProtection="0"/>
    <xf numFmtId="10" fontId="37" fillId="0" borderId="0" applyFont="0" applyFill="0" applyBorder="0" applyAlignment="0" applyProtection="0"/>
    <xf numFmtId="234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10" fillId="0" borderId="0" applyFont="0" applyFill="0" applyBorder="0" applyAlignment="0" applyProtection="0"/>
    <xf numFmtId="235" fontId="59" fillId="0" borderId="0" applyFont="0" applyFill="0" applyBorder="0" applyAlignment="0" applyProtection="0"/>
    <xf numFmtId="9" fontId="21" fillId="0" borderId="0">
      <alignment horizontal="center"/>
    </xf>
    <xf numFmtId="166" fontId="21" fillId="0" borderId="0">
      <alignment horizontal="center"/>
    </xf>
    <xf numFmtId="10" fontId="21" fillId="0" borderId="0">
      <alignment horizontal="center"/>
    </xf>
    <xf numFmtId="209" fontId="46" fillId="0" borderId="0">
      <protection locked="0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90" fontId="21" fillId="0" borderId="0"/>
    <xf numFmtId="236" fontId="21" fillId="0" borderId="0"/>
    <xf numFmtId="237" fontId="21" fillId="32" borderId="3">
      <alignment horizontal="center"/>
    </xf>
    <xf numFmtId="238" fontId="59" fillId="0" borderId="0" applyFont="0" applyFill="0" applyBorder="0" applyAlignment="0" applyProtection="0"/>
    <xf numFmtId="239" fontId="59" fillId="0" borderId="0" applyFont="0" applyFill="0" applyBorder="0" applyAlignment="0" applyProtection="0"/>
    <xf numFmtId="0" fontId="10" fillId="0" borderId="0">
      <alignment horizontal="right"/>
    </xf>
    <xf numFmtId="197" fontId="76" fillId="0" borderId="0" applyNumberFormat="0" applyFill="0" applyBorder="0" applyAlignment="0" applyProtection="0">
      <alignment horizontal="left"/>
    </xf>
    <xf numFmtId="2" fontId="25" fillId="32" borderId="3">
      <alignment horizontal="center"/>
    </xf>
    <xf numFmtId="228" fontId="10" fillId="33" borderId="3">
      <alignment horizontal="center" vertical="center"/>
    </xf>
    <xf numFmtId="196" fontId="55" fillId="32" borderId="0">
      <alignment vertical="center"/>
    </xf>
    <xf numFmtId="0" fontId="77" fillId="0" borderId="0"/>
    <xf numFmtId="0" fontId="78" fillId="0" borderId="0"/>
    <xf numFmtId="240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28" fillId="0" borderId="5" applyNumberFormat="0" applyFill="0" applyAlignment="0" applyProtection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0" fillId="0" borderId="0" applyNumberFormat="0" applyBorder="0" applyAlignment="0"/>
    <xf numFmtId="0" fontId="81" fillId="0" borderId="0" applyNumberFormat="0" applyBorder="0" applyAlignment="0"/>
    <xf numFmtId="3" fontId="27" fillId="0" borderId="0" applyNumberFormat="0" applyFill="0" applyBorder="0" applyAlignment="0" applyProtection="0">
      <alignment vertical="center"/>
    </xf>
    <xf numFmtId="0" fontId="82" fillId="0" borderId="0"/>
    <xf numFmtId="0" fontId="83" fillId="0" borderId="0"/>
    <xf numFmtId="0" fontId="10" fillId="0" borderId="0"/>
    <xf numFmtId="241" fontId="84" fillId="0" borderId="0"/>
    <xf numFmtId="0" fontId="85" fillId="0" borderId="0" applyFill="0" applyBorder="0" applyProtection="0">
      <alignment horizontal="left"/>
    </xf>
    <xf numFmtId="0" fontId="86" fillId="0" borderId="0" applyNumberFormat="0" applyFill="0" applyBorder="0" applyAlignment="0" applyProtection="0"/>
    <xf numFmtId="167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7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242" fontId="88" fillId="0" borderId="0" applyFill="0" applyBorder="0" applyAlignment="0" applyProtection="0">
      <alignment horizontal="right"/>
    </xf>
    <xf numFmtId="210" fontId="63" fillId="0" borderId="0" applyFill="0" applyBorder="0"/>
    <xf numFmtId="0" fontId="27" fillId="29" borderId="3">
      <alignment horizontal="center"/>
    </xf>
    <xf numFmtId="0" fontId="89" fillId="0" borderId="0" applyNumberFormat="0" applyFill="0" applyBorder="0" applyAlignment="0" applyProtection="0"/>
    <xf numFmtId="0" fontId="90" fillId="0" borderId="16" applyNumberFormat="0" applyFill="0" applyAlignment="0" applyProtection="0"/>
    <xf numFmtId="167" fontId="90" fillId="0" borderId="16" applyNumberFormat="0" applyFill="0" applyAlignment="0" applyProtection="0"/>
    <xf numFmtId="0" fontId="90" fillId="0" borderId="16" applyNumberFormat="0" applyFill="0" applyAlignment="0" applyProtection="0"/>
    <xf numFmtId="0" fontId="91" fillId="0" borderId="17" applyNumberFormat="0" applyFill="0" applyAlignment="0" applyProtection="0"/>
    <xf numFmtId="167" fontId="91" fillId="0" borderId="17" applyNumberFormat="0" applyFill="0" applyAlignment="0" applyProtection="0"/>
    <xf numFmtId="0" fontId="91" fillId="0" borderId="17" applyNumberFormat="0" applyFill="0" applyAlignment="0" applyProtection="0"/>
    <xf numFmtId="0" fontId="92" fillId="0" borderId="18" applyNumberFormat="0" applyFill="0" applyAlignment="0" applyProtection="0"/>
    <xf numFmtId="167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92" fillId="0" borderId="0" applyNumberFormat="0" applyFill="0" applyBorder="0" applyAlignment="0" applyProtection="0"/>
    <xf numFmtId="167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7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3" fillId="0" borderId="19" applyNumberFormat="0" applyFill="0" applyAlignment="0" applyProtection="0"/>
    <xf numFmtId="167" fontId="93" fillId="0" borderId="19" applyNumberFormat="0" applyFill="0" applyAlignment="0" applyProtection="0"/>
    <xf numFmtId="0" fontId="93" fillId="0" borderId="19" applyNumberFormat="0" applyFill="0" applyAlignment="0" applyProtection="0"/>
    <xf numFmtId="37" fontId="21" fillId="25" borderId="0" applyNumberFormat="0" applyBorder="0" applyAlignment="0" applyProtection="0"/>
    <xf numFmtId="37" fontId="21" fillId="0" borderId="0"/>
    <xf numFmtId="37" fontId="21" fillId="27" borderId="0" applyNumberFormat="0" applyBorder="0" applyAlignment="0" applyProtection="0"/>
    <xf numFmtId="3" fontId="45" fillId="0" borderId="12" applyProtection="0"/>
    <xf numFmtId="0" fontId="94" fillId="5" borderId="0" applyNumberFormat="0" applyBorder="0" applyAlignment="0" applyProtection="0"/>
    <xf numFmtId="167" fontId="94" fillId="5" borderId="0" applyNumberFormat="0" applyBorder="0" applyAlignment="0" applyProtection="0"/>
    <xf numFmtId="0" fontId="94" fillId="5" borderId="0" applyNumberFormat="0" applyBorder="0" applyAlignment="0" applyProtection="0"/>
    <xf numFmtId="0" fontId="95" fillId="6" borderId="0" applyNumberFormat="0" applyBorder="0" applyAlignment="0" applyProtection="0"/>
    <xf numFmtId="167" fontId="95" fillId="6" borderId="0" applyNumberFormat="0" applyBorder="0" applyAlignment="0" applyProtection="0"/>
    <xf numFmtId="0" fontId="95" fillId="6" borderId="0" applyNumberFormat="0" applyBorder="0" applyAlignment="0" applyProtection="0"/>
    <xf numFmtId="243" fontId="10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0" fillId="0" borderId="0" applyFont="0" applyFill="0" applyBorder="0" applyAlignment="0" applyProtection="0"/>
    <xf numFmtId="244" fontId="59" fillId="0" borderId="0" applyFont="0" applyFill="0" applyBorder="0" applyAlignment="0" applyProtection="0"/>
    <xf numFmtId="245" fontId="10" fillId="0" borderId="0" applyFont="0" applyFill="0" applyBorder="0" applyAlignment="0" applyProtection="0"/>
    <xf numFmtId="0" fontId="96" fillId="18" borderId="0">
      <alignment horizontal="center"/>
    </xf>
    <xf numFmtId="0" fontId="97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71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9" fillId="0" borderId="0">
      <alignment horizontal="left"/>
    </xf>
    <xf numFmtId="246" fontId="101" fillId="0" borderId="0"/>
    <xf numFmtId="247" fontId="9" fillId="0" borderId="0"/>
    <xf numFmtId="0" fontId="9" fillId="0" borderId="0" applyFill="0" applyBorder="0">
      <alignment horizontal="left" vertical="top" wrapText="1"/>
    </xf>
    <xf numFmtId="41" fontId="9" fillId="0" borderId="20" applyFill="0" applyBorder="0" applyProtection="0">
      <alignment horizontal="right" vertical="top"/>
    </xf>
    <xf numFmtId="0" fontId="102" fillId="0" borderId="0">
      <alignment vertical="center"/>
    </xf>
    <xf numFmtId="248" fontId="9" fillId="0" borderId="0" applyFill="0" applyBorder="0">
      <alignment horizontal="right" vertical="top"/>
    </xf>
    <xf numFmtId="0" fontId="103" fillId="0" borderId="0">
      <alignment vertical="center"/>
    </xf>
    <xf numFmtId="249" fontId="103" fillId="0" borderId="0">
      <alignment horizontal="left" vertical="center"/>
    </xf>
    <xf numFmtId="249" fontId="100" fillId="0" borderId="0">
      <alignment horizontal="left" vertical="center"/>
    </xf>
    <xf numFmtId="203" fontId="58" fillId="0" borderId="0" applyFont="0" applyFill="0" applyBorder="0" applyAlignment="0" applyProtection="0"/>
    <xf numFmtId="250" fontId="104" fillId="0" borderId="0">
      <alignment vertical="center"/>
    </xf>
    <xf numFmtId="49" fontId="9" fillId="0" borderId="0" applyNumberFormat="0" applyFill="0" applyBorder="0" applyProtection="0">
      <alignment horizontal="center" vertical="top"/>
    </xf>
    <xf numFmtId="251" fontId="8" fillId="0" borderId="0" applyBorder="0">
      <alignment horizontal="right" vertical="top"/>
    </xf>
    <xf numFmtId="252" fontId="9" fillId="0" borderId="0" applyBorder="0">
      <alignment horizontal="right" vertical="top"/>
    </xf>
    <xf numFmtId="252" fontId="8" fillId="0" borderId="0" applyBorder="0">
      <alignment horizontal="right" vertical="top"/>
    </xf>
    <xf numFmtId="253" fontId="9" fillId="0" borderId="0" applyFill="0" applyBorder="0">
      <alignment horizontal="right" vertical="top"/>
    </xf>
    <xf numFmtId="254" fontId="9" fillId="0" borderId="0" applyFill="0" applyBorder="0">
      <alignment horizontal="right" vertical="top"/>
    </xf>
    <xf numFmtId="255" fontId="9" fillId="0" borderId="0" applyFill="0" applyBorder="0">
      <alignment horizontal="right" vertical="top"/>
    </xf>
    <xf numFmtId="0" fontId="99" fillId="0" borderId="20">
      <alignment horizontal="right" wrapText="1"/>
    </xf>
    <xf numFmtId="246" fontId="106" fillId="0" borderId="20">
      <alignment horizontal="right"/>
    </xf>
    <xf numFmtId="246" fontId="106" fillId="0" borderId="20">
      <alignment horizontal="left"/>
    </xf>
    <xf numFmtId="246" fontId="9" fillId="0" borderId="0">
      <alignment horizontal="center"/>
    </xf>
    <xf numFmtId="246" fontId="107" fillId="0" borderId="20">
      <alignment horizontal="center"/>
    </xf>
    <xf numFmtId="246" fontId="100" fillId="0" borderId="0"/>
    <xf numFmtId="246" fontId="105" fillId="0" borderId="0"/>
    <xf numFmtId="246" fontId="10" fillId="0" borderId="0"/>
    <xf numFmtId="246" fontId="108" fillId="0" borderId="0">
      <alignment horizontal="left" vertical="top"/>
    </xf>
    <xf numFmtId="0" fontId="5" fillId="0" borderId="0">
      <alignment horizontal="left" vertical="top" wrapText="1"/>
    </xf>
    <xf numFmtId="0" fontId="7" fillId="0" borderId="0">
      <alignment horizontal="left" vertical="top" wrapText="1"/>
    </xf>
    <xf numFmtId="0" fontId="8" fillId="0" borderId="0">
      <alignment horizontal="left" vertical="top" wrapText="1"/>
    </xf>
    <xf numFmtId="0" fontId="39" fillId="34" borderId="21" applyNumberFormat="0" applyProtection="0">
      <alignment horizontal="left" vertical="center" indent="1"/>
    </xf>
    <xf numFmtId="256" fontId="80" fillId="35" borderId="21" applyProtection="0">
      <alignment horizontal="right" vertical="center"/>
    </xf>
    <xf numFmtId="0" fontId="100" fillId="0" borderId="0"/>
    <xf numFmtId="43" fontId="10" fillId="0" borderId="0" applyFont="0" applyFill="0" applyBorder="0" applyAlignment="0" applyProtection="0"/>
    <xf numFmtId="0" fontId="100" fillId="0" borderId="0"/>
    <xf numFmtId="43" fontId="28" fillId="0" borderId="0" applyFont="0" applyFill="0" applyBorder="0" applyAlignment="0" applyProtection="0"/>
    <xf numFmtId="3" fontId="110" fillId="25" borderId="24" applyNumberFormat="0" applyAlignment="0" applyProtection="0">
      <alignment vertical="center"/>
    </xf>
    <xf numFmtId="3" fontId="110" fillId="0" borderId="5" applyFill="0" applyAlignment="0" applyProtection="0"/>
    <xf numFmtId="0" fontId="111" fillId="36" borderId="24" applyNumberFormat="0" applyProtection="0">
      <alignment horizontal="center" vertical="center" wrapText="1"/>
    </xf>
    <xf numFmtId="3" fontId="111" fillId="36" borderId="24" applyFont="0" applyFill="0" applyBorder="0" applyAlignment="0" applyProtection="0">
      <alignment horizontal="center" vertical="center" wrapText="1"/>
    </xf>
    <xf numFmtId="43" fontId="22" fillId="0" borderId="0" applyFont="0" applyFill="0" applyBorder="0" applyAlignment="0" applyProtection="0"/>
    <xf numFmtId="4" fontId="21" fillId="16" borderId="25" applyNumberFormat="0" applyProtection="0">
      <alignment horizontal="left" vertical="center" indent="1"/>
    </xf>
    <xf numFmtId="4" fontId="21" fillId="16" borderId="25" applyNumberFormat="0" applyProtection="0">
      <alignment horizontal="left" vertical="center" indent="1"/>
    </xf>
    <xf numFmtId="4" fontId="21" fillId="0" borderId="25" applyNumberFormat="0" applyProtection="0">
      <alignment horizontal="right" vertical="center"/>
    </xf>
    <xf numFmtId="4" fontId="21" fillId="27" borderId="25" applyNumberFormat="0" applyProtection="0">
      <alignment horizontal="left" vertical="center" indent="1"/>
    </xf>
    <xf numFmtId="4" fontId="21" fillId="3" borderId="25" applyNumberFormat="0" applyProtection="0">
      <alignment vertical="center"/>
    </xf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3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3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3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6" borderId="0" applyNumberFormat="0" applyBorder="0" applyAlignment="0" applyProtection="0"/>
    <xf numFmtId="0" fontId="23" fillId="41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3" fillId="3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3" fillId="51" borderId="0" applyNumberFormat="0" applyBorder="0" applyAlignment="0" applyProtection="0"/>
    <xf numFmtId="0" fontId="93" fillId="52" borderId="0" applyNumberFormat="0" applyBorder="0" applyAlignment="0" applyProtection="0"/>
    <xf numFmtId="0" fontId="93" fillId="53" borderId="0" applyNumberFormat="0" applyBorder="0" applyAlignment="0" applyProtection="0"/>
    <xf numFmtId="0" fontId="93" fillId="54" borderId="0" applyNumberFormat="0" applyBorder="0" applyAlignment="0" applyProtection="0"/>
    <xf numFmtId="4" fontId="112" fillId="27" borderId="25" applyNumberFormat="0" applyProtection="0">
      <alignment vertical="center"/>
    </xf>
    <xf numFmtId="0" fontId="113" fillId="3" borderId="21" applyNumberFormat="0" applyProtection="0">
      <alignment horizontal="left" vertical="top" indent="1"/>
    </xf>
    <xf numFmtId="4" fontId="21" fillId="5" borderId="25" applyNumberFormat="0" applyProtection="0">
      <alignment horizontal="right" vertical="center"/>
    </xf>
    <xf numFmtId="4" fontId="21" fillId="55" borderId="25" applyNumberFormat="0" applyProtection="0">
      <alignment horizontal="right" vertical="center"/>
    </xf>
    <xf numFmtId="4" fontId="21" fillId="21" borderId="23" applyNumberFormat="0" applyProtection="0">
      <alignment horizontal="right" vertical="center"/>
    </xf>
    <xf numFmtId="4" fontId="21" fillId="13" borderId="25" applyNumberFormat="0" applyProtection="0">
      <alignment horizontal="right" vertical="center"/>
    </xf>
    <xf numFmtId="4" fontId="21" fillId="17" borderId="25" applyNumberFormat="0" applyProtection="0">
      <alignment horizontal="right" vertical="center"/>
    </xf>
    <xf numFmtId="4" fontId="21" fillId="23" borderId="25" applyNumberFormat="0" applyProtection="0">
      <alignment horizontal="right" vertical="center"/>
    </xf>
    <xf numFmtId="4" fontId="21" fillId="22" borderId="25" applyNumberFormat="0" applyProtection="0">
      <alignment horizontal="right" vertical="center"/>
    </xf>
    <xf numFmtId="4" fontId="21" fillId="56" borderId="25" applyNumberFormat="0" applyProtection="0">
      <alignment horizontal="right" vertical="center"/>
    </xf>
    <xf numFmtId="4" fontId="21" fillId="12" borderId="25" applyNumberFormat="0" applyProtection="0">
      <alignment horizontal="right" vertical="center"/>
    </xf>
    <xf numFmtId="4" fontId="21" fillId="57" borderId="23" applyNumberFormat="0" applyProtection="0">
      <alignment horizontal="left" vertical="center" indent="1"/>
    </xf>
    <xf numFmtId="4" fontId="10" fillId="58" borderId="23" applyNumberFormat="0" applyProtection="0">
      <alignment horizontal="left" vertical="center" indent="1"/>
    </xf>
    <xf numFmtId="4" fontId="10" fillId="58" borderId="23" applyNumberFormat="0" applyProtection="0">
      <alignment horizontal="left" vertical="center" indent="1"/>
    </xf>
    <xf numFmtId="4" fontId="21" fillId="59" borderId="25" applyNumberFormat="0" applyProtection="0">
      <alignment horizontal="right" vertical="center"/>
    </xf>
    <xf numFmtId="4" fontId="21" fillId="60" borderId="23" applyNumberFormat="0" applyProtection="0">
      <alignment horizontal="left" vertical="center" indent="1"/>
    </xf>
    <xf numFmtId="4" fontId="21" fillId="59" borderId="23" applyNumberFormat="0" applyProtection="0">
      <alignment horizontal="left" vertical="center" indent="1"/>
    </xf>
    <xf numFmtId="0" fontId="21" fillId="2" borderId="25" applyNumberFormat="0" applyProtection="0">
      <alignment horizontal="left" vertical="center" indent="1"/>
    </xf>
    <xf numFmtId="0" fontId="21" fillId="58" borderId="21" applyNumberFormat="0" applyProtection="0">
      <alignment horizontal="left" vertical="top" indent="1"/>
    </xf>
    <xf numFmtId="0" fontId="21" fillId="59" borderId="21" applyNumberFormat="0" applyProtection="0">
      <alignment horizontal="left" vertical="top" indent="1"/>
    </xf>
    <xf numFmtId="0" fontId="21" fillId="10" borderId="25" applyNumberFormat="0" applyProtection="0">
      <alignment horizontal="left" vertical="center" indent="1"/>
    </xf>
    <xf numFmtId="0" fontId="21" fillId="10" borderId="21" applyNumberFormat="0" applyProtection="0">
      <alignment horizontal="left" vertical="top" indent="1"/>
    </xf>
    <xf numFmtId="0" fontId="21" fillId="60" borderId="25" applyNumberFormat="0" applyProtection="0">
      <alignment horizontal="left" vertical="center" indent="1"/>
    </xf>
    <xf numFmtId="0" fontId="21" fillId="60" borderId="21" applyNumberFormat="0" applyProtection="0">
      <alignment horizontal="left" vertical="top" indent="1"/>
    </xf>
    <xf numFmtId="0" fontId="21" fillId="61" borderId="26" applyNumberFormat="0">
      <protection locked="0"/>
    </xf>
    <xf numFmtId="0" fontId="27" fillId="58" borderId="27" applyBorder="0"/>
    <xf numFmtId="4" fontId="114" fillId="30" borderId="21" applyNumberFormat="0" applyProtection="0">
      <alignment vertical="center"/>
    </xf>
    <xf numFmtId="4" fontId="112" fillId="24" borderId="3" applyNumberFormat="0" applyProtection="0">
      <alignment vertical="center"/>
    </xf>
    <xf numFmtId="4" fontId="114" fillId="2" borderId="21" applyNumberFormat="0" applyProtection="0">
      <alignment horizontal="left" vertical="center" indent="1"/>
    </xf>
    <xf numFmtId="0" fontId="114" fillId="30" borderId="21" applyNumberFormat="0" applyProtection="0">
      <alignment horizontal="left" vertical="top" indent="1"/>
    </xf>
    <xf numFmtId="4" fontId="112" fillId="29" borderId="25" applyNumberFormat="0" applyProtection="0">
      <alignment horizontal="right" vertical="center"/>
    </xf>
    <xf numFmtId="0" fontId="114" fillId="59" borderId="21" applyNumberFormat="0" applyProtection="0">
      <alignment horizontal="left" vertical="top" indent="1"/>
    </xf>
    <xf numFmtId="4" fontId="115" fillId="62" borderId="23" applyNumberFormat="0" applyProtection="0">
      <alignment horizontal="left" vertical="center" indent="1"/>
    </xf>
    <xf numFmtId="0" fontId="21" fillId="63" borderId="3"/>
    <xf numFmtId="4" fontId="116" fillId="61" borderId="25" applyNumberFormat="0" applyProtection="0">
      <alignment horizontal="right" vertical="center"/>
    </xf>
    <xf numFmtId="0" fontId="11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18" fillId="0" borderId="0"/>
    <xf numFmtId="261" fontId="119" fillId="0" borderId="0" applyNumberFormat="0">
      <alignment horizontal="center" vertical="center"/>
    </xf>
    <xf numFmtId="0" fontId="120" fillId="0" borderId="30">
      <protection locked="0"/>
    </xf>
    <xf numFmtId="0" fontId="120" fillId="0" borderId="0">
      <protection locked="0"/>
    </xf>
    <xf numFmtId="0" fontId="120" fillId="0" borderId="0">
      <protection locked="0"/>
    </xf>
    <xf numFmtId="262" fontId="120" fillId="0" borderId="0">
      <protection locked="0"/>
    </xf>
    <xf numFmtId="263" fontId="120" fillId="0" borderId="0">
      <protection locked="0"/>
    </xf>
    <xf numFmtId="264" fontId="120" fillId="0" borderId="0">
      <protection locked="0"/>
    </xf>
    <xf numFmtId="0" fontId="120" fillId="0" borderId="0">
      <protection locked="0"/>
    </xf>
    <xf numFmtId="0" fontId="121" fillId="0" borderId="0">
      <protection locked="0"/>
    </xf>
    <xf numFmtId="0" fontId="121" fillId="0" borderId="0">
      <protection locked="0"/>
    </xf>
    <xf numFmtId="0" fontId="120" fillId="0" borderId="30">
      <protection locked="0"/>
    </xf>
    <xf numFmtId="265" fontId="10" fillId="0" borderId="0" applyFont="0" applyBorder="0">
      <alignment horizontal="right"/>
    </xf>
    <xf numFmtId="266" fontId="10" fillId="0" borderId="0" applyFont="0" applyBorder="0">
      <alignment horizontal="right"/>
    </xf>
    <xf numFmtId="267" fontId="10" fillId="0" borderId="0" applyFont="0" applyBorder="0">
      <alignment horizontal="right"/>
    </xf>
    <xf numFmtId="268" fontId="10" fillId="0" borderId="0" applyFont="0" applyBorder="0">
      <alignment horizontal="right"/>
    </xf>
    <xf numFmtId="269" fontId="21" fillId="0" borderId="0" applyFont="0" applyBorder="0">
      <alignment horizontal="right"/>
    </xf>
    <xf numFmtId="270" fontId="10" fillId="0" borderId="0" applyFont="0" applyBorder="0">
      <alignment horizontal="right"/>
    </xf>
    <xf numFmtId="271" fontId="21" fillId="0" borderId="0" applyFont="0" applyFill="0" applyBorder="0"/>
    <xf numFmtId="272" fontId="21" fillId="0" borderId="0" applyFont="0" applyBorder="0">
      <alignment horizontal="right"/>
    </xf>
    <xf numFmtId="273" fontId="21" fillId="0" borderId="0" applyFont="0" applyFill="0" applyBorder="0"/>
    <xf numFmtId="274" fontId="21" fillId="0" borderId="0" applyFont="0" applyBorder="0">
      <alignment horizontal="right"/>
    </xf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7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69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3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75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0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2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4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6" fillId="76" borderId="0" applyNumberFormat="0" applyBorder="0" applyAlignment="0" applyProtection="0"/>
    <xf numFmtId="0" fontId="122" fillId="0" borderId="0" applyNumberFormat="0" applyFill="0" applyBorder="0" applyAlignment="0" applyProtection="0"/>
    <xf numFmtId="275" fontId="123" fillId="77" borderId="3">
      <alignment horizontal="center"/>
    </xf>
    <xf numFmtId="2" fontId="124" fillId="25" borderId="0" applyFill="0">
      <alignment horizontal="center"/>
    </xf>
    <xf numFmtId="276" fontId="21" fillId="0" borderId="0" applyFont="0" applyBorder="0">
      <alignment horizontal="right"/>
    </xf>
    <xf numFmtId="277" fontId="21" fillId="0" borderId="0" applyFont="0" applyBorder="0">
      <alignment horizontal="right"/>
    </xf>
    <xf numFmtId="278" fontId="21" fillId="0" borderId="0" applyFont="0" applyBorder="0">
      <alignment horizontal="right"/>
    </xf>
    <xf numFmtId="0" fontId="125" fillId="0" borderId="31">
      <alignment horizontal="right"/>
    </xf>
    <xf numFmtId="0" fontId="126" fillId="0" borderId="0">
      <alignment horizontal="center" wrapText="1"/>
    </xf>
    <xf numFmtId="246" fontId="127" fillId="0" borderId="31">
      <alignment horizontal="left"/>
    </xf>
    <xf numFmtId="246" fontId="128" fillId="0" borderId="0" applyFill="0" applyBorder="0">
      <alignment vertical="top"/>
    </xf>
    <xf numFmtId="246" fontId="34" fillId="0" borderId="0" applyFill="0" applyBorder="0" applyProtection="0">
      <alignment vertical="top"/>
    </xf>
    <xf numFmtId="246" fontId="129" fillId="0" borderId="0">
      <alignment vertical="top"/>
    </xf>
    <xf numFmtId="246" fontId="130" fillId="0" borderId="31">
      <alignment horizontal="center"/>
    </xf>
    <xf numFmtId="41" fontId="9" fillId="0" borderId="20" applyFill="0" applyBorder="0" applyProtection="0">
      <alignment horizontal="right" vertical="top"/>
    </xf>
    <xf numFmtId="41" fontId="9" fillId="0" borderId="20" applyFill="0" applyBorder="0" applyProtection="0">
      <alignment horizontal="right" vertical="top"/>
    </xf>
    <xf numFmtId="41" fontId="67" fillId="0" borderId="0" applyFill="0" applyBorder="0" applyAlignment="0" applyProtection="0">
      <alignment horizontal="right" vertical="top"/>
    </xf>
    <xf numFmtId="246" fontId="131" fillId="0" borderId="0"/>
    <xf numFmtId="246" fontId="132" fillId="0" borderId="0">
      <alignment horizontal="left" vertical="top"/>
    </xf>
    <xf numFmtId="0" fontId="120" fillId="0" borderId="0">
      <protection locked="0"/>
    </xf>
    <xf numFmtId="0" fontId="120" fillId="0" borderId="0">
      <protection locked="0"/>
    </xf>
    <xf numFmtId="0" fontId="133" fillId="0" borderId="0">
      <protection locked="0"/>
    </xf>
    <xf numFmtId="0" fontId="120" fillId="0" borderId="0">
      <protection locked="0"/>
    </xf>
    <xf numFmtId="0" fontId="120" fillId="0" borderId="0">
      <protection locked="0"/>
    </xf>
    <xf numFmtId="0" fontId="120" fillId="0" borderId="0">
      <protection locked="0"/>
    </xf>
    <xf numFmtId="0" fontId="133" fillId="0" borderId="0">
      <protection locked="0"/>
    </xf>
    <xf numFmtId="3" fontId="134" fillId="29" borderId="3" applyFont="0" applyFill="0" applyBorder="0" applyAlignment="0" applyProtection="0">
      <alignment horizontal="center"/>
    </xf>
    <xf numFmtId="0" fontId="135" fillId="0" borderId="32" applyNumberFormat="0" applyBorder="0">
      <alignment horizontal="centerContinuous"/>
    </xf>
    <xf numFmtId="279" fontId="10" fillId="0" borderId="0" applyFont="0" applyBorder="0">
      <alignment horizontal="right"/>
    </xf>
    <xf numFmtId="275" fontId="136" fillId="0" borderId="0">
      <alignment horizontal="left"/>
    </xf>
    <xf numFmtId="0" fontId="137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280" fontId="16" fillId="0" borderId="0" applyFont="0" applyFill="0" applyBorder="0" applyAlignment="0" applyProtection="0"/>
    <xf numFmtId="281" fontId="16" fillId="0" borderId="0" applyFont="0" applyFill="0" applyBorder="0" applyAlignment="0" applyProtection="0"/>
    <xf numFmtId="275" fontId="2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38" fillId="0" borderId="0"/>
    <xf numFmtId="0" fontId="139" fillId="0" borderId="0"/>
    <xf numFmtId="9" fontId="138" fillId="0" borderId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22" fillId="64" borderId="29" applyNumberFormat="0" applyFont="0" applyAlignment="0" applyProtection="0"/>
    <xf numFmtId="0" fontId="124" fillId="0" borderId="0" applyNumberFormat="0" applyBorder="0">
      <alignment horizontal="center" vertical="center" wrapText="1"/>
    </xf>
    <xf numFmtId="282" fontId="140" fillId="0" borderId="0">
      <alignment horizontal="left"/>
    </xf>
    <xf numFmtId="280" fontId="16" fillId="0" borderId="0" applyFont="0" applyFill="0" applyBorder="0" applyAlignment="0" applyProtection="0"/>
    <xf numFmtId="266" fontId="10" fillId="0" borderId="0" applyFont="0" applyBorder="0">
      <alignment horizontal="right"/>
    </xf>
    <xf numFmtId="0" fontId="141" fillId="78" borderId="0"/>
    <xf numFmtId="283" fontId="142" fillId="0" borderId="3">
      <alignment horizontal="left" vertical="center"/>
      <protection locked="0"/>
    </xf>
    <xf numFmtId="0" fontId="139" fillId="0" borderId="0"/>
    <xf numFmtId="275" fontId="143" fillId="62" borderId="0">
      <alignment horizontal="center"/>
    </xf>
    <xf numFmtId="282" fontId="140" fillId="0" borderId="0">
      <alignment horizontal="left"/>
    </xf>
    <xf numFmtId="275" fontId="123" fillId="0" borderId="3">
      <alignment horizontal="center"/>
    </xf>
    <xf numFmtId="283" fontId="144" fillId="0" borderId="0" applyProtection="0">
      <alignment horizontal="center"/>
    </xf>
    <xf numFmtId="0" fontId="10" fillId="0" borderId="3">
      <alignment wrapText="1"/>
    </xf>
    <xf numFmtId="0" fontId="145" fillId="0" borderId="0"/>
    <xf numFmtId="3" fontId="146" fillId="0" borderId="3">
      <alignment horizontal="center"/>
    </xf>
    <xf numFmtId="0" fontId="147" fillId="0" borderId="0">
      <alignment vertical="justify"/>
    </xf>
    <xf numFmtId="283" fontId="124" fillId="0" borderId="0" applyFill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" fontId="10" fillId="0" borderId="3"/>
    <xf numFmtId="284" fontId="120" fillId="0" borderId="0">
      <protection locked="0"/>
    </xf>
    <xf numFmtId="0" fontId="148" fillId="0" borderId="0"/>
    <xf numFmtId="0" fontId="10" fillId="0" borderId="0"/>
    <xf numFmtId="9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" fontId="10" fillId="25" borderId="28">
      <alignment horizontal="center"/>
      <protection locked="0"/>
    </xf>
    <xf numFmtId="0" fontId="100" fillId="0" borderId="0"/>
    <xf numFmtId="0" fontId="2" fillId="0" borderId="0"/>
    <xf numFmtId="0" fontId="1" fillId="0" borderId="0"/>
  </cellStyleXfs>
  <cellXfs count="132">
    <xf numFmtId="0" fontId="0" fillId="0" borderId="0" xfId="0"/>
    <xf numFmtId="0" fontId="109" fillId="0" borderId="0" xfId="0" applyFont="1" applyAlignment="1">
      <alignment vertical="center"/>
    </xf>
    <xf numFmtId="0" fontId="109" fillId="0" borderId="5" xfId="0" applyFont="1" applyFill="1" applyBorder="1" applyAlignment="1">
      <alignment vertical="center"/>
    </xf>
    <xf numFmtId="0" fontId="149" fillId="0" borderId="5" xfId="0" applyFont="1" applyFill="1" applyBorder="1" applyAlignment="1">
      <alignment horizontal="center" vertical="center"/>
    </xf>
    <xf numFmtId="0" fontId="109" fillId="0" borderId="5" xfId="0" applyFont="1" applyFill="1" applyBorder="1" applyAlignment="1">
      <alignment horizontal="center" vertical="center"/>
    </xf>
    <xf numFmtId="258" fontId="109" fillId="0" borderId="5" xfId="0" applyNumberFormat="1" applyFont="1" applyFill="1" applyBorder="1" applyAlignment="1">
      <alignment vertical="center"/>
    </xf>
    <xf numFmtId="258" fontId="150" fillId="0" borderId="5" xfId="1" applyNumberFormat="1" applyFont="1" applyFill="1" applyBorder="1" applyAlignment="1" applyProtection="1">
      <alignment horizontal="center" vertical="center"/>
      <protection locked="0"/>
    </xf>
    <xf numFmtId="0" fontId="151" fillId="0" borderId="0" xfId="0" applyFont="1" applyFill="1" applyAlignment="1">
      <alignment vertical="center"/>
    </xf>
    <xf numFmtId="0" fontId="152" fillId="0" borderId="0" xfId="0" applyFont="1" applyAlignment="1">
      <alignment horizontal="center" vertical="center"/>
    </xf>
    <xf numFmtId="0" fontId="151" fillId="0" borderId="0" xfId="0" applyFont="1" applyFill="1" applyAlignment="1">
      <alignment horizontal="center" vertical="center"/>
    </xf>
    <xf numFmtId="258" fontId="151" fillId="0" borderId="0" xfId="0" applyNumberFormat="1" applyFont="1" applyFill="1" applyAlignment="1">
      <alignment vertical="center"/>
    </xf>
    <xf numFmtId="258" fontId="153" fillId="0" borderId="0" xfId="1" applyNumberFormat="1" applyFont="1" applyFill="1" applyBorder="1" applyAlignment="1" applyProtection="1">
      <alignment horizontal="center" vertical="center"/>
      <protection locked="0"/>
    </xf>
    <xf numFmtId="0" fontId="154" fillId="0" borderId="0" xfId="0" applyFont="1" applyFill="1" applyAlignment="1">
      <alignment vertical="center"/>
    </xf>
    <xf numFmtId="0" fontId="154" fillId="0" borderId="0" xfId="0" applyFont="1" applyFill="1" applyAlignment="1">
      <alignment horizontal="center" vertical="center"/>
    </xf>
    <xf numFmtId="258" fontId="154" fillId="0" borderId="0" xfId="0" applyNumberFormat="1" applyFont="1" applyFill="1" applyAlignment="1">
      <alignment vertical="center"/>
    </xf>
    <xf numFmtId="258" fontId="152" fillId="0" borderId="0" xfId="1" applyNumberFormat="1" applyFont="1" applyFill="1" applyBorder="1" applyAlignment="1" applyProtection="1">
      <alignment horizontal="center" vertical="center"/>
      <protection locked="0"/>
    </xf>
    <xf numFmtId="9" fontId="152" fillId="0" borderId="0" xfId="1" applyNumberFormat="1" applyFont="1" applyFill="1" applyBorder="1" applyAlignment="1" applyProtection="1">
      <alignment horizontal="center" vertical="center"/>
      <protection locked="0"/>
    </xf>
    <xf numFmtId="0" fontId="109" fillId="0" borderId="0" xfId="0" applyFont="1" applyFill="1" applyAlignment="1">
      <alignment vertical="center"/>
    </xf>
    <xf numFmtId="258" fontId="151" fillId="0" borderId="0" xfId="0" applyNumberFormat="1" applyFont="1" applyFill="1" applyAlignment="1">
      <alignment horizontal="center" vertical="center"/>
    </xf>
    <xf numFmtId="0" fontId="151" fillId="0" borderId="0" xfId="0" applyFont="1" applyFill="1" applyAlignment="1">
      <alignment horizontal="left" vertical="center"/>
    </xf>
    <xf numFmtId="258" fontId="153" fillId="0" borderId="0" xfId="2" applyNumberFormat="1" applyFont="1" applyFill="1" applyBorder="1" applyAlignment="1" applyProtection="1">
      <alignment horizontal="center" vertical="center"/>
      <protection locked="0"/>
    </xf>
    <xf numFmtId="0" fontId="109" fillId="0" borderId="5" xfId="0" applyFont="1" applyBorder="1" applyAlignment="1">
      <alignment horizontal="left" vertical="center"/>
    </xf>
    <xf numFmtId="0" fontId="155" fillId="0" borderId="5" xfId="0" applyFont="1" applyBorder="1" applyAlignment="1">
      <alignment horizontal="center" vertical="center"/>
    </xf>
    <xf numFmtId="43" fontId="150" fillId="0" borderId="5" xfId="1" applyFont="1" applyFill="1" applyBorder="1" applyAlignment="1" applyProtection="1">
      <alignment horizontal="center" vertical="center"/>
      <protection locked="0"/>
    </xf>
    <xf numFmtId="0" fontId="109" fillId="0" borderId="0" xfId="0" applyFont="1" applyAlignment="1">
      <alignment horizontal="left" vertical="center"/>
    </xf>
    <xf numFmtId="0" fontId="155" fillId="0" borderId="0" xfId="0" applyFont="1" applyAlignment="1">
      <alignment horizontal="center" vertical="center"/>
    </xf>
    <xf numFmtId="0" fontId="109" fillId="0" borderId="0" xfId="0" applyFont="1" applyFill="1" applyAlignment="1">
      <alignment horizontal="center" vertical="center"/>
    </xf>
    <xf numFmtId="43" fontId="150" fillId="0" borderId="0" xfId="1" applyFont="1" applyFill="1" applyBorder="1" applyAlignment="1" applyProtection="1">
      <alignment horizontal="center" vertical="center"/>
      <protection locked="0"/>
    </xf>
    <xf numFmtId="258" fontId="150" fillId="0" borderId="0" xfId="1" applyNumberFormat="1" applyFont="1" applyFill="1" applyBorder="1" applyAlignment="1" applyProtection="1">
      <alignment horizontal="center" vertical="center"/>
      <protection locked="0"/>
    </xf>
    <xf numFmtId="258" fontId="156" fillId="0" borderId="0" xfId="1" applyNumberFormat="1" applyFont="1" applyFill="1" applyBorder="1" applyAlignment="1" applyProtection="1">
      <alignment horizontal="center" vertical="center"/>
      <protection locked="0"/>
    </xf>
    <xf numFmtId="259" fontId="151" fillId="0" borderId="0" xfId="0" applyNumberFormat="1" applyFont="1" applyFill="1" applyAlignment="1">
      <alignment vertical="center"/>
    </xf>
    <xf numFmtId="43" fontId="153" fillId="0" borderId="0" xfId="1" applyFont="1" applyFill="1" applyBorder="1" applyAlignment="1" applyProtection="1">
      <alignment horizontal="center" vertical="center"/>
      <protection locked="0"/>
    </xf>
    <xf numFmtId="0" fontId="151" fillId="0" borderId="0" xfId="0" applyFont="1" applyFill="1" applyBorder="1" applyAlignment="1">
      <alignment horizontal="left" vertical="center"/>
    </xf>
    <xf numFmtId="0" fontId="151" fillId="0" borderId="0" xfId="0" applyFont="1" applyFill="1" applyBorder="1" applyAlignment="1">
      <alignment horizontal="center" vertical="center"/>
    </xf>
    <xf numFmtId="0" fontId="151" fillId="0" borderId="0" xfId="0" applyFont="1" applyFill="1" applyBorder="1" applyAlignment="1">
      <alignment vertical="center"/>
    </xf>
    <xf numFmtId="0" fontId="109" fillId="0" borderId="4" xfId="0" applyFont="1" applyFill="1" applyBorder="1" applyAlignment="1">
      <alignment vertical="center"/>
    </xf>
    <xf numFmtId="0" fontId="155" fillId="0" borderId="4" xfId="0" applyFont="1" applyBorder="1" applyAlignment="1">
      <alignment horizontal="center" vertical="center"/>
    </xf>
    <xf numFmtId="0" fontId="109" fillId="0" borderId="4" xfId="0" applyFont="1" applyFill="1" applyBorder="1" applyAlignment="1">
      <alignment horizontal="center" vertical="center"/>
    </xf>
    <xf numFmtId="43" fontId="150" fillId="0" borderId="4" xfId="1" applyFont="1" applyFill="1" applyBorder="1" applyAlignment="1" applyProtection="1">
      <alignment horizontal="center" vertical="center"/>
      <protection locked="0"/>
    </xf>
    <xf numFmtId="258" fontId="150" fillId="0" borderId="4" xfId="1" applyNumberFormat="1" applyFont="1" applyFill="1" applyBorder="1" applyAlignment="1" applyProtection="1">
      <alignment horizontal="center" vertical="center"/>
      <protection locked="0"/>
    </xf>
    <xf numFmtId="0" fontId="109" fillId="0" borderId="5" xfId="0" applyFont="1" applyFill="1" applyBorder="1" applyAlignment="1">
      <alignment horizontal="left" vertical="center"/>
    </xf>
    <xf numFmtId="0" fontId="109" fillId="0" borderId="0" xfId="0" applyFont="1" applyFill="1" applyBorder="1" applyAlignment="1">
      <alignment horizontal="left" vertical="center"/>
    </xf>
    <xf numFmtId="0" fontId="109" fillId="0" borderId="0" xfId="0" applyFont="1" applyFill="1" applyBorder="1" applyAlignment="1">
      <alignment vertical="center"/>
    </xf>
    <xf numFmtId="0" fontId="109" fillId="0" borderId="0" xfId="0" applyFont="1" applyFill="1" applyBorder="1" applyAlignment="1">
      <alignment horizontal="center" vertical="center"/>
    </xf>
    <xf numFmtId="260" fontId="153" fillId="0" borderId="0" xfId="1597" quotePrefix="1" applyNumberFormat="1" applyFont="1" applyFill="1" applyAlignment="1">
      <alignment horizontal="center" vertical="center"/>
    </xf>
    <xf numFmtId="0" fontId="109" fillId="0" borderId="0" xfId="0" applyFont="1" applyFill="1" applyAlignment="1">
      <alignment horizontal="left" vertical="center"/>
    </xf>
    <xf numFmtId="0" fontId="151" fillId="0" borderId="0" xfId="0" applyFont="1" applyAlignment="1">
      <alignment vertical="center"/>
    </xf>
    <xf numFmtId="0" fontId="154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1" fillId="0" borderId="0" xfId="0" applyFont="1" applyFill="1" applyBorder="1" applyAlignment="1">
      <alignment horizontal="right" vertical="center"/>
    </xf>
    <xf numFmtId="0" fontId="151" fillId="0" borderId="0" xfId="0" applyFont="1" applyAlignment="1">
      <alignment horizontal="right" vertical="center"/>
    </xf>
    <xf numFmtId="0" fontId="153" fillId="0" borderId="0" xfId="0" applyFont="1" applyFill="1" applyBorder="1" applyAlignment="1">
      <alignment vertical="center"/>
    </xf>
    <xf numFmtId="258" fontId="157" fillId="0" borderId="0" xfId="1" applyNumberFormat="1" applyFont="1" applyFill="1" applyBorder="1" applyAlignment="1" applyProtection="1">
      <alignment horizontal="right" vertical="center"/>
      <protection locked="0"/>
    </xf>
    <xf numFmtId="0" fontId="150" fillId="0" borderId="0" xfId="3" applyFont="1" applyFill="1" applyBorder="1" applyAlignment="1">
      <alignment vertical="center"/>
    </xf>
    <xf numFmtId="0" fontId="158" fillId="0" borderId="1" xfId="3" applyFont="1" applyFill="1" applyAlignment="1">
      <alignment vertical="center"/>
    </xf>
    <xf numFmtId="0" fontId="159" fillId="0" borderId="1" xfId="3" applyFont="1" applyFill="1" applyAlignment="1">
      <alignment horizontal="center" vertical="center"/>
    </xf>
    <xf numFmtId="0" fontId="158" fillId="0" borderId="1" xfId="3" applyFont="1" applyFill="1" applyAlignment="1">
      <alignment horizontal="center" vertical="center"/>
    </xf>
    <xf numFmtId="0" fontId="158" fillId="0" borderId="1" xfId="3" applyFont="1" applyFill="1" applyAlignment="1">
      <alignment horizontal="right" vertical="center"/>
    </xf>
    <xf numFmtId="0" fontId="150" fillId="0" borderId="0" xfId="3" applyFont="1" applyFill="1" applyBorder="1" applyAlignment="1">
      <alignment horizontal="right" vertical="center"/>
    </xf>
    <xf numFmtId="0" fontId="150" fillId="2" borderId="1" xfId="3" applyFont="1" applyAlignment="1">
      <alignment horizontal="right" vertical="center"/>
    </xf>
    <xf numFmtId="257" fontId="160" fillId="0" borderId="0" xfId="0" applyNumberFormat="1" applyFont="1" applyAlignment="1">
      <alignment vertical="center"/>
    </xf>
    <xf numFmtId="0" fontId="150" fillId="0" borderId="22" xfId="3" applyFont="1" applyFill="1" applyBorder="1" applyAlignment="1">
      <alignment vertical="center"/>
    </xf>
    <xf numFmtId="0" fontId="155" fillId="0" borderId="22" xfId="3" applyFont="1" applyFill="1" applyBorder="1" applyAlignment="1">
      <alignment horizontal="center" vertical="center"/>
    </xf>
    <xf numFmtId="0" fontId="150" fillId="0" borderId="22" xfId="3" applyFont="1" applyFill="1" applyBorder="1" applyAlignment="1">
      <alignment horizontal="center" vertical="center"/>
    </xf>
    <xf numFmtId="0" fontId="150" fillId="0" borderId="22" xfId="3" applyFont="1" applyFill="1" applyBorder="1" applyAlignment="1">
      <alignment horizontal="right" vertical="center"/>
    </xf>
    <xf numFmtId="0" fontId="150" fillId="0" borderId="1" xfId="3" applyFont="1" applyFill="1" applyAlignment="1">
      <alignment horizontal="right" vertical="center"/>
    </xf>
    <xf numFmtId="257" fontId="160" fillId="0" borderId="0" xfId="0" applyNumberFormat="1" applyFont="1" applyFill="1" applyAlignment="1">
      <alignment vertical="center"/>
    </xf>
    <xf numFmtId="258" fontId="150" fillId="0" borderId="0" xfId="1" applyNumberFormat="1" applyFont="1" applyFill="1" applyBorder="1" applyAlignment="1" applyProtection="1">
      <alignment horizontal="right" vertical="center"/>
      <protection locked="0"/>
    </xf>
    <xf numFmtId="258" fontId="150" fillId="0" borderId="5" xfId="1" applyNumberFormat="1" applyFont="1" applyFill="1" applyBorder="1" applyAlignment="1" applyProtection="1">
      <alignment horizontal="right" vertical="center"/>
      <protection locked="0"/>
    </xf>
    <xf numFmtId="258" fontId="109" fillId="0" borderId="0" xfId="0" applyNumberFormat="1" applyFont="1" applyFill="1" applyAlignment="1">
      <alignment vertical="center"/>
    </xf>
    <xf numFmtId="258" fontId="161" fillId="0" borderId="0" xfId="0" applyNumberFormat="1" applyFont="1" applyAlignment="1">
      <alignment vertical="center"/>
    </xf>
    <xf numFmtId="258" fontId="153" fillId="0" borderId="0" xfId="1" applyNumberFormat="1" applyFont="1" applyFill="1" applyBorder="1" applyAlignment="1" applyProtection="1">
      <alignment horizontal="right" vertical="center"/>
      <protection locked="0"/>
    </xf>
    <xf numFmtId="258" fontId="160" fillId="0" borderId="0" xfId="0" applyNumberFormat="1" applyFont="1" applyAlignment="1">
      <alignment vertical="center"/>
    </xf>
    <xf numFmtId="0" fontId="154" fillId="0" borderId="0" xfId="0" applyFont="1" applyFill="1" applyBorder="1" applyAlignment="1">
      <alignment vertical="center"/>
    </xf>
    <xf numFmtId="258" fontId="154" fillId="0" borderId="0" xfId="0" applyNumberFormat="1" applyFont="1" applyFill="1" applyBorder="1" applyAlignment="1">
      <alignment vertical="center"/>
    </xf>
    <xf numFmtId="258" fontId="152" fillId="0" borderId="0" xfId="1" applyNumberFormat="1" applyFont="1" applyFill="1" applyBorder="1" applyAlignment="1" applyProtection="1">
      <alignment horizontal="right" vertical="center"/>
      <protection locked="0"/>
    </xf>
    <xf numFmtId="258" fontId="162" fillId="0" borderId="0" xfId="0" applyNumberFormat="1" applyFont="1" applyAlignment="1">
      <alignment vertical="center"/>
    </xf>
    <xf numFmtId="258" fontId="151" fillId="0" borderId="0" xfId="0" applyNumberFormat="1" applyFont="1" applyFill="1" applyBorder="1" applyAlignment="1">
      <alignment vertical="center"/>
    </xf>
    <xf numFmtId="258" fontId="153" fillId="0" borderId="0" xfId="2" applyNumberFormat="1" applyFont="1" applyFill="1" applyBorder="1" applyAlignment="1" applyProtection="1">
      <alignment horizontal="right" vertical="center"/>
      <protection locked="0"/>
    </xf>
    <xf numFmtId="258" fontId="160" fillId="0" borderId="0" xfId="0" applyNumberFormat="1" applyFont="1" applyFill="1" applyAlignment="1">
      <alignment vertical="center"/>
    </xf>
    <xf numFmtId="258" fontId="150" fillId="0" borderId="0" xfId="2" applyNumberFormat="1" applyFont="1" applyFill="1" applyBorder="1" applyAlignment="1" applyProtection="1">
      <alignment horizontal="right" vertical="center"/>
      <protection locked="0"/>
    </xf>
    <xf numFmtId="0" fontId="2" fillId="0" borderId="0" xfId="1887"/>
    <xf numFmtId="258" fontId="153" fillId="79" borderId="3" xfId="1" applyNumberFormat="1" applyFont="1" applyFill="1" applyBorder="1" applyAlignment="1" applyProtection="1">
      <alignment horizontal="center" vertical="center"/>
      <protection locked="0"/>
    </xf>
    <xf numFmtId="0" fontId="109" fillId="0" borderId="0" xfId="1887" applyFont="1" applyAlignment="1">
      <alignment vertical="center"/>
    </xf>
    <xf numFmtId="0" fontId="154" fillId="0" borderId="0" xfId="1887" applyFont="1" applyAlignment="1">
      <alignment horizontal="center" vertical="center"/>
    </xf>
    <xf numFmtId="0" fontId="151" fillId="0" borderId="0" xfId="1887" applyFont="1" applyAlignment="1">
      <alignment vertical="center"/>
    </xf>
    <xf numFmtId="0" fontId="151" fillId="79" borderId="3" xfId="0" applyFont="1" applyFill="1" applyBorder="1" applyAlignment="1">
      <alignment vertical="center"/>
    </xf>
    <xf numFmtId="250" fontId="163" fillId="0" borderId="0" xfId="1592" applyFont="1" applyAlignment="1">
      <alignment horizontal="left" vertical="center" readingOrder="1"/>
    </xf>
    <xf numFmtId="208" fontId="3" fillId="0" borderId="0" xfId="1887" applyNumberFormat="1" applyFont="1" applyAlignment="1">
      <alignment horizontal="left"/>
    </xf>
    <xf numFmtId="0" fontId="164" fillId="0" borderId="0" xfId="1588" applyFont="1" applyAlignment="1">
      <alignment horizontal="left" vertical="center" readingOrder="1"/>
    </xf>
    <xf numFmtId="0" fontId="165" fillId="0" borderId="0" xfId="0" applyFont="1" applyAlignment="1">
      <alignment vertical="center"/>
    </xf>
    <xf numFmtId="0" fontId="165" fillId="0" borderId="0" xfId="0" applyFont="1" applyAlignment="1">
      <alignment horizontal="center" vertical="center"/>
    </xf>
    <xf numFmtId="0" fontId="165" fillId="0" borderId="0" xfId="1887" applyFont="1" applyAlignment="1">
      <alignment vertical="center"/>
    </xf>
    <xf numFmtId="0" fontId="166" fillId="0" borderId="0" xfId="0" applyFont="1" applyFill="1" applyBorder="1" applyAlignment="1">
      <alignment vertical="center"/>
    </xf>
    <xf numFmtId="0" fontId="154" fillId="80" borderId="0" xfId="1887" applyFont="1" applyFill="1" applyAlignment="1">
      <alignment horizontal="left" vertical="center" indent="1"/>
    </xf>
    <xf numFmtId="0" fontId="151" fillId="0" borderId="0" xfId="1887" applyFont="1" applyAlignment="1">
      <alignment horizontal="center" vertical="center"/>
    </xf>
    <xf numFmtId="0" fontId="169" fillId="0" borderId="0" xfId="0" applyFont="1"/>
    <xf numFmtId="10" fontId="169" fillId="0" borderId="0" xfId="0" applyNumberFormat="1" applyFont="1"/>
    <xf numFmtId="166" fontId="169" fillId="0" borderId="0" xfId="0" applyNumberFormat="1" applyFont="1"/>
    <xf numFmtId="9" fontId="169" fillId="0" borderId="0" xfId="0" applyNumberFormat="1" applyFont="1"/>
    <xf numFmtId="10" fontId="169" fillId="0" borderId="0" xfId="0" applyNumberFormat="1" applyFont="1" applyAlignment="1">
      <alignment horizontal="left"/>
    </xf>
    <xf numFmtId="0" fontId="170" fillId="0" borderId="0" xfId="0" applyFont="1"/>
    <xf numFmtId="0" fontId="171" fillId="0" borderId="0" xfId="1887" applyFont="1" applyAlignment="1">
      <alignment horizontal="center" vertical="center"/>
    </xf>
    <xf numFmtId="10" fontId="153" fillId="0" borderId="0" xfId="1887" applyNumberFormat="1" applyFont="1" applyAlignment="1">
      <alignment horizontal="right" vertical="center"/>
    </xf>
    <xf numFmtId="2" fontId="153" fillId="0" borderId="0" xfId="1887" applyNumberFormat="1" applyFont="1" applyAlignment="1">
      <alignment horizontal="right" vertical="center"/>
    </xf>
    <xf numFmtId="0" fontId="151" fillId="0" borderId="0" xfId="1887" applyFont="1" applyAlignment="1">
      <alignment horizontal="right" vertical="center"/>
    </xf>
    <xf numFmtId="166" fontId="151" fillId="79" borderId="3" xfId="0" applyNumberFormat="1" applyFont="1" applyFill="1" applyBorder="1" applyAlignment="1">
      <alignment horizontal="right" vertical="center"/>
    </xf>
    <xf numFmtId="0" fontId="151" fillId="0" borderId="0" xfId="1887" applyFont="1" applyFill="1" applyAlignment="1">
      <alignment horizontal="right" vertical="center"/>
    </xf>
    <xf numFmtId="0" fontId="173" fillId="0" borderId="0" xfId="1887" applyFont="1"/>
    <xf numFmtId="0" fontId="153" fillId="0" borderId="0" xfId="1887" applyFont="1" applyAlignment="1">
      <alignment vertical="center"/>
    </xf>
    <xf numFmtId="285" fontId="153" fillId="0" borderId="0" xfId="1887" applyNumberFormat="1" applyFont="1" applyAlignment="1">
      <alignment horizontal="right" vertical="center"/>
    </xf>
    <xf numFmtId="258" fontId="153" fillId="82" borderId="3" xfId="1" applyNumberFormat="1" applyFont="1" applyFill="1" applyBorder="1" applyAlignment="1" applyProtection="1">
      <alignment horizontal="center" vertical="center"/>
      <protection locked="0"/>
    </xf>
    <xf numFmtId="258" fontId="153" fillId="0" borderId="1" xfId="1" applyNumberFormat="1" applyFont="1" applyFill="1" applyBorder="1" applyAlignment="1" applyProtection="1">
      <alignment horizontal="center" vertical="center"/>
      <protection locked="0"/>
    </xf>
    <xf numFmtId="0" fontId="155" fillId="0" borderId="0" xfId="0" applyFont="1" applyBorder="1" applyAlignment="1">
      <alignment horizontal="center" vertical="center"/>
    </xf>
    <xf numFmtId="258" fontId="153" fillId="0" borderId="22" xfId="1" applyNumberFormat="1" applyFont="1" applyFill="1" applyBorder="1" applyAlignment="1" applyProtection="1">
      <alignment horizontal="center" vertical="center"/>
      <protection locked="0"/>
    </xf>
    <xf numFmtId="258" fontId="153" fillId="0" borderId="5" xfId="1" applyNumberFormat="1" applyFont="1" applyFill="1" applyBorder="1" applyAlignment="1" applyProtection="1">
      <alignment horizontal="center" vertical="center"/>
      <protection locked="0"/>
    </xf>
    <xf numFmtId="166" fontId="151" fillId="82" borderId="3" xfId="0" applyNumberFormat="1" applyFont="1" applyFill="1" applyBorder="1" applyAlignment="1">
      <alignment horizontal="right" vertical="center"/>
    </xf>
    <xf numFmtId="258" fontId="153" fillId="82" borderId="3" xfId="1" applyNumberFormat="1" applyFont="1" applyFill="1" applyBorder="1" applyAlignment="1" applyProtection="1">
      <alignment horizontal="right" vertical="center"/>
      <protection locked="0"/>
    </xf>
    <xf numFmtId="0" fontId="169" fillId="0" borderId="0" xfId="0" applyFont="1" applyAlignment="1">
      <alignment horizontal="right"/>
    </xf>
    <xf numFmtId="258" fontId="150" fillId="0" borderId="4" xfId="1" applyNumberFormat="1" applyFont="1" applyFill="1" applyBorder="1" applyAlignment="1" applyProtection="1">
      <alignment horizontal="right" vertical="center"/>
      <protection locked="0"/>
    </xf>
    <xf numFmtId="258" fontId="153" fillId="79" borderId="3" xfId="1" applyNumberFormat="1" applyFont="1" applyFill="1" applyBorder="1" applyAlignment="1" applyProtection="1">
      <alignment horizontal="right" vertical="center"/>
      <protection locked="0"/>
    </xf>
    <xf numFmtId="166" fontId="151" fillId="83" borderId="3" xfId="0" applyNumberFormat="1" applyFont="1" applyFill="1" applyBorder="1" applyAlignment="1">
      <alignment horizontal="right" vertical="center"/>
    </xf>
    <xf numFmtId="258" fontId="150" fillId="79" borderId="33" xfId="1" applyNumberFormat="1" applyFont="1" applyFill="1" applyBorder="1" applyAlignment="1" applyProtection="1">
      <alignment horizontal="right" vertical="center"/>
      <protection locked="0"/>
    </xf>
    <xf numFmtId="0" fontId="151" fillId="0" borderId="0" xfId="0" applyFont="1" applyAlignment="1">
      <alignment horizontal="left" vertical="center"/>
    </xf>
    <xf numFmtId="258" fontId="151" fillId="0" borderId="0" xfId="0" applyNumberFormat="1" applyFont="1" applyAlignment="1">
      <alignment vertical="center"/>
    </xf>
    <xf numFmtId="0" fontId="109" fillId="0" borderId="5" xfId="0" applyFont="1" applyBorder="1" applyAlignment="1">
      <alignment vertical="center"/>
    </xf>
    <xf numFmtId="0" fontId="149" fillId="0" borderId="5" xfId="0" applyFont="1" applyBorder="1" applyAlignment="1">
      <alignment horizontal="center" vertical="center"/>
    </xf>
    <xf numFmtId="0" fontId="109" fillId="0" borderId="5" xfId="0" applyFont="1" applyBorder="1" applyAlignment="1">
      <alignment horizontal="center" vertical="center"/>
    </xf>
    <xf numFmtId="258" fontId="109" fillId="0" borderId="5" xfId="0" applyNumberFormat="1" applyFont="1" applyBorder="1" applyAlignment="1">
      <alignment vertical="center"/>
    </xf>
    <xf numFmtId="0" fontId="160" fillId="81" borderId="0" xfId="0" applyFont="1" applyFill="1" applyAlignment="1">
      <alignment horizontal="left" vertical="center" wrapText="1"/>
    </xf>
    <xf numFmtId="293" fontId="153" fillId="79" borderId="3" xfId="1" applyNumberFormat="1" applyFont="1" applyFill="1" applyBorder="1" applyAlignment="1" applyProtection="1">
      <alignment horizontal="center" vertical="center"/>
      <protection locked="0"/>
    </xf>
    <xf numFmtId="43" fontId="153" fillId="79" borderId="3" xfId="1" applyFont="1" applyFill="1" applyBorder="1" applyAlignment="1" applyProtection="1">
      <alignment horizontal="center" vertical="center"/>
      <protection locked="0"/>
    </xf>
  </cellXfs>
  <cellStyles count="1889">
    <cellStyle name="_x0013_" xfId="5" xr:uid="{00000000-0005-0000-0000-000000000000}"/>
    <cellStyle name="$" xfId="1689" xr:uid="{00000000-0005-0000-0000-000001000000}"/>
    <cellStyle name="__ [0]___" xfId="6" xr:uid="{00000000-0005-0000-0000-000002000000}"/>
    <cellStyle name="__ [0]____" xfId="7" xr:uid="{00000000-0005-0000-0000-000003000000}"/>
    <cellStyle name="__ [0]______" xfId="8" xr:uid="{00000000-0005-0000-0000-000004000000}"/>
    <cellStyle name="__ [0]__________" xfId="9" xr:uid="{00000000-0005-0000-0000-000005000000}"/>
    <cellStyle name="__ [0]___________ClearSky_AEP_Min_04.04.02_Bank" xfId="10" xr:uid="{00000000-0005-0000-0000-000006000000}"/>
    <cellStyle name="__ [0]___________Clearsky_internal_050301" xfId="11" xr:uid="{00000000-0005-0000-0000-000007000000}"/>
    <cellStyle name="__ [0]___________Clearsky_internal_050301_1" xfId="12" xr:uid="{00000000-0005-0000-0000-000008000000}"/>
    <cellStyle name="__ [0]___________Clearsky_internal_070201" xfId="13" xr:uid="{00000000-0005-0000-0000-000009000000}"/>
    <cellStyle name="__ [0]___________Clearsky_internal_070201.xls Chart 2" xfId="14" xr:uid="{00000000-0005-0000-0000-00000A000000}"/>
    <cellStyle name="__ [0]___________Clearsky_internal_070201_1" xfId="15" xr:uid="{00000000-0005-0000-0000-00000B000000}"/>
    <cellStyle name="__ [0]___________Clearsky_internal_070201_Clearsky_internal_070201" xfId="16" xr:uid="{00000000-0005-0000-0000-00000C000000}"/>
    <cellStyle name="__ [0]___________Clearsky_internal_070201_Clearsky_Outside_070201.xls Chart 2" xfId="17" xr:uid="{00000000-0005-0000-0000-00000D000000}"/>
    <cellStyle name="__ [0]___________Clearsky_Outside_070201.xls Chart 2" xfId="18" xr:uid="{00000000-0005-0000-0000-00000E000000}"/>
    <cellStyle name="__ [0]___________EWC 43.5MW8oMtresc 3_25_021" xfId="19" xr:uid="{00000000-0005-0000-0000-00000F000000}"/>
    <cellStyle name="__ [0]___________EWC 43.5MW8oMtresc 3_25_02v2" xfId="20" xr:uid="{00000000-0005-0000-0000-000010000000}"/>
    <cellStyle name="__ [0]___________EWC 43.5MW8oMtresc 3_25_02v2w_esc" xfId="21" xr:uid="{00000000-0005-0000-0000-000011000000}"/>
    <cellStyle name="__ [0]___________Wind farm - operation CF" xfId="22" xr:uid="{00000000-0005-0000-0000-000012000000}"/>
    <cellStyle name="__ [0]_______ClearSky_AEP_Min_04.04.02_Bank" xfId="23" xr:uid="{00000000-0005-0000-0000-000013000000}"/>
    <cellStyle name="__ [0]_______Clearsky_internal_050301" xfId="24" xr:uid="{00000000-0005-0000-0000-000014000000}"/>
    <cellStyle name="__ [0]_______Clearsky_internal_070201" xfId="25" xr:uid="{00000000-0005-0000-0000-000015000000}"/>
    <cellStyle name="__ [0]_______Clearsky_internal_070201.xls Chart 2" xfId="26" xr:uid="{00000000-0005-0000-0000-000016000000}"/>
    <cellStyle name="__ [0]_______Clearsky_Outside_070201.xls Chart 2" xfId="27" xr:uid="{00000000-0005-0000-0000-000017000000}"/>
    <cellStyle name="__ [0]_______EWC 43.5MW8oMtresc 3_25_021" xfId="28" xr:uid="{00000000-0005-0000-0000-000018000000}"/>
    <cellStyle name="__ [0]_______EWC 43.5MW8oMtresc 3_25_02v2" xfId="29" xr:uid="{00000000-0005-0000-0000-000019000000}"/>
    <cellStyle name="__ [0]_______EWC 43.5MW8oMtresc 3_25_02v2w_esc" xfId="30" xr:uid="{00000000-0005-0000-0000-00001A000000}"/>
    <cellStyle name="__ [0]_______Wind farm - operation CF" xfId="31" xr:uid="{00000000-0005-0000-0000-00001B000000}"/>
    <cellStyle name="__ [0]_____ClearSky_AEP_Min_04.04.02_Bank" xfId="32" xr:uid="{00000000-0005-0000-0000-00001C000000}"/>
    <cellStyle name="__ [0]_____Clearsky_internal_050301" xfId="33" xr:uid="{00000000-0005-0000-0000-00001D000000}"/>
    <cellStyle name="__ [0]_____Clearsky_internal_050301_1" xfId="34" xr:uid="{00000000-0005-0000-0000-00001E000000}"/>
    <cellStyle name="__ [0]_____Clearsky_internal_070201" xfId="35" xr:uid="{00000000-0005-0000-0000-00001F000000}"/>
    <cellStyle name="__ [0]_____Clearsky_internal_070201.xls Chart 2" xfId="36" xr:uid="{00000000-0005-0000-0000-000020000000}"/>
    <cellStyle name="__ [0]_____Clearsky_internal_070201_1" xfId="37" xr:uid="{00000000-0005-0000-0000-000021000000}"/>
    <cellStyle name="__ [0]_____Clearsky_internal_070201_Clearsky_internal_070201" xfId="38" xr:uid="{00000000-0005-0000-0000-000022000000}"/>
    <cellStyle name="__ [0]_____Clearsky_internal_070201_Clearsky_Outside_070201.xls Chart 2" xfId="39" xr:uid="{00000000-0005-0000-0000-000023000000}"/>
    <cellStyle name="__ [0]_____Clearsky_Outside_070201.xls Chart 2" xfId="40" xr:uid="{00000000-0005-0000-0000-000024000000}"/>
    <cellStyle name="__ [0]_____EWC 43.5MW8oMtresc 3_25_021" xfId="41" xr:uid="{00000000-0005-0000-0000-000025000000}"/>
    <cellStyle name="__ [0]_____EWC 43.5MW8oMtresc 3_25_02v2" xfId="42" xr:uid="{00000000-0005-0000-0000-000026000000}"/>
    <cellStyle name="__ [0]_____EWC 43.5MW8oMtresc 3_25_02v2w_esc" xfId="43" xr:uid="{00000000-0005-0000-0000-000027000000}"/>
    <cellStyle name="__ [0]_____Wind farm - operation CF" xfId="44" xr:uid="{00000000-0005-0000-0000-000028000000}"/>
    <cellStyle name="__ [0]____ClearSky_AEP_Min_04.04.02_Bank" xfId="45" xr:uid="{00000000-0005-0000-0000-000029000000}"/>
    <cellStyle name="__ [0]____Clearsky_internal_050301" xfId="46" xr:uid="{00000000-0005-0000-0000-00002A000000}"/>
    <cellStyle name="__ [0]____Clearsky_internal_070201" xfId="47" xr:uid="{00000000-0005-0000-0000-00002B000000}"/>
    <cellStyle name="__ [0]____Clearsky_internal_070201.xls Chart 2" xfId="48" xr:uid="{00000000-0005-0000-0000-00002C000000}"/>
    <cellStyle name="__ [0]____Clearsky_Outside_070201.xls Chart 2" xfId="49" xr:uid="{00000000-0005-0000-0000-00002D000000}"/>
    <cellStyle name="__ [0]____EWC 43.5MW8oMtresc 3_25_021" xfId="50" xr:uid="{00000000-0005-0000-0000-00002E000000}"/>
    <cellStyle name="__ [0]____EWC 43.5MW8oMtresc 3_25_02v2" xfId="51" xr:uid="{00000000-0005-0000-0000-00002F000000}"/>
    <cellStyle name="__ [0]____EWC 43.5MW8oMtresc 3_25_02v2w_esc" xfId="52" xr:uid="{00000000-0005-0000-0000-000030000000}"/>
    <cellStyle name="__ [0]____Wind farm - operation CF" xfId="53" xr:uid="{00000000-0005-0000-0000-000031000000}"/>
    <cellStyle name="__ [0]_94___" xfId="54" xr:uid="{00000000-0005-0000-0000-000032000000}"/>
    <cellStyle name="__ [0]_94____ClearSky_AEP_Min_04.04.02_Bank" xfId="55" xr:uid="{00000000-0005-0000-0000-000033000000}"/>
    <cellStyle name="__ [0]_94____Clearsky_internal_050301" xfId="56" xr:uid="{00000000-0005-0000-0000-000034000000}"/>
    <cellStyle name="__ [0]_94____Clearsky_internal_070201" xfId="57" xr:uid="{00000000-0005-0000-0000-000035000000}"/>
    <cellStyle name="__ [0]_94____Clearsky_internal_070201.xls Chart 2" xfId="58" xr:uid="{00000000-0005-0000-0000-000036000000}"/>
    <cellStyle name="__ [0]_94____Clearsky_internal_070201_Clearsky_Outside_070201.xls Chart 2" xfId="59" xr:uid="{00000000-0005-0000-0000-000037000000}"/>
    <cellStyle name="__ [0]_94____Clearsky_Outside_070201.xls Chart 2" xfId="60" xr:uid="{00000000-0005-0000-0000-000038000000}"/>
    <cellStyle name="__ [0]_94____EWC 43.5MW8oMtresc 3_25_021" xfId="61" xr:uid="{00000000-0005-0000-0000-000039000000}"/>
    <cellStyle name="__ [0]_94____EWC 43.5MW8oMtresc 3_25_02v2" xfId="62" xr:uid="{00000000-0005-0000-0000-00003A000000}"/>
    <cellStyle name="__ [0]_94____EWC 43.5MW8oMtresc 3_25_02v2w_esc" xfId="63" xr:uid="{00000000-0005-0000-0000-00003B000000}"/>
    <cellStyle name="__ [0]_94____Wind farm - operation CF" xfId="64" xr:uid="{00000000-0005-0000-0000-00003C000000}"/>
    <cellStyle name="__ [0]_dimon" xfId="65" xr:uid="{00000000-0005-0000-0000-00003D000000}"/>
    <cellStyle name="__ [0]_form" xfId="66" xr:uid="{00000000-0005-0000-0000-00003E000000}"/>
    <cellStyle name="__ [0]_form_ClearSky_AEP_Min_04.04.02_Bank" xfId="67" xr:uid="{00000000-0005-0000-0000-00003F000000}"/>
    <cellStyle name="__ [0]_form_Clearsky_internal_050301" xfId="68" xr:uid="{00000000-0005-0000-0000-000040000000}"/>
    <cellStyle name="__ [0]_form_Clearsky_internal_050301_1" xfId="69" xr:uid="{00000000-0005-0000-0000-000041000000}"/>
    <cellStyle name="__ [0]_form_Clearsky_internal_070201" xfId="70" xr:uid="{00000000-0005-0000-0000-000042000000}"/>
    <cellStyle name="__ [0]_form_Clearsky_internal_070201.xls Chart 2" xfId="71" xr:uid="{00000000-0005-0000-0000-000043000000}"/>
    <cellStyle name="__ [0]_form_Clearsky_internal_070201_Clearsky_Outside_070201.xls Chart 2" xfId="72" xr:uid="{00000000-0005-0000-0000-000044000000}"/>
    <cellStyle name="__ [0]_form_Clearsky_Outside_070201.xls Chart 2" xfId="73" xr:uid="{00000000-0005-0000-0000-000045000000}"/>
    <cellStyle name="__ [0]_form_EWC 43.5MW8oMtresc 3_25_021" xfId="74" xr:uid="{00000000-0005-0000-0000-000046000000}"/>
    <cellStyle name="__ [0]_form_EWC 43.5MW8oMtresc 3_25_02v2" xfId="75" xr:uid="{00000000-0005-0000-0000-000047000000}"/>
    <cellStyle name="__ [0]_form_EWC 43.5MW8oMtresc 3_25_02v2w_esc" xfId="76" xr:uid="{00000000-0005-0000-0000-000048000000}"/>
    <cellStyle name="__ [0]_form_Wind farm - operation CF" xfId="77" xr:uid="{00000000-0005-0000-0000-000049000000}"/>
    <cellStyle name="__ [0]_laroux" xfId="78" xr:uid="{00000000-0005-0000-0000-00004A000000}"/>
    <cellStyle name="__ [0]_laroux_1" xfId="79" xr:uid="{00000000-0005-0000-0000-00004B000000}"/>
    <cellStyle name="__ [0]_laroux_1_ClearSky_AEP_Min_04.04.02_Bank" xfId="80" xr:uid="{00000000-0005-0000-0000-00004C000000}"/>
    <cellStyle name="__ [0]_laroux_1_Clearsky_internal_050301" xfId="81" xr:uid="{00000000-0005-0000-0000-00004D000000}"/>
    <cellStyle name="__ [0]_laroux_1_Clearsky_internal_050301_1" xfId="82" xr:uid="{00000000-0005-0000-0000-00004E000000}"/>
    <cellStyle name="__ [0]_laroux_1_Clearsky_internal_070201" xfId="83" xr:uid="{00000000-0005-0000-0000-00004F000000}"/>
    <cellStyle name="__ [0]_laroux_1_Clearsky_internal_070201.xls Chart 2" xfId="84" xr:uid="{00000000-0005-0000-0000-000050000000}"/>
    <cellStyle name="__ [0]_laroux_1_Clearsky_internal_070201_1" xfId="85" xr:uid="{00000000-0005-0000-0000-000051000000}"/>
    <cellStyle name="__ [0]_laroux_1_Clearsky_Outside_070201.xls Chart 2" xfId="86" xr:uid="{00000000-0005-0000-0000-000052000000}"/>
    <cellStyle name="__ [0]_laroux_1_EWC 43.5MW8oMtresc 3_25_021" xfId="87" xr:uid="{00000000-0005-0000-0000-000053000000}"/>
    <cellStyle name="__ [0]_laroux_1_EWC 43.5MW8oMtresc 3_25_02v2" xfId="88" xr:uid="{00000000-0005-0000-0000-000054000000}"/>
    <cellStyle name="__ [0]_laroux_1_EWC 43.5MW8oMtresc 3_25_02v2w_esc" xfId="89" xr:uid="{00000000-0005-0000-0000-000055000000}"/>
    <cellStyle name="__ [0]_laroux_1_Wind farm - operation CF" xfId="90" xr:uid="{00000000-0005-0000-0000-000056000000}"/>
    <cellStyle name="__ [0]_laroux_2" xfId="91" xr:uid="{00000000-0005-0000-0000-000057000000}"/>
    <cellStyle name="__ [0]_laroux_ClearSky_AEP_Min_04.04.02_Bank" xfId="92" xr:uid="{00000000-0005-0000-0000-000058000000}"/>
    <cellStyle name="__ [0]_laroux_Clearsky_internal_050301" xfId="93" xr:uid="{00000000-0005-0000-0000-000059000000}"/>
    <cellStyle name="__ [0]_laroux_Clearsky_internal_070201" xfId="94" xr:uid="{00000000-0005-0000-0000-00005A000000}"/>
    <cellStyle name="__ [0]_laroux_Clearsky_internal_070201.xls Chart 2" xfId="95" xr:uid="{00000000-0005-0000-0000-00005B000000}"/>
    <cellStyle name="__ [0]_laroux_Clearsky_internal_070201_1" xfId="96" xr:uid="{00000000-0005-0000-0000-00005C000000}"/>
    <cellStyle name="__ [0]_laroux_Clearsky_internal_070201_Clearsky_Outside_070201.xls Chart 2" xfId="97" xr:uid="{00000000-0005-0000-0000-00005D000000}"/>
    <cellStyle name="__ [0]_laroux_Clearsky_Outside_070201.xls Chart 2" xfId="98" xr:uid="{00000000-0005-0000-0000-00005E000000}"/>
    <cellStyle name="__ [0]_laroux_EWC 43.5MW8oMtresc 3_25_021" xfId="99" xr:uid="{00000000-0005-0000-0000-00005F000000}"/>
    <cellStyle name="__ [0]_laroux_EWC 43.5MW8oMtresc 3_25_021_1" xfId="100" xr:uid="{00000000-0005-0000-0000-000060000000}"/>
    <cellStyle name="__ [0]_laroux_EWC 43.5MW8oMtresc 3_25_02v2" xfId="101" xr:uid="{00000000-0005-0000-0000-000061000000}"/>
    <cellStyle name="__ [0]_laroux_EWC 43.5MW8oMtresc 3_25_02v2w_esc" xfId="102" xr:uid="{00000000-0005-0000-0000-000062000000}"/>
    <cellStyle name="__ [0]_laroux_Wind farm - operation CF" xfId="103" xr:uid="{00000000-0005-0000-0000-000063000000}"/>
    <cellStyle name="__ [0]_PERSONAL" xfId="104" xr:uid="{00000000-0005-0000-0000-000064000000}"/>
    <cellStyle name="__ [0]_PERSONAL_1" xfId="105" xr:uid="{00000000-0005-0000-0000-000065000000}"/>
    <cellStyle name="__ [0]_PERSONAL_1_ClearSky_AEP_Min_04.04.02_Bank" xfId="106" xr:uid="{00000000-0005-0000-0000-000066000000}"/>
    <cellStyle name="__ [0]_PERSONAL_1_Clearsky_internal_050301" xfId="107" xr:uid="{00000000-0005-0000-0000-000067000000}"/>
    <cellStyle name="__ [0]_PERSONAL_1_Clearsky_internal_070201" xfId="108" xr:uid="{00000000-0005-0000-0000-000068000000}"/>
    <cellStyle name="__ [0]_PERSONAL_1_Clearsky_internal_070201.xls Chart 2" xfId="109" xr:uid="{00000000-0005-0000-0000-000069000000}"/>
    <cellStyle name="__ [0]_PERSONAL_1_Clearsky_internal_070201_1" xfId="110" xr:uid="{00000000-0005-0000-0000-00006A000000}"/>
    <cellStyle name="__ [0]_PERSONAL_1_Clearsky_internal_070201_Clearsky_internal_070201" xfId="111" xr:uid="{00000000-0005-0000-0000-00006B000000}"/>
    <cellStyle name="__ [0]_PERSONAL_1_Clearsky_internal_070201_Clearsky_Outside_070201.xls Chart 2" xfId="112" xr:uid="{00000000-0005-0000-0000-00006C000000}"/>
    <cellStyle name="__ [0]_PERSONAL_1_Clearsky_Outside_070201.xls Chart 2" xfId="113" xr:uid="{00000000-0005-0000-0000-00006D000000}"/>
    <cellStyle name="__ [0]_PERSONAL_1_EWC 43.5MW8oMtresc 3_25_021" xfId="114" xr:uid="{00000000-0005-0000-0000-00006E000000}"/>
    <cellStyle name="__ [0]_PERSONAL_1_EWC 43.5MW8oMtresc 3_25_02v2" xfId="115" xr:uid="{00000000-0005-0000-0000-00006F000000}"/>
    <cellStyle name="__ [0]_PERSONAL_1_EWC 43.5MW8oMtresc 3_25_02v2w_esc" xfId="116" xr:uid="{00000000-0005-0000-0000-000070000000}"/>
    <cellStyle name="__ [0]_PERSONAL_1_Wind farm - operation CF" xfId="117" xr:uid="{00000000-0005-0000-0000-000071000000}"/>
    <cellStyle name="__ [0]_PERSONAL_2" xfId="118" xr:uid="{00000000-0005-0000-0000-000072000000}"/>
    <cellStyle name="__ [0]_PERSONAL_2_ClearSky_AEP_Min_04.04.02_Bank" xfId="119" xr:uid="{00000000-0005-0000-0000-000073000000}"/>
    <cellStyle name="__ [0]_PERSONAL_2_Clearsky_internal_050301" xfId="120" xr:uid="{00000000-0005-0000-0000-000074000000}"/>
    <cellStyle name="__ [0]_PERSONAL_2_Clearsky_internal_070201" xfId="121" xr:uid="{00000000-0005-0000-0000-000075000000}"/>
    <cellStyle name="__ [0]_PERSONAL_2_Clearsky_internal_070201.xls Chart 2" xfId="122" xr:uid="{00000000-0005-0000-0000-000076000000}"/>
    <cellStyle name="__ [0]_PERSONAL_2_Clearsky_internal_070201_1" xfId="123" xr:uid="{00000000-0005-0000-0000-000077000000}"/>
    <cellStyle name="__ [0]_PERSONAL_2_Clearsky_internal_070201_Clearsky_internal_070201" xfId="124" xr:uid="{00000000-0005-0000-0000-000078000000}"/>
    <cellStyle name="__ [0]_PERSONAL_2_Clearsky_internal_070201_Clearsky_Outside_070201.xls Chart 2" xfId="125" xr:uid="{00000000-0005-0000-0000-000079000000}"/>
    <cellStyle name="__ [0]_PERSONAL_2_Clearsky_Outside_070201.xls Chart 2" xfId="126" xr:uid="{00000000-0005-0000-0000-00007A000000}"/>
    <cellStyle name="__ [0]_PERSONAL_2_EWC 43.5MW8oMtresc 3_25_021" xfId="127" xr:uid="{00000000-0005-0000-0000-00007B000000}"/>
    <cellStyle name="__ [0]_PERSONAL_2_EWC 43.5MW8oMtresc 3_25_02v2" xfId="128" xr:uid="{00000000-0005-0000-0000-00007C000000}"/>
    <cellStyle name="__ [0]_PERSONAL_2_EWC 43.5MW8oMtresc 3_25_02v2w_esc" xfId="129" xr:uid="{00000000-0005-0000-0000-00007D000000}"/>
    <cellStyle name="__ [0]_PERSONAL_2_Wind farm - operation CF" xfId="130" xr:uid="{00000000-0005-0000-0000-00007E000000}"/>
    <cellStyle name="__ [0]_PERSONAL_3" xfId="131" xr:uid="{00000000-0005-0000-0000-00007F000000}"/>
    <cellStyle name="__ [0]_PERSONAL_ClearSky_AEP_Min_04.04.02_Bank" xfId="132" xr:uid="{00000000-0005-0000-0000-000080000000}"/>
    <cellStyle name="__ [0]_PERSONAL_Clearsky_internal_050301" xfId="133" xr:uid="{00000000-0005-0000-0000-000081000000}"/>
    <cellStyle name="__ [0]_PERSONAL_Clearsky_internal_070201" xfId="134" xr:uid="{00000000-0005-0000-0000-000082000000}"/>
    <cellStyle name="__ [0]_PERSONAL_Clearsky_internal_070201.xls Chart 2" xfId="135" xr:uid="{00000000-0005-0000-0000-000083000000}"/>
    <cellStyle name="__ [0]_PERSONAL_Clearsky_internal_070201_1" xfId="136" xr:uid="{00000000-0005-0000-0000-000084000000}"/>
    <cellStyle name="__ [0]_PERSONAL_Clearsky_internal_070201_Clearsky_Outside_070201.xls Chart 2" xfId="137" xr:uid="{00000000-0005-0000-0000-000085000000}"/>
    <cellStyle name="__ [0]_PERSONAL_Clearsky_Outside_070201.xls Chart 2" xfId="138" xr:uid="{00000000-0005-0000-0000-000086000000}"/>
    <cellStyle name="__ [0]_PERSONAL_EWC 43.5MW8oMtresc 3_25_021" xfId="139" xr:uid="{00000000-0005-0000-0000-000087000000}"/>
    <cellStyle name="__ [0]_PERSONAL_EWC 43.5MW8oMtresc 3_25_02v2" xfId="140" xr:uid="{00000000-0005-0000-0000-000088000000}"/>
    <cellStyle name="__ [0]_PERSONAL_EWC 43.5MW8oMtresc 3_25_02v2w_esc" xfId="141" xr:uid="{00000000-0005-0000-0000-000089000000}"/>
    <cellStyle name="__ [0]_PERSONAL_EWC 43.5MW8oMtresc 3_25_02v2w_esc_1" xfId="142" xr:uid="{00000000-0005-0000-0000-00008A000000}"/>
    <cellStyle name="__ [0]_PERSONAL_Wind farm - operation CF" xfId="143" xr:uid="{00000000-0005-0000-0000-00008B000000}"/>
    <cellStyle name="__ [0]_Sheet2" xfId="144" xr:uid="{00000000-0005-0000-0000-00008C000000}"/>
    <cellStyle name="____.____" xfId="145" xr:uid="{00000000-0005-0000-0000-00008D000000}"/>
    <cellStyle name="_____" xfId="146" xr:uid="{00000000-0005-0000-0000-00008E000000}"/>
    <cellStyle name="______" xfId="147" xr:uid="{00000000-0005-0000-0000-00008F000000}"/>
    <cellStyle name="_______" xfId="148" xr:uid="{00000000-0005-0000-0000-000090000000}"/>
    <cellStyle name="________" xfId="149" xr:uid="{00000000-0005-0000-0000-000091000000}"/>
    <cellStyle name="__________" xfId="150" xr:uid="{00000000-0005-0000-0000-000092000000}"/>
    <cellStyle name="____________" xfId="151" xr:uid="{00000000-0005-0000-0000-000093000000}"/>
    <cellStyle name="_____________ClearSky_AEP_Min_04.04.02_Bank" xfId="152" xr:uid="{00000000-0005-0000-0000-000094000000}"/>
    <cellStyle name="_____________ClearSky_AEP_Min_04.04.02_Bank_1" xfId="153" xr:uid="{00000000-0005-0000-0000-000095000000}"/>
    <cellStyle name="_____________Clearsky_internal_050301" xfId="154" xr:uid="{00000000-0005-0000-0000-000096000000}"/>
    <cellStyle name="_____________Clearsky_internal_050301_1" xfId="155" xr:uid="{00000000-0005-0000-0000-000097000000}"/>
    <cellStyle name="_____________Clearsky_internal_050301_2" xfId="156" xr:uid="{00000000-0005-0000-0000-000098000000}"/>
    <cellStyle name="_____________Clearsky_internal_070201" xfId="157" xr:uid="{00000000-0005-0000-0000-000099000000}"/>
    <cellStyle name="_____________Clearsky_internal_070201.xls Chart 2" xfId="158" xr:uid="{00000000-0005-0000-0000-00009A000000}"/>
    <cellStyle name="_____________Clearsky_internal_070201.xls Chart 2_1" xfId="159" xr:uid="{00000000-0005-0000-0000-00009B000000}"/>
    <cellStyle name="_____________Clearsky_internal_070201_1" xfId="160" xr:uid="{00000000-0005-0000-0000-00009C000000}"/>
    <cellStyle name="_____________Clearsky_internal_070201_2" xfId="161" xr:uid="{00000000-0005-0000-0000-00009D000000}"/>
    <cellStyle name="_____________Clearsky_Outside_070201.xls Chart 2" xfId="162" xr:uid="{00000000-0005-0000-0000-00009E000000}"/>
    <cellStyle name="_____________Clearsky_Outside_070201.xls Chart 2_1" xfId="163" xr:uid="{00000000-0005-0000-0000-00009F000000}"/>
    <cellStyle name="_____________EWC 43.5MW8oMtresc 3_25_021" xfId="164" xr:uid="{00000000-0005-0000-0000-0000A0000000}"/>
    <cellStyle name="_____________EWC 43.5MW8oMtresc 3_25_021_1" xfId="165" xr:uid="{00000000-0005-0000-0000-0000A1000000}"/>
    <cellStyle name="_____________EWC 43.5MW8oMtresc 3_25_02v2" xfId="166" xr:uid="{00000000-0005-0000-0000-0000A2000000}"/>
    <cellStyle name="_____________EWC 43.5MW8oMtresc 3_25_02v2_1" xfId="167" xr:uid="{00000000-0005-0000-0000-0000A3000000}"/>
    <cellStyle name="_____________EWC 43.5MW8oMtresc 3_25_02v2w_esc" xfId="168" xr:uid="{00000000-0005-0000-0000-0000A4000000}"/>
    <cellStyle name="_____________EWC 43.5MW8oMtresc 3_25_02v2w_esc_1" xfId="169" xr:uid="{00000000-0005-0000-0000-0000A5000000}"/>
    <cellStyle name="_____________Sheet1" xfId="170" xr:uid="{00000000-0005-0000-0000-0000A6000000}"/>
    <cellStyle name="_____________Wind farm - operation CF" xfId="171" xr:uid="{00000000-0005-0000-0000-0000A7000000}"/>
    <cellStyle name="_____________Wind farm - operation CF_1" xfId="172" xr:uid="{00000000-0005-0000-0000-0000A8000000}"/>
    <cellStyle name="___________ClearSky_AEP_Min_04.04.02_Bank" xfId="173" xr:uid="{00000000-0005-0000-0000-0000A9000000}"/>
    <cellStyle name="___________Clearsky_internal_050301" xfId="174" xr:uid="{00000000-0005-0000-0000-0000AA000000}"/>
    <cellStyle name="___________Clearsky_internal_050301_1" xfId="175" xr:uid="{00000000-0005-0000-0000-0000AB000000}"/>
    <cellStyle name="___________Clearsky_internal_070201" xfId="176" xr:uid="{00000000-0005-0000-0000-0000AC000000}"/>
    <cellStyle name="___________Clearsky_internal_070201.xls Chart 2" xfId="177" xr:uid="{00000000-0005-0000-0000-0000AD000000}"/>
    <cellStyle name="___________Clearsky_internal_070201_1" xfId="178" xr:uid="{00000000-0005-0000-0000-0000AE000000}"/>
    <cellStyle name="___________Clearsky_Outside_070201.xls Chart 2" xfId="179" xr:uid="{00000000-0005-0000-0000-0000AF000000}"/>
    <cellStyle name="___________EWC 43.5MW8oMtresc 3_25_021" xfId="180" xr:uid="{00000000-0005-0000-0000-0000B0000000}"/>
    <cellStyle name="___________EWC 43.5MW8oMtresc 3_25_02v2" xfId="181" xr:uid="{00000000-0005-0000-0000-0000B1000000}"/>
    <cellStyle name="___________EWC 43.5MW8oMtresc 3_25_02v2w_esc" xfId="182" xr:uid="{00000000-0005-0000-0000-0000B2000000}"/>
    <cellStyle name="___________Wind farm - operation CF" xfId="183" xr:uid="{00000000-0005-0000-0000-0000B3000000}"/>
    <cellStyle name="_________1" xfId="184" xr:uid="{00000000-0005-0000-0000-0000B4000000}"/>
    <cellStyle name="_________2" xfId="185" xr:uid="{00000000-0005-0000-0000-0000B5000000}"/>
    <cellStyle name="_________ClearSky_AEP_Min_04.04.02_Bank" xfId="186" xr:uid="{00000000-0005-0000-0000-0000B6000000}"/>
    <cellStyle name="_________ClearSky_AEP_Min_04.04.02_Bank_1" xfId="187" xr:uid="{00000000-0005-0000-0000-0000B7000000}"/>
    <cellStyle name="_________Clearsky_internal_050301" xfId="188" xr:uid="{00000000-0005-0000-0000-0000B8000000}"/>
    <cellStyle name="_________Clearsky_internal_050301_1" xfId="189" xr:uid="{00000000-0005-0000-0000-0000B9000000}"/>
    <cellStyle name="_________Clearsky_internal_050301_2" xfId="190" xr:uid="{00000000-0005-0000-0000-0000BA000000}"/>
    <cellStyle name="_________Clearsky_internal_070201" xfId="191" xr:uid="{00000000-0005-0000-0000-0000BB000000}"/>
    <cellStyle name="_________Clearsky_internal_070201.xls Chart 2" xfId="192" xr:uid="{00000000-0005-0000-0000-0000BC000000}"/>
    <cellStyle name="_________Clearsky_internal_070201.xls Chart 2_1" xfId="193" xr:uid="{00000000-0005-0000-0000-0000BD000000}"/>
    <cellStyle name="_________Clearsky_internal_070201_1" xfId="194" xr:uid="{00000000-0005-0000-0000-0000BE000000}"/>
    <cellStyle name="_________Clearsky_internal_070201_2" xfId="195" xr:uid="{00000000-0005-0000-0000-0000BF000000}"/>
    <cellStyle name="_________Clearsky_Outside_070201.xls Chart 2" xfId="196" xr:uid="{00000000-0005-0000-0000-0000C0000000}"/>
    <cellStyle name="_________Clearsky_Outside_070201.xls Chart 2_1" xfId="197" xr:uid="{00000000-0005-0000-0000-0000C1000000}"/>
    <cellStyle name="_________EWC 43.5MW8oMtresc 3_25_021" xfId="198" xr:uid="{00000000-0005-0000-0000-0000C2000000}"/>
    <cellStyle name="_________EWC 43.5MW8oMtresc 3_25_021_1" xfId="199" xr:uid="{00000000-0005-0000-0000-0000C3000000}"/>
    <cellStyle name="_________EWC 43.5MW8oMtresc 3_25_02v2" xfId="200" xr:uid="{00000000-0005-0000-0000-0000C4000000}"/>
    <cellStyle name="_________EWC 43.5MW8oMtresc 3_25_02v2_1" xfId="201" xr:uid="{00000000-0005-0000-0000-0000C5000000}"/>
    <cellStyle name="_________EWC 43.5MW8oMtresc 3_25_02v2w_esc" xfId="202" xr:uid="{00000000-0005-0000-0000-0000C6000000}"/>
    <cellStyle name="_________EWC 43.5MW8oMtresc 3_25_02v2w_esc_1" xfId="203" xr:uid="{00000000-0005-0000-0000-0000C7000000}"/>
    <cellStyle name="_________Sheet1" xfId="204" xr:uid="{00000000-0005-0000-0000-0000C8000000}"/>
    <cellStyle name="_________Wind farm - operation CF" xfId="205" xr:uid="{00000000-0005-0000-0000-0000C9000000}"/>
    <cellStyle name="_________Wind farm - operation CF_1" xfId="206" xr:uid="{00000000-0005-0000-0000-0000CA000000}"/>
    <cellStyle name="________1" xfId="207" xr:uid="{00000000-0005-0000-0000-0000CB000000}"/>
    <cellStyle name="_______ClearSky_AEP_Min_04.04.02_Bank" xfId="208" xr:uid="{00000000-0005-0000-0000-0000CC000000}"/>
    <cellStyle name="_______ClearSky_AEP_Min_04.04.02_Bank_1" xfId="209" xr:uid="{00000000-0005-0000-0000-0000CD000000}"/>
    <cellStyle name="_______Clearsky_internal_050301" xfId="210" xr:uid="{00000000-0005-0000-0000-0000CE000000}"/>
    <cellStyle name="_______Clearsky_internal_050301_1" xfId="211" xr:uid="{00000000-0005-0000-0000-0000CF000000}"/>
    <cellStyle name="_______Clearsky_internal_070201" xfId="212" xr:uid="{00000000-0005-0000-0000-0000D0000000}"/>
    <cellStyle name="_______Clearsky_internal_070201.xls Chart 2" xfId="213" xr:uid="{00000000-0005-0000-0000-0000D1000000}"/>
    <cellStyle name="_______Clearsky_internal_070201.xls Chart 2_1" xfId="214" xr:uid="{00000000-0005-0000-0000-0000D2000000}"/>
    <cellStyle name="_______Clearsky_internal_070201_1" xfId="215" xr:uid="{00000000-0005-0000-0000-0000D3000000}"/>
    <cellStyle name="_______Clearsky_Outside_070201.xls Chart 2" xfId="216" xr:uid="{00000000-0005-0000-0000-0000D4000000}"/>
    <cellStyle name="_______Clearsky_Outside_070201.xls Chart 2_1" xfId="217" xr:uid="{00000000-0005-0000-0000-0000D5000000}"/>
    <cellStyle name="_______EWC 43.5MW8oMtresc 3_25_021" xfId="218" xr:uid="{00000000-0005-0000-0000-0000D6000000}"/>
    <cellStyle name="_______EWC 43.5MW8oMtresc 3_25_021_1" xfId="219" xr:uid="{00000000-0005-0000-0000-0000D7000000}"/>
    <cellStyle name="_______EWC 43.5MW8oMtresc 3_25_02v2" xfId="220" xr:uid="{00000000-0005-0000-0000-0000D8000000}"/>
    <cellStyle name="_______EWC 43.5MW8oMtresc 3_25_02v2_1" xfId="221" xr:uid="{00000000-0005-0000-0000-0000D9000000}"/>
    <cellStyle name="_______EWC 43.5MW8oMtresc 3_25_02v2_2" xfId="222" xr:uid="{00000000-0005-0000-0000-0000DA000000}"/>
    <cellStyle name="_______EWC 43.5MW8oMtresc 3_25_02v2w_esc" xfId="223" xr:uid="{00000000-0005-0000-0000-0000DB000000}"/>
    <cellStyle name="_______EWC 43.5MW8oMtresc 3_25_02v2w_esc_1" xfId="224" xr:uid="{00000000-0005-0000-0000-0000DC000000}"/>
    <cellStyle name="_______EWC 43.5MW8oMtresc 3_25_02v2w_esc_2" xfId="225" xr:uid="{00000000-0005-0000-0000-0000DD000000}"/>
    <cellStyle name="_______Wind farm - operation CF" xfId="226" xr:uid="{00000000-0005-0000-0000-0000DE000000}"/>
    <cellStyle name="_______Wind farm - operation CF_1" xfId="227" xr:uid="{00000000-0005-0000-0000-0000DF000000}"/>
    <cellStyle name="______1" xfId="228" xr:uid="{00000000-0005-0000-0000-0000E0000000}"/>
    <cellStyle name="______ClearSky_AEP_Min_04.04.02_Bank" xfId="229" xr:uid="{00000000-0005-0000-0000-0000E1000000}"/>
    <cellStyle name="______ClearSky_AEP_Min_04.04.02_Bank_1" xfId="230" xr:uid="{00000000-0005-0000-0000-0000E2000000}"/>
    <cellStyle name="______ClearSky_AEP_Min_04.04.02_Bank_2" xfId="231" xr:uid="{00000000-0005-0000-0000-0000E3000000}"/>
    <cellStyle name="______Clearsky_internal_050301" xfId="232" xr:uid="{00000000-0005-0000-0000-0000E4000000}"/>
    <cellStyle name="______Clearsky_internal_050301_1" xfId="233" xr:uid="{00000000-0005-0000-0000-0000E5000000}"/>
    <cellStyle name="______Clearsky_internal_050301_2" xfId="234" xr:uid="{00000000-0005-0000-0000-0000E6000000}"/>
    <cellStyle name="______Clearsky_internal_050301_3" xfId="235" xr:uid="{00000000-0005-0000-0000-0000E7000000}"/>
    <cellStyle name="______Clearsky_internal_070201" xfId="236" xr:uid="{00000000-0005-0000-0000-0000E8000000}"/>
    <cellStyle name="______Clearsky_internal_070201.xls Chart 2" xfId="237" xr:uid="{00000000-0005-0000-0000-0000E9000000}"/>
    <cellStyle name="______Clearsky_internal_070201.xls Chart 2_1" xfId="238" xr:uid="{00000000-0005-0000-0000-0000EA000000}"/>
    <cellStyle name="______Clearsky_internal_070201.xls Chart 2_2" xfId="239" xr:uid="{00000000-0005-0000-0000-0000EB000000}"/>
    <cellStyle name="______Clearsky_internal_070201_1" xfId="240" xr:uid="{00000000-0005-0000-0000-0000EC000000}"/>
    <cellStyle name="______Clearsky_internal_070201_2" xfId="241" xr:uid="{00000000-0005-0000-0000-0000ED000000}"/>
    <cellStyle name="______Clearsky_internal_070201_2_Clearsky_Outside_070201.xls Chart 2" xfId="242" xr:uid="{00000000-0005-0000-0000-0000EE000000}"/>
    <cellStyle name="______Clearsky_internal_070201_3" xfId="243" xr:uid="{00000000-0005-0000-0000-0000EF000000}"/>
    <cellStyle name="______Clearsky_internal_070201_Clearsky_internal_070201" xfId="244" xr:uid="{00000000-0005-0000-0000-0000F0000000}"/>
    <cellStyle name="______Clearsky_internal_070201_Clearsky_Outside_070201.xls Chart 2" xfId="245" xr:uid="{00000000-0005-0000-0000-0000F1000000}"/>
    <cellStyle name="______Clearsky_Outside_070201.xls Chart 2" xfId="246" xr:uid="{00000000-0005-0000-0000-0000F2000000}"/>
    <cellStyle name="______Clearsky_Outside_070201.xls Chart 2_1" xfId="247" xr:uid="{00000000-0005-0000-0000-0000F3000000}"/>
    <cellStyle name="______Clearsky_Outside_070201.xls Chart 2_2" xfId="248" xr:uid="{00000000-0005-0000-0000-0000F4000000}"/>
    <cellStyle name="______EWC 43.5MW8oMtresc 3_25_021" xfId="249" xr:uid="{00000000-0005-0000-0000-0000F5000000}"/>
    <cellStyle name="______EWC 43.5MW8oMtresc 3_25_021_1" xfId="250" xr:uid="{00000000-0005-0000-0000-0000F6000000}"/>
    <cellStyle name="______EWC 43.5MW8oMtresc 3_25_021_2" xfId="251" xr:uid="{00000000-0005-0000-0000-0000F7000000}"/>
    <cellStyle name="______EWC 43.5MW8oMtresc 3_25_02v2" xfId="252" xr:uid="{00000000-0005-0000-0000-0000F8000000}"/>
    <cellStyle name="______EWC 43.5MW8oMtresc 3_25_02v2_1" xfId="253" xr:uid="{00000000-0005-0000-0000-0000F9000000}"/>
    <cellStyle name="______EWC 43.5MW8oMtresc 3_25_02v2w_esc" xfId="254" xr:uid="{00000000-0005-0000-0000-0000FA000000}"/>
    <cellStyle name="______EWC 43.5MW8oMtresc 3_25_02v2w_esc_1" xfId="255" xr:uid="{00000000-0005-0000-0000-0000FB000000}"/>
    <cellStyle name="______EWC 43.5MW8oMtresc 3_25_02v2w_esc_2" xfId="256" xr:uid="{00000000-0005-0000-0000-0000FC000000}"/>
    <cellStyle name="______EWC 43.5MW8oMtresc 3_25_02v2w_esc_3" xfId="257" xr:uid="{00000000-0005-0000-0000-0000FD000000}"/>
    <cellStyle name="______Wind farm - operation CF" xfId="258" xr:uid="{00000000-0005-0000-0000-0000FE000000}"/>
    <cellStyle name="______Wind farm - operation CF_1" xfId="259" xr:uid="{00000000-0005-0000-0000-0000FF000000}"/>
    <cellStyle name="______Wind farm - operation CF_2" xfId="260" xr:uid="{00000000-0005-0000-0000-000000010000}"/>
    <cellStyle name="___94___" xfId="261" xr:uid="{00000000-0005-0000-0000-000001010000}"/>
    <cellStyle name="___94____ClearSky_AEP_Min_04.04.02_Bank" xfId="262" xr:uid="{00000000-0005-0000-0000-000002010000}"/>
    <cellStyle name="___94____Clearsky_internal_050301" xfId="263" xr:uid="{00000000-0005-0000-0000-000003010000}"/>
    <cellStyle name="___94____Clearsky_internal_050301_1" xfId="264" xr:uid="{00000000-0005-0000-0000-000004010000}"/>
    <cellStyle name="___94____Clearsky_internal_070201" xfId="265" xr:uid="{00000000-0005-0000-0000-000005010000}"/>
    <cellStyle name="___94____Clearsky_internal_070201.xls Chart 2" xfId="266" xr:uid="{00000000-0005-0000-0000-000006010000}"/>
    <cellStyle name="___94____Clearsky_internal_070201_1" xfId="267" xr:uid="{00000000-0005-0000-0000-000007010000}"/>
    <cellStyle name="___94____Clearsky_internal_070201_Clearsky_Outside_070201.xls Chart 2" xfId="268" xr:uid="{00000000-0005-0000-0000-000008010000}"/>
    <cellStyle name="___94____Clearsky_Outside_070201.xls Chart 2" xfId="269" xr:uid="{00000000-0005-0000-0000-000009010000}"/>
    <cellStyle name="___94____EWC 43.5MW8oMtresc 3_25_021" xfId="270" xr:uid="{00000000-0005-0000-0000-00000A010000}"/>
    <cellStyle name="___94____EWC 43.5MW8oMtresc 3_25_021_1" xfId="271" xr:uid="{00000000-0005-0000-0000-00000B010000}"/>
    <cellStyle name="___94____EWC 43.5MW8oMtresc 3_25_02v2" xfId="272" xr:uid="{00000000-0005-0000-0000-00000C010000}"/>
    <cellStyle name="___94____EWC 43.5MW8oMtresc 3_25_02v2w_esc" xfId="273" xr:uid="{00000000-0005-0000-0000-00000D010000}"/>
    <cellStyle name="___94____Wind farm - operation CF" xfId="274" xr:uid="{00000000-0005-0000-0000-00000E010000}"/>
    <cellStyle name="___97___" xfId="275" xr:uid="{00000000-0005-0000-0000-00000F010000}"/>
    <cellStyle name="___970120" xfId="276" xr:uid="{00000000-0005-0000-0000-000010010000}"/>
    <cellStyle name="___BEBU_GI" xfId="277" xr:uid="{00000000-0005-0000-0000-000011010000}"/>
    <cellStyle name="___dimon" xfId="278" xr:uid="{00000000-0005-0000-0000-000012010000}"/>
    <cellStyle name="___dimon_ClearSky_AEP_Min_04.04.02_Bank" xfId="279" xr:uid="{00000000-0005-0000-0000-000013010000}"/>
    <cellStyle name="___dimon_Clearsky_internal_050301" xfId="280" xr:uid="{00000000-0005-0000-0000-000014010000}"/>
    <cellStyle name="___dimon_Clearsky_internal_070201" xfId="281" xr:uid="{00000000-0005-0000-0000-000015010000}"/>
    <cellStyle name="___dimon_Clearsky_internal_070201.xls Chart 2" xfId="282" xr:uid="{00000000-0005-0000-0000-000016010000}"/>
    <cellStyle name="___dimon_Clearsky_internal_070201_1" xfId="283" xr:uid="{00000000-0005-0000-0000-000017010000}"/>
    <cellStyle name="___dimon_Clearsky_Outside_070201.xls Chart 2" xfId="284" xr:uid="{00000000-0005-0000-0000-000018010000}"/>
    <cellStyle name="___dimon_EWC 43.5MW8oMtresc 3_25_021" xfId="285" xr:uid="{00000000-0005-0000-0000-000019010000}"/>
    <cellStyle name="___dimon_EWC 43.5MW8oMtresc 3_25_02v2" xfId="286" xr:uid="{00000000-0005-0000-0000-00001A010000}"/>
    <cellStyle name="___dimon_EWC 43.5MW8oMtresc 3_25_02v2w_esc" xfId="287" xr:uid="{00000000-0005-0000-0000-00001B010000}"/>
    <cellStyle name="___dimon_Wind farm - operation CF" xfId="288" xr:uid="{00000000-0005-0000-0000-00001C010000}"/>
    <cellStyle name="___form" xfId="289" xr:uid="{00000000-0005-0000-0000-00001D010000}"/>
    <cellStyle name="___form_ClearSky_AEP_Min_04.04.02_Bank" xfId="290" xr:uid="{00000000-0005-0000-0000-00001E010000}"/>
    <cellStyle name="___form_ClearSky_AEP_Min_04.04.02_Bank_1" xfId="291" xr:uid="{00000000-0005-0000-0000-00001F010000}"/>
    <cellStyle name="___form_Clearsky_internal_050301" xfId="292" xr:uid="{00000000-0005-0000-0000-000020010000}"/>
    <cellStyle name="___form_Clearsky_internal_050301_1" xfId="293" xr:uid="{00000000-0005-0000-0000-000021010000}"/>
    <cellStyle name="___form_Clearsky_internal_070201" xfId="294" xr:uid="{00000000-0005-0000-0000-000022010000}"/>
    <cellStyle name="___form_Clearsky_internal_070201.xls Chart 2" xfId="295" xr:uid="{00000000-0005-0000-0000-000023010000}"/>
    <cellStyle name="___form_Clearsky_internal_070201.xls Chart 2_1" xfId="296" xr:uid="{00000000-0005-0000-0000-000024010000}"/>
    <cellStyle name="___form_Clearsky_internal_070201_1" xfId="297" xr:uid="{00000000-0005-0000-0000-000025010000}"/>
    <cellStyle name="___form_Clearsky_internal_070201_2" xfId="298" xr:uid="{00000000-0005-0000-0000-000026010000}"/>
    <cellStyle name="___form_Clearsky_Outside_070201.xls Chart 2" xfId="299" xr:uid="{00000000-0005-0000-0000-000027010000}"/>
    <cellStyle name="___form_Clearsky_Outside_070201.xls Chart 2_1" xfId="300" xr:uid="{00000000-0005-0000-0000-000028010000}"/>
    <cellStyle name="___form_EWC 43.5MW8oMtresc 3_25_021" xfId="301" xr:uid="{00000000-0005-0000-0000-000029010000}"/>
    <cellStyle name="___form_EWC 43.5MW8oMtresc 3_25_021_1" xfId="302" xr:uid="{00000000-0005-0000-0000-00002A010000}"/>
    <cellStyle name="___form_EWC 43.5MW8oMtresc 3_25_02v2" xfId="303" xr:uid="{00000000-0005-0000-0000-00002B010000}"/>
    <cellStyle name="___form_EWC 43.5MW8oMtresc 3_25_02v2_1" xfId="304" xr:uid="{00000000-0005-0000-0000-00002C010000}"/>
    <cellStyle name="___form_EWC 43.5MW8oMtresc 3_25_02v2w_esc" xfId="305" xr:uid="{00000000-0005-0000-0000-00002D010000}"/>
    <cellStyle name="___form_Sheet1" xfId="306" xr:uid="{00000000-0005-0000-0000-00002E010000}"/>
    <cellStyle name="___form_Wind farm - operation CF" xfId="307" xr:uid="{00000000-0005-0000-0000-00002F010000}"/>
    <cellStyle name="___form_Wind farm - operation CF_1" xfId="308" xr:uid="{00000000-0005-0000-0000-000030010000}"/>
    <cellStyle name="___ga_PB" xfId="309" xr:uid="{00000000-0005-0000-0000-000031010000}"/>
    <cellStyle name="___laroux" xfId="310" xr:uid="{00000000-0005-0000-0000-000032010000}"/>
    <cellStyle name="___laroux_1" xfId="311" xr:uid="{00000000-0005-0000-0000-000033010000}"/>
    <cellStyle name="___laroux_1_ClearSky_AEP_Min_04.04.02_Bank" xfId="312" xr:uid="{00000000-0005-0000-0000-000034010000}"/>
    <cellStyle name="___laroux_1_ClearSky_AEP_Min_04.04.02_Bank_1" xfId="313" xr:uid="{00000000-0005-0000-0000-000035010000}"/>
    <cellStyle name="___laroux_1_Clearsky_internal_050301" xfId="314" xr:uid="{00000000-0005-0000-0000-000036010000}"/>
    <cellStyle name="___laroux_1_Clearsky_internal_050301_1" xfId="315" xr:uid="{00000000-0005-0000-0000-000037010000}"/>
    <cellStyle name="___laroux_1_Clearsky_internal_050301_2" xfId="316" xr:uid="{00000000-0005-0000-0000-000038010000}"/>
    <cellStyle name="___laroux_1_Clearsky_internal_070201" xfId="317" xr:uid="{00000000-0005-0000-0000-000039010000}"/>
    <cellStyle name="___laroux_1_Clearsky_internal_070201.xls Chart 2" xfId="318" xr:uid="{00000000-0005-0000-0000-00003A010000}"/>
    <cellStyle name="___laroux_1_Clearsky_internal_070201.xls Chart 2_1" xfId="319" xr:uid="{00000000-0005-0000-0000-00003B010000}"/>
    <cellStyle name="___laroux_1_Clearsky_internal_070201_1" xfId="320" xr:uid="{00000000-0005-0000-0000-00003C010000}"/>
    <cellStyle name="___laroux_1_Clearsky_internal_070201_2" xfId="321" xr:uid="{00000000-0005-0000-0000-00003D010000}"/>
    <cellStyle name="___laroux_1_Clearsky_Outside_070201.xls Chart 2" xfId="322" xr:uid="{00000000-0005-0000-0000-00003E010000}"/>
    <cellStyle name="___laroux_1_Clearsky_Outside_070201.xls Chart 2_1" xfId="323" xr:uid="{00000000-0005-0000-0000-00003F010000}"/>
    <cellStyle name="___laroux_1_EWC 43.5MW8oMtresc 3_25_021" xfId="324" xr:uid="{00000000-0005-0000-0000-000040010000}"/>
    <cellStyle name="___laroux_1_EWC 43.5MW8oMtresc 3_25_021_1" xfId="325" xr:uid="{00000000-0005-0000-0000-000041010000}"/>
    <cellStyle name="___laroux_1_EWC 43.5MW8oMtresc 3_25_021_2" xfId="326" xr:uid="{00000000-0005-0000-0000-000042010000}"/>
    <cellStyle name="___laroux_1_EWC 43.5MW8oMtresc 3_25_02v2" xfId="327" xr:uid="{00000000-0005-0000-0000-000043010000}"/>
    <cellStyle name="___laroux_1_EWC 43.5MW8oMtresc 3_25_02v2_1" xfId="328" xr:uid="{00000000-0005-0000-0000-000044010000}"/>
    <cellStyle name="___laroux_1_EWC 43.5MW8oMtresc 3_25_02v2w_esc" xfId="329" xr:uid="{00000000-0005-0000-0000-000045010000}"/>
    <cellStyle name="___laroux_1_EWC 43.5MW8oMtresc 3_25_02v2w_esc_1" xfId="330" xr:uid="{00000000-0005-0000-0000-000046010000}"/>
    <cellStyle name="___laroux_1_EWC 43.5MW8oMtresc 3_25_02v2w_esc_2" xfId="331" xr:uid="{00000000-0005-0000-0000-000047010000}"/>
    <cellStyle name="___laroux_1_Sheet1" xfId="332" xr:uid="{00000000-0005-0000-0000-000048010000}"/>
    <cellStyle name="___laroux_1_Wind farm - operation CF" xfId="333" xr:uid="{00000000-0005-0000-0000-000049010000}"/>
    <cellStyle name="___laroux_1_Wind farm - operation CF_1" xfId="334" xr:uid="{00000000-0005-0000-0000-00004A010000}"/>
    <cellStyle name="___laroux_2" xfId="335" xr:uid="{00000000-0005-0000-0000-00004B010000}"/>
    <cellStyle name="___laroux_2_ClearSky_AEP_Min_04.04.02_Bank" xfId="336" xr:uid="{00000000-0005-0000-0000-00004C010000}"/>
    <cellStyle name="___laroux_2_Clearsky_internal_050301" xfId="337" xr:uid="{00000000-0005-0000-0000-00004D010000}"/>
    <cellStyle name="___laroux_2_Clearsky_internal_050301_1" xfId="338" xr:uid="{00000000-0005-0000-0000-00004E010000}"/>
    <cellStyle name="___laroux_2_Clearsky_internal_070201" xfId="339" xr:uid="{00000000-0005-0000-0000-00004F010000}"/>
    <cellStyle name="___laroux_2_Clearsky_internal_070201.xls Chart 2" xfId="340" xr:uid="{00000000-0005-0000-0000-000050010000}"/>
    <cellStyle name="___laroux_2_Clearsky_internal_070201.xls Chart 2_1" xfId="341" xr:uid="{00000000-0005-0000-0000-000051010000}"/>
    <cellStyle name="___laroux_2_Clearsky_internal_070201_1" xfId="342" xr:uid="{00000000-0005-0000-0000-000052010000}"/>
    <cellStyle name="___laroux_2_Clearsky_Outside_070201.xls Chart 2" xfId="343" xr:uid="{00000000-0005-0000-0000-000053010000}"/>
    <cellStyle name="___laroux_2_Clearsky_Outside_070201.xls Chart 2_1" xfId="344" xr:uid="{00000000-0005-0000-0000-000054010000}"/>
    <cellStyle name="___laroux_2_EWC 43.5MW8oMtresc 3_25_021" xfId="345" xr:uid="{00000000-0005-0000-0000-000055010000}"/>
    <cellStyle name="___laroux_2_EWC 43.5MW8oMtresc 3_25_021_1" xfId="346" xr:uid="{00000000-0005-0000-0000-000056010000}"/>
    <cellStyle name="___laroux_2_EWC 43.5MW8oMtresc 3_25_02v2" xfId="347" xr:uid="{00000000-0005-0000-0000-000057010000}"/>
    <cellStyle name="___laroux_2_EWC 43.5MW8oMtresc 3_25_02v2w_esc" xfId="348" xr:uid="{00000000-0005-0000-0000-000058010000}"/>
    <cellStyle name="___laroux_2_EWC 43.5MW8oMtresc 3_25_02v2w_esc_1" xfId="349" xr:uid="{00000000-0005-0000-0000-000059010000}"/>
    <cellStyle name="___laroux_2_Wind farm - operation CF" xfId="350" xr:uid="{00000000-0005-0000-0000-00005A010000}"/>
    <cellStyle name="___laroux_3" xfId="351" xr:uid="{00000000-0005-0000-0000-00005B010000}"/>
    <cellStyle name="___laroux_4" xfId="352" xr:uid="{00000000-0005-0000-0000-00005C010000}"/>
    <cellStyle name="___laroux_5" xfId="353" xr:uid="{00000000-0005-0000-0000-00005D010000}"/>
    <cellStyle name="___laroux_6" xfId="354" xr:uid="{00000000-0005-0000-0000-00005E010000}"/>
    <cellStyle name="___laroux_7" xfId="355" xr:uid="{00000000-0005-0000-0000-00005F010000}"/>
    <cellStyle name="___laroux_8" xfId="356" xr:uid="{00000000-0005-0000-0000-000060010000}"/>
    <cellStyle name="___laroux_ClearSky_AEP_Min_04.04.02_Bank" xfId="357" xr:uid="{00000000-0005-0000-0000-000061010000}"/>
    <cellStyle name="___laroux_ClearSky_AEP_Min_04.04.02_Bank_1" xfId="358" xr:uid="{00000000-0005-0000-0000-000062010000}"/>
    <cellStyle name="___laroux_Clearsky_internal_050301" xfId="359" xr:uid="{00000000-0005-0000-0000-000063010000}"/>
    <cellStyle name="___laroux_Clearsky_internal_050301_1" xfId="360" xr:uid="{00000000-0005-0000-0000-000064010000}"/>
    <cellStyle name="___laroux_Clearsky_internal_070201" xfId="361" xr:uid="{00000000-0005-0000-0000-000065010000}"/>
    <cellStyle name="___laroux_Clearsky_internal_070201.xls Chart 2" xfId="362" xr:uid="{00000000-0005-0000-0000-000066010000}"/>
    <cellStyle name="___laroux_Clearsky_internal_070201.xls Chart 2_1" xfId="363" xr:uid="{00000000-0005-0000-0000-000067010000}"/>
    <cellStyle name="___laroux_Clearsky_internal_070201.xls Chart 2_2" xfId="364" xr:uid="{00000000-0005-0000-0000-000068010000}"/>
    <cellStyle name="___laroux_Clearsky_internal_070201_1" xfId="365" xr:uid="{00000000-0005-0000-0000-000069010000}"/>
    <cellStyle name="___laroux_Clearsky_internal_070201_2" xfId="366" xr:uid="{00000000-0005-0000-0000-00006A010000}"/>
    <cellStyle name="___laroux_Clearsky_Outside_070201.xls Chart 2" xfId="367" xr:uid="{00000000-0005-0000-0000-00006B010000}"/>
    <cellStyle name="___laroux_Clearsky_Outside_070201.xls Chart 2_1" xfId="368" xr:uid="{00000000-0005-0000-0000-00006C010000}"/>
    <cellStyle name="___laroux_EWC 43.5MW8oMtresc 3_25_021" xfId="369" xr:uid="{00000000-0005-0000-0000-00006D010000}"/>
    <cellStyle name="___laroux_EWC 43.5MW8oMtresc 3_25_021_1" xfId="370" xr:uid="{00000000-0005-0000-0000-00006E010000}"/>
    <cellStyle name="___laroux_EWC 43.5MW8oMtresc 3_25_02v2" xfId="371" xr:uid="{00000000-0005-0000-0000-00006F010000}"/>
    <cellStyle name="___laroux_EWC 43.5MW8oMtresc 3_25_02v2_1" xfId="372" xr:uid="{00000000-0005-0000-0000-000070010000}"/>
    <cellStyle name="___laroux_EWC 43.5MW8oMtresc 3_25_02v2_2" xfId="373" xr:uid="{00000000-0005-0000-0000-000071010000}"/>
    <cellStyle name="___laroux_EWC 43.5MW8oMtresc 3_25_02v2w_esc" xfId="374" xr:uid="{00000000-0005-0000-0000-000072010000}"/>
    <cellStyle name="___laroux_EWC 43.5MW8oMtresc 3_25_02v2w_esc_1" xfId="375" xr:uid="{00000000-0005-0000-0000-000073010000}"/>
    <cellStyle name="___laroux_Wind farm - operation CF" xfId="376" xr:uid="{00000000-0005-0000-0000-000074010000}"/>
    <cellStyle name="___laroux_Wind farm - operation CF_1" xfId="377" xr:uid="{00000000-0005-0000-0000-000075010000}"/>
    <cellStyle name="___PERSONAL" xfId="378" xr:uid="{00000000-0005-0000-0000-000076010000}"/>
    <cellStyle name="___PERSONAL_1" xfId="379" xr:uid="{00000000-0005-0000-0000-000077010000}"/>
    <cellStyle name="___PERSONAL_1_ClearSky_AEP_Min_04.04.02_Bank" xfId="380" xr:uid="{00000000-0005-0000-0000-000078010000}"/>
    <cellStyle name="___PERSONAL_1_ClearSky_AEP_Min_04.04.02_Bank_1" xfId="381" xr:uid="{00000000-0005-0000-0000-000079010000}"/>
    <cellStyle name="___PERSONAL_1_Clearsky_internal_050301" xfId="382" xr:uid="{00000000-0005-0000-0000-00007A010000}"/>
    <cellStyle name="___PERSONAL_1_Clearsky_internal_050301_1" xfId="383" xr:uid="{00000000-0005-0000-0000-00007B010000}"/>
    <cellStyle name="___PERSONAL_1_Clearsky_internal_070201" xfId="384" xr:uid="{00000000-0005-0000-0000-00007C010000}"/>
    <cellStyle name="___PERSONAL_1_Clearsky_internal_070201.xls Chart 2" xfId="385" xr:uid="{00000000-0005-0000-0000-00007D010000}"/>
    <cellStyle name="___PERSONAL_1_Clearsky_internal_070201.xls Chart 2_1" xfId="386" xr:uid="{00000000-0005-0000-0000-00007E010000}"/>
    <cellStyle name="___PERSONAL_1_Clearsky_internal_070201_1" xfId="387" xr:uid="{00000000-0005-0000-0000-00007F010000}"/>
    <cellStyle name="___PERSONAL_1_Clearsky_internal_070201_1_Clearsky_Outside_070201.xls Chart 2" xfId="388" xr:uid="{00000000-0005-0000-0000-000080010000}"/>
    <cellStyle name="___PERSONAL_1_Clearsky_internal_070201_2" xfId="389" xr:uid="{00000000-0005-0000-0000-000081010000}"/>
    <cellStyle name="___PERSONAL_1_Clearsky_internal_070201_Clearsky_Outside_070201.xls Chart 2" xfId="390" xr:uid="{00000000-0005-0000-0000-000082010000}"/>
    <cellStyle name="___PERSONAL_1_Clearsky_Outside_070201.xls Chart 2" xfId="391" xr:uid="{00000000-0005-0000-0000-000083010000}"/>
    <cellStyle name="___PERSONAL_1_Clearsky_Outside_070201.xls Chart 2_1" xfId="392" xr:uid="{00000000-0005-0000-0000-000084010000}"/>
    <cellStyle name="___PERSONAL_1_EWC 43.5MW8oMtresc 3_25_021" xfId="393" xr:uid="{00000000-0005-0000-0000-000085010000}"/>
    <cellStyle name="___PERSONAL_1_EWC 43.5MW8oMtresc 3_25_021_1" xfId="394" xr:uid="{00000000-0005-0000-0000-000086010000}"/>
    <cellStyle name="___PERSONAL_1_EWC 43.5MW8oMtresc 3_25_02v2" xfId="395" xr:uid="{00000000-0005-0000-0000-000087010000}"/>
    <cellStyle name="___PERSONAL_1_EWC 43.5MW8oMtresc 3_25_02v2_1" xfId="396" xr:uid="{00000000-0005-0000-0000-000088010000}"/>
    <cellStyle name="___PERSONAL_1_EWC 43.5MW8oMtresc 3_25_02v2_2" xfId="397" xr:uid="{00000000-0005-0000-0000-000089010000}"/>
    <cellStyle name="___PERSONAL_1_EWC 43.5MW8oMtresc 3_25_02v2w_esc" xfId="398" xr:uid="{00000000-0005-0000-0000-00008A010000}"/>
    <cellStyle name="___PERSONAL_1_EWC 43.5MW8oMtresc 3_25_02v2w_esc_1" xfId="399" xr:uid="{00000000-0005-0000-0000-00008B010000}"/>
    <cellStyle name="___PERSONAL_1_Sheet1" xfId="400" xr:uid="{00000000-0005-0000-0000-00008C010000}"/>
    <cellStyle name="___PERSONAL_1_Wind farm - operation CF" xfId="401" xr:uid="{00000000-0005-0000-0000-00008D010000}"/>
    <cellStyle name="___PERSONAL_1_Wind farm - operation CF_1" xfId="402" xr:uid="{00000000-0005-0000-0000-00008E010000}"/>
    <cellStyle name="___PERSONAL_2" xfId="403" xr:uid="{00000000-0005-0000-0000-00008F010000}"/>
    <cellStyle name="___PERSONAL_2_ClearSky_AEP_Min_04.04.02_Bank" xfId="404" xr:uid="{00000000-0005-0000-0000-000090010000}"/>
    <cellStyle name="___PERSONAL_2_ClearSky_AEP_Min_04.04.02_Bank_1" xfId="405" xr:uid="{00000000-0005-0000-0000-000091010000}"/>
    <cellStyle name="___PERSONAL_2_Clearsky_internal_050301" xfId="406" xr:uid="{00000000-0005-0000-0000-000092010000}"/>
    <cellStyle name="___PERSONAL_2_Clearsky_internal_050301_1" xfId="407" xr:uid="{00000000-0005-0000-0000-000093010000}"/>
    <cellStyle name="___PERSONAL_2_Clearsky_internal_070201" xfId="408" xr:uid="{00000000-0005-0000-0000-000094010000}"/>
    <cellStyle name="___PERSONAL_2_Clearsky_internal_070201.xls Chart 2" xfId="409" xr:uid="{00000000-0005-0000-0000-000095010000}"/>
    <cellStyle name="___PERSONAL_2_Clearsky_internal_070201.xls Chart 2_1" xfId="410" xr:uid="{00000000-0005-0000-0000-000096010000}"/>
    <cellStyle name="___PERSONAL_2_Clearsky_internal_070201_1" xfId="411" xr:uid="{00000000-0005-0000-0000-000097010000}"/>
    <cellStyle name="___PERSONAL_2_Clearsky_internal_070201_1_Clearsky_internal_070201" xfId="412" xr:uid="{00000000-0005-0000-0000-000098010000}"/>
    <cellStyle name="___PERSONAL_2_Clearsky_internal_070201_1_Clearsky_Outside_070201.xls Chart 2" xfId="413" xr:uid="{00000000-0005-0000-0000-000099010000}"/>
    <cellStyle name="___PERSONAL_2_Clearsky_internal_070201_2" xfId="414" xr:uid="{00000000-0005-0000-0000-00009A010000}"/>
    <cellStyle name="___PERSONAL_2_Clearsky_internal_070201_Clearsky_Outside_070201.xls Chart 2" xfId="415" xr:uid="{00000000-0005-0000-0000-00009B010000}"/>
    <cellStyle name="___PERSONAL_2_Clearsky_Outside_070201.xls Chart 2" xfId="416" xr:uid="{00000000-0005-0000-0000-00009C010000}"/>
    <cellStyle name="___PERSONAL_2_Clearsky_Outside_070201.xls Chart 2_1" xfId="417" xr:uid="{00000000-0005-0000-0000-00009D010000}"/>
    <cellStyle name="___PERSONAL_2_Clearsky_Outside_070201.xls Chart 2_2" xfId="418" xr:uid="{00000000-0005-0000-0000-00009E010000}"/>
    <cellStyle name="___PERSONAL_2_EWC 43.5MW8oMtresc 3_25_021" xfId="419" xr:uid="{00000000-0005-0000-0000-00009F010000}"/>
    <cellStyle name="___PERSONAL_2_EWC 43.5MW8oMtresc 3_25_021_1" xfId="420" xr:uid="{00000000-0005-0000-0000-0000A0010000}"/>
    <cellStyle name="___PERSONAL_2_EWC 43.5MW8oMtresc 3_25_02v2" xfId="421" xr:uid="{00000000-0005-0000-0000-0000A1010000}"/>
    <cellStyle name="___PERSONAL_2_EWC 43.5MW8oMtresc 3_25_02v2w_esc" xfId="422" xr:uid="{00000000-0005-0000-0000-0000A2010000}"/>
    <cellStyle name="___PERSONAL_2_EWC 43.5MW8oMtresc 3_25_02v2w_esc_1" xfId="423" xr:uid="{00000000-0005-0000-0000-0000A3010000}"/>
    <cellStyle name="___PERSONAL_2_Wind farm - operation CF" xfId="424" xr:uid="{00000000-0005-0000-0000-0000A4010000}"/>
    <cellStyle name="___PERSONAL_2_Wind farm - operation CF_1" xfId="425" xr:uid="{00000000-0005-0000-0000-0000A5010000}"/>
    <cellStyle name="___PERSONAL_3" xfId="426" xr:uid="{00000000-0005-0000-0000-0000A6010000}"/>
    <cellStyle name="___PERSONAL_3_ClearSky_AEP_Min_04.04.02_Bank" xfId="427" xr:uid="{00000000-0005-0000-0000-0000A7010000}"/>
    <cellStyle name="___PERSONAL_3_Clearsky_internal_050301" xfId="428" xr:uid="{00000000-0005-0000-0000-0000A8010000}"/>
    <cellStyle name="___PERSONAL_3_Clearsky_internal_070201" xfId="429" xr:uid="{00000000-0005-0000-0000-0000A9010000}"/>
    <cellStyle name="___PERSONAL_3_Clearsky_internal_070201.xls Chart 2" xfId="430" xr:uid="{00000000-0005-0000-0000-0000AA010000}"/>
    <cellStyle name="___PERSONAL_3_Clearsky_internal_070201_1" xfId="431" xr:uid="{00000000-0005-0000-0000-0000AB010000}"/>
    <cellStyle name="___PERSONAL_3_Clearsky_internal_070201_Clearsky_Outside_070201.xls Chart 2" xfId="432" xr:uid="{00000000-0005-0000-0000-0000AC010000}"/>
    <cellStyle name="___PERSONAL_3_Clearsky_Outside_070201.xls Chart 2" xfId="433" xr:uid="{00000000-0005-0000-0000-0000AD010000}"/>
    <cellStyle name="___PERSONAL_3_EWC 43.5MW8oMtresc 3_25_021" xfId="434" xr:uid="{00000000-0005-0000-0000-0000AE010000}"/>
    <cellStyle name="___PERSONAL_3_EWC 43.5MW8oMtresc 3_25_02v2" xfId="435" xr:uid="{00000000-0005-0000-0000-0000AF010000}"/>
    <cellStyle name="___PERSONAL_3_EWC 43.5MW8oMtresc 3_25_02v2w_esc" xfId="436" xr:uid="{00000000-0005-0000-0000-0000B0010000}"/>
    <cellStyle name="___PERSONAL_3_EWC 43.5MW8oMtresc 3_25_02v2w_esc_1" xfId="437" xr:uid="{00000000-0005-0000-0000-0000B1010000}"/>
    <cellStyle name="___PERSONAL_3_Wind farm - operation CF" xfId="438" xr:uid="{00000000-0005-0000-0000-0000B2010000}"/>
    <cellStyle name="___PERSONAL_4" xfId="439" xr:uid="{00000000-0005-0000-0000-0000B3010000}"/>
    <cellStyle name="___PERSONAL_ClearSky_AEP_Min_04.04.02_Bank" xfId="440" xr:uid="{00000000-0005-0000-0000-0000B4010000}"/>
    <cellStyle name="___PERSONAL_ClearSky_AEP_Min_04.04.02_Bank_1" xfId="441" xr:uid="{00000000-0005-0000-0000-0000B5010000}"/>
    <cellStyle name="___PERSONAL_Clearsky_internal_050301" xfId="442" xr:uid="{00000000-0005-0000-0000-0000B6010000}"/>
    <cellStyle name="___PERSONAL_Clearsky_internal_050301_1" xfId="443" xr:uid="{00000000-0005-0000-0000-0000B7010000}"/>
    <cellStyle name="___PERSONAL_Clearsky_internal_070201" xfId="444" xr:uid="{00000000-0005-0000-0000-0000B8010000}"/>
    <cellStyle name="___PERSONAL_Clearsky_internal_070201.xls Chart 2" xfId="445" xr:uid="{00000000-0005-0000-0000-0000B9010000}"/>
    <cellStyle name="___PERSONAL_Clearsky_internal_070201.xls Chart 2_1" xfId="446" xr:uid="{00000000-0005-0000-0000-0000BA010000}"/>
    <cellStyle name="___PERSONAL_Clearsky_internal_070201_1" xfId="447" xr:uid="{00000000-0005-0000-0000-0000BB010000}"/>
    <cellStyle name="___PERSONAL_Clearsky_internal_070201_1_Clearsky_internal_070201" xfId="448" xr:uid="{00000000-0005-0000-0000-0000BC010000}"/>
    <cellStyle name="___PERSONAL_Clearsky_internal_070201_1_Clearsky_Outside_070201.xls Chart 2" xfId="449" xr:uid="{00000000-0005-0000-0000-0000BD010000}"/>
    <cellStyle name="___PERSONAL_Clearsky_internal_070201_2" xfId="450" xr:uid="{00000000-0005-0000-0000-0000BE010000}"/>
    <cellStyle name="___PERSONAL_Clearsky_internal_070201_Clearsky_Outside_070201.xls Chart 2" xfId="451" xr:uid="{00000000-0005-0000-0000-0000BF010000}"/>
    <cellStyle name="___PERSONAL_Clearsky_Outside_070201.xls Chart 2" xfId="452" xr:uid="{00000000-0005-0000-0000-0000C0010000}"/>
    <cellStyle name="___PERSONAL_Clearsky_Outside_070201.xls Chart 2_1" xfId="453" xr:uid="{00000000-0005-0000-0000-0000C1010000}"/>
    <cellStyle name="___PERSONAL_EWC 43.5MW8oMtresc 3_25_021" xfId="454" xr:uid="{00000000-0005-0000-0000-0000C2010000}"/>
    <cellStyle name="___PERSONAL_EWC 43.5MW8oMtresc 3_25_02v2" xfId="455" xr:uid="{00000000-0005-0000-0000-0000C3010000}"/>
    <cellStyle name="___PERSONAL_EWC 43.5MW8oMtresc 3_25_02v2_1" xfId="456" xr:uid="{00000000-0005-0000-0000-0000C4010000}"/>
    <cellStyle name="___PERSONAL_EWC 43.5MW8oMtresc 3_25_02v2w_esc" xfId="457" xr:uid="{00000000-0005-0000-0000-0000C5010000}"/>
    <cellStyle name="___PERSONAL_EWC 43.5MW8oMtresc 3_25_02v2w_esc_1" xfId="458" xr:uid="{00000000-0005-0000-0000-0000C6010000}"/>
    <cellStyle name="___PERSONAL_Sheet1" xfId="459" xr:uid="{00000000-0005-0000-0000-0000C7010000}"/>
    <cellStyle name="___PERSONAL_Wind farm - operation CF" xfId="460" xr:uid="{00000000-0005-0000-0000-0000C8010000}"/>
    <cellStyle name="___PERSONAL_Wind farm - operation CF_1" xfId="461" xr:uid="{00000000-0005-0000-0000-0000C9010000}"/>
    <cellStyle name="___Query11" xfId="462" xr:uid="{00000000-0005-0000-0000-0000CA010000}"/>
    <cellStyle name="___Sheet1" xfId="463" xr:uid="{00000000-0005-0000-0000-0000CB010000}"/>
    <cellStyle name="___Sheet1 (2)" xfId="464" xr:uid="{00000000-0005-0000-0000-0000CC010000}"/>
    <cellStyle name="___Sheet2" xfId="465" xr:uid="{00000000-0005-0000-0000-0000CD010000}"/>
    <cellStyle name="___Sheet2_ClearSky_AEP_Min_04.04.02_Bank" xfId="466" xr:uid="{00000000-0005-0000-0000-0000CE010000}"/>
    <cellStyle name="___Sheet2_Clearsky_internal_050301" xfId="467" xr:uid="{00000000-0005-0000-0000-0000CF010000}"/>
    <cellStyle name="___Sheet2_Clearsky_internal_070201" xfId="468" xr:uid="{00000000-0005-0000-0000-0000D0010000}"/>
    <cellStyle name="___Sheet2_Clearsky_internal_070201.xls Chart 2" xfId="469" xr:uid="{00000000-0005-0000-0000-0000D1010000}"/>
    <cellStyle name="___Sheet2_Clearsky_internal_070201_1" xfId="470" xr:uid="{00000000-0005-0000-0000-0000D2010000}"/>
    <cellStyle name="___Sheet2_Clearsky_internal_070201_Clearsky_Outside_070201.xls Chart 2" xfId="471" xr:uid="{00000000-0005-0000-0000-0000D3010000}"/>
    <cellStyle name="___Sheet2_Clearsky_Outside_070201.xls Chart 2" xfId="472" xr:uid="{00000000-0005-0000-0000-0000D4010000}"/>
    <cellStyle name="___Sheet2_EWC 43.5MW8oMtresc 3_25_021" xfId="473" xr:uid="{00000000-0005-0000-0000-0000D5010000}"/>
    <cellStyle name="___Sheet2_EWC 43.5MW8oMtresc 3_25_021_1" xfId="474" xr:uid="{00000000-0005-0000-0000-0000D6010000}"/>
    <cellStyle name="___Sheet2_EWC 43.5MW8oMtresc 3_25_02v2" xfId="475" xr:uid="{00000000-0005-0000-0000-0000D7010000}"/>
    <cellStyle name="___Sheet2_EWC 43.5MW8oMtresc 3_25_02v2_1" xfId="476" xr:uid="{00000000-0005-0000-0000-0000D8010000}"/>
    <cellStyle name="___Sheet2_EWC 43.5MW8oMtresc 3_25_02v2w_esc" xfId="477" xr:uid="{00000000-0005-0000-0000-0000D9010000}"/>
    <cellStyle name="___Sheet2_Wind farm - operation CF" xfId="478" xr:uid="{00000000-0005-0000-0000-0000DA010000}"/>
    <cellStyle name="_020122 TIM MITCHELL" xfId="479" xr:uid="{00000000-0005-0000-0000-0000DB010000}"/>
    <cellStyle name="_04 April 08  Gross Margin" xfId="480" xr:uid="{00000000-0005-0000-0000-0000DC010000}"/>
    <cellStyle name="_05 May 08  Gross Margin" xfId="481" xr:uid="{00000000-0005-0000-0000-0000DD010000}"/>
    <cellStyle name="_08 August 08  Gross Margin" xfId="482" xr:uid="{00000000-0005-0000-0000-0000DE010000}"/>
    <cellStyle name="_2.0 Summary Financial Results" xfId="483" xr:uid="{00000000-0005-0000-0000-0000DF010000}"/>
    <cellStyle name="_256" xfId="484" xr:uid="{00000000-0005-0000-0000-0000E0010000}"/>
    <cellStyle name="_257" xfId="485" xr:uid="{00000000-0005-0000-0000-0000E1010000}"/>
    <cellStyle name="_325 Wind Energy" xfId="486" xr:uid="{00000000-0005-0000-0000-0000E2010000}"/>
    <cellStyle name="_343 PPM Wind Mngt" xfId="487" xr:uid="{00000000-0005-0000-0000-0000E3010000}"/>
    <cellStyle name="_397" xfId="488" xr:uid="{00000000-0005-0000-0000-0000E4010000}"/>
    <cellStyle name="_6.4.2 Working copy" xfId="489" xr:uid="{00000000-0005-0000-0000-0000E5010000}"/>
    <cellStyle name="_653" xfId="490" xr:uid="{00000000-0005-0000-0000-0000E6010000}"/>
    <cellStyle name="_7 Aeolus_PPM Wind Energy Summary Updated 07_16_07" xfId="491" xr:uid="{00000000-0005-0000-0000-0000E7010000}"/>
    <cellStyle name="_Accrual" xfId="492" xr:uid="{00000000-0005-0000-0000-0000E8010000}"/>
    <cellStyle name="_AE I-B" xfId="493" xr:uid="{00000000-0005-0000-0000-0000E9010000}"/>
    <cellStyle name="_AE II-B" xfId="494" xr:uid="{00000000-0005-0000-0000-0000EA010000}"/>
    <cellStyle name="_AE III-B" xfId="495" xr:uid="{00000000-0005-0000-0000-0000EB010000}"/>
    <cellStyle name="_Aeolus II 5-10-06 v27" xfId="496" xr:uid="{00000000-0005-0000-0000-0000EC010000}"/>
    <cellStyle name="_Aeolus IV" xfId="497" xr:uid="{00000000-0005-0000-0000-0000ED010000}"/>
    <cellStyle name="_Amortization Schedule" xfId="498" xr:uid="{00000000-0005-0000-0000-0000EE010000}"/>
    <cellStyle name="_BAII - 9 1 Wind IR - Aeolus_070808" xfId="499" xr:uid="{00000000-0005-0000-0000-0000EF010000}"/>
    <cellStyle name="_BAII - 9 1 Wind IR - Aeolus_081108" xfId="500" xr:uid="{00000000-0005-0000-0000-0000F0010000}"/>
    <cellStyle name="_BAII - 9 1 Wind IR - BTS_070808" xfId="501" xr:uid="{00000000-0005-0000-0000-0000F1010000}"/>
    <cellStyle name="_BAII - 9 1 Wind IR - BTS_081108" xfId="502" xr:uid="{00000000-0005-0000-0000-0000F2010000}"/>
    <cellStyle name="_BAII - 9 1 Wind IR - G and A_070808" xfId="503" xr:uid="{00000000-0005-0000-0000-0000F3010000}"/>
    <cellStyle name="_BAII - 9 1 Wind IR - G and A_070908" xfId="504" xr:uid="{00000000-0005-0000-0000-0000F4010000}"/>
    <cellStyle name="_BAII - 9 1 Wind IR - G and A_081108" xfId="505" xr:uid="{00000000-0005-0000-0000-0000F5010000}"/>
    <cellStyle name="_BAII - 9 1 Wind IR - Owned_070808" xfId="506" xr:uid="{00000000-0005-0000-0000-0000F6010000}"/>
    <cellStyle name="_BAII - 9 1 Wind IR - Owned_081108" xfId="507" xr:uid="{00000000-0005-0000-0000-0000F7010000}"/>
    <cellStyle name="_BAII - 9 1 Wind IR - PPA_070808" xfId="508" xr:uid="{00000000-0005-0000-0000-0000F8010000}"/>
    <cellStyle name="_BAII - 9 1 Wind IR - PPA's_081108" xfId="509" xr:uid="{00000000-0005-0000-0000-0000F9010000}"/>
    <cellStyle name="_BAII - 9 1 Wind IR - Rec Trading_070808" xfId="510" xr:uid="{00000000-0005-0000-0000-0000FA010000}"/>
    <cellStyle name="_BAII - 9 1 Wind IR - Rec Trading_081108" xfId="511" xr:uid="{00000000-0005-0000-0000-0000FB010000}"/>
    <cellStyle name="_BAII - 9 1 Wind IR - Solar_070808" xfId="512" xr:uid="{00000000-0005-0000-0000-0000FC010000}"/>
    <cellStyle name="_BAII - 9 1 Wind IR - Solar_081108" xfId="513" xr:uid="{00000000-0005-0000-0000-0000FD010000}"/>
    <cellStyle name="_BAII - 9 1 Wind IR - Wind Ops_070808" xfId="514" xr:uid="{00000000-0005-0000-0000-0000FE010000}"/>
    <cellStyle name="_BAII - 9 1 Wind IR - Wind Ops_081108" xfId="515" xr:uid="{00000000-0005-0000-0000-0000FF010000}"/>
    <cellStyle name="_BAII - 9 1 Wind SPHI - Aeolus_040708" xfId="516" xr:uid="{00000000-0005-0000-0000-000000020000}"/>
    <cellStyle name="_BAII - 9 1 Wind SPHI - Aeolus_050708" xfId="517" xr:uid="{00000000-0005-0000-0000-000001020000}"/>
    <cellStyle name="_BAII - 9 1 Wind SPHI - Aeolus_060608" xfId="518" xr:uid="{00000000-0005-0000-0000-000002020000}"/>
    <cellStyle name="_BAII - 9 1 Wind SPHI - BTS_040708" xfId="519" xr:uid="{00000000-0005-0000-0000-000003020000}"/>
    <cellStyle name="_BAII - 9 1 Wind SPHI - BTS_050708" xfId="520" xr:uid="{00000000-0005-0000-0000-000004020000}"/>
    <cellStyle name="_BAII - 9 1 Wind SPHI - BTS_060608" xfId="521" xr:uid="{00000000-0005-0000-0000-000005020000}"/>
    <cellStyle name="_BAII - 9 1 Wind SPHI - G and A_040708" xfId="522" xr:uid="{00000000-0005-0000-0000-000006020000}"/>
    <cellStyle name="_BAII - 9 1 Wind SPHI - G and A_050708" xfId="523" xr:uid="{00000000-0005-0000-0000-000007020000}"/>
    <cellStyle name="_BAII - 9 1 Wind SPHI - G and A_060608" xfId="524" xr:uid="{00000000-0005-0000-0000-000008020000}"/>
    <cellStyle name="_BAII - 9 1 Wind SPHI - Owned_040708" xfId="525" xr:uid="{00000000-0005-0000-0000-000009020000}"/>
    <cellStyle name="_BAII - 9 1 Wind SPHI - Owned_040808" xfId="526" xr:uid="{00000000-0005-0000-0000-00000A020000}"/>
    <cellStyle name="_BAII - 9 1 Wind SPHI - Owned_050708" xfId="527" xr:uid="{00000000-0005-0000-0000-00000B020000}"/>
    <cellStyle name="_BAII - 9 1 Wind SPHI - Owned_050808" xfId="528" xr:uid="{00000000-0005-0000-0000-00000C020000}"/>
    <cellStyle name="_BAII - 9 1 Wind SPHI - Owned_060608" xfId="529" xr:uid="{00000000-0005-0000-0000-00000D020000}"/>
    <cellStyle name="_BAII - 9 1 Wind SPHI - PPA's_040708" xfId="530" xr:uid="{00000000-0005-0000-0000-00000E020000}"/>
    <cellStyle name="_BAII - 9 1 Wind SPHI - PPA's_050708" xfId="531" xr:uid="{00000000-0005-0000-0000-00000F020000}"/>
    <cellStyle name="_BAII - 9 1 Wind SPHI - PPA's_060608" xfId="532" xr:uid="{00000000-0005-0000-0000-000010020000}"/>
    <cellStyle name="_BAII - 9 1 Wind SPHI - Rec Trading_040708" xfId="533" xr:uid="{00000000-0005-0000-0000-000011020000}"/>
    <cellStyle name="_BAII - 9 1 Wind SPHI - Rec Trading_050708" xfId="534" xr:uid="{00000000-0005-0000-0000-000012020000}"/>
    <cellStyle name="_BAII - 9 1 Wind SPHI - Rec Trading_060608" xfId="535" xr:uid="{00000000-0005-0000-0000-000013020000}"/>
    <cellStyle name="_BAII - 9 1 Wind SPHI - Solar_060608" xfId="536" xr:uid="{00000000-0005-0000-0000-000014020000}"/>
    <cellStyle name="_BAII - 9 1 Wind SPHI - Wind Ops_040708" xfId="537" xr:uid="{00000000-0005-0000-0000-000015020000}"/>
    <cellStyle name="_BAII - 9 1 Wind SPHI - Wind Ops_050708" xfId="538" xr:uid="{00000000-0005-0000-0000-000016020000}"/>
    <cellStyle name="_BAII - 9 1 Wind SPHI - Wind Ops_060608" xfId="539" xr:uid="{00000000-0005-0000-0000-000017020000}"/>
    <cellStyle name="_BAII - 9 5 Wind Total and Segments_040708" xfId="540" xr:uid="{00000000-0005-0000-0000-000018020000}"/>
    <cellStyle name="_BAII - 9 5 Wind Total and Segments_040808" xfId="541" xr:uid="{00000000-0005-0000-0000-000019020000}"/>
    <cellStyle name="_BAII - 9 5 Wind Total and Segments_050708" xfId="542" xr:uid="{00000000-0005-0000-0000-00001A020000}"/>
    <cellStyle name="_BAII - 9 5 Wind Total and Segments_050808" xfId="543" xr:uid="{00000000-0005-0000-0000-00001B020000}"/>
    <cellStyle name="_BAII - 9 5 Wind Total and Segments_060608" xfId="544" xr:uid="{00000000-0005-0000-0000-00001C020000}"/>
    <cellStyle name="_BAII - 9 5 Wind Total and Segments_070808" xfId="545" xr:uid="{00000000-0005-0000-0000-00001D020000}"/>
    <cellStyle name="_BAII - 9 5 Wind Total and Segments_070908" xfId="546" xr:uid="{00000000-0005-0000-0000-00001E020000}"/>
    <cellStyle name="_BAII - 9 5 Wind Total and Segments_081108" xfId="547" xr:uid="{00000000-0005-0000-0000-00001F020000}"/>
    <cellStyle name="_BAII - 9.1 Wind SPHI - Aeolus_031008" xfId="548" xr:uid="{00000000-0005-0000-0000-000020020000}"/>
    <cellStyle name="_BAII - 9.1 Wind SPHI - Owned_031008" xfId="549" xr:uid="{00000000-0005-0000-0000-000021020000}"/>
    <cellStyle name="_BAII - 9.1 Wind SPHI - PPA's_031008" xfId="550" xr:uid="{00000000-0005-0000-0000-000022020000}"/>
    <cellStyle name="_BAII - 9.1 Wind SPHI - Rec Trading_031008" xfId="551" xr:uid="{00000000-0005-0000-0000-000023020000}"/>
    <cellStyle name="_Big Horn" xfId="552" xr:uid="{00000000-0005-0000-0000-000024020000}"/>
    <cellStyle name="_Big Horn_1" xfId="553" xr:uid="{00000000-0005-0000-0000-000025020000}"/>
    <cellStyle name="_Buffalo Ridge" xfId="554" xr:uid="{00000000-0005-0000-0000-000026020000}"/>
    <cellStyle name="_Cassleman" xfId="555" xr:uid="{00000000-0005-0000-0000-000027020000}"/>
    <cellStyle name="_Co Wind Farm" xfId="556" xr:uid="{00000000-0005-0000-0000-000028020000}"/>
    <cellStyle name="_Copy of Aeolus II Investor Model v77 2006-10-30" xfId="557" xr:uid="{00000000-0005-0000-0000-000029020000}"/>
    <cellStyle name="_Crescent Ridge" xfId="558" xr:uid="{00000000-0005-0000-0000-00002A020000}"/>
    <cellStyle name="_CY08 Budget MWh" xfId="559" xr:uid="{00000000-0005-0000-0000-00002B020000}"/>
    <cellStyle name="_Dillon" xfId="560" xr:uid="{00000000-0005-0000-0000-00002C020000}"/>
    <cellStyle name="_Elk River" xfId="561" xr:uid="{00000000-0005-0000-0000-00002D020000}"/>
    <cellStyle name="_Elm Creek" xfId="562" xr:uid="{00000000-0005-0000-0000-00002E020000}"/>
    <cellStyle name="_enXco NSP IV (mdf) v3.7" xfId="563" xr:uid="{00000000-0005-0000-0000-00002F020000}"/>
    <cellStyle name="_ER KPIsv1" xfId="564" xr:uid="{00000000-0005-0000-0000-000030020000}"/>
    <cellStyle name="_Flat Rock 634" xfId="565" xr:uid="{00000000-0005-0000-0000-000031020000}"/>
    <cellStyle name="_Flat Rock II 643" xfId="566" xr:uid="{00000000-0005-0000-0000-000032020000}"/>
    <cellStyle name="_Flying Cloud" xfId="567" xr:uid="{00000000-0005-0000-0000-000033020000}"/>
    <cellStyle name="_Frontier Wind - Sent to Capstar v. 4.23.07" xfId="568" xr:uid="{00000000-0005-0000-0000-000034020000}"/>
    <cellStyle name="_GM Budget" xfId="569" xr:uid="{00000000-0005-0000-0000-000035020000}"/>
    <cellStyle name="_Gross Margin by month" xfId="570" xr:uid="{00000000-0005-0000-0000-000036020000}"/>
    <cellStyle name="_High Winds" xfId="571" xr:uid="{00000000-0005-0000-0000-000037020000}"/>
    <cellStyle name="_IBE Monthly 2008 Aird" xfId="572" xr:uid="{00000000-0005-0000-0000-000038020000}"/>
    <cellStyle name="_IBE Reporting Format Template" xfId="573" xr:uid="{00000000-0005-0000-0000-000039020000}"/>
    <cellStyle name="_Internal Economics" xfId="574" xr:uid="{00000000-0005-0000-0000-00003A020000}"/>
    <cellStyle name="_Investor Model 12-16-05" xfId="575" xr:uid="{00000000-0005-0000-0000-00003B020000}"/>
    <cellStyle name="_JPMCC 90-10 bid 09-19-06 Linked" xfId="576" xr:uid="{00000000-0005-0000-0000-00003C020000}"/>
    <cellStyle name="_Jun 07 IBE Accounts1" xfId="577" xr:uid="{00000000-0005-0000-0000-00003D020000}"/>
    <cellStyle name="_Klondike" xfId="578" xr:uid="{00000000-0005-0000-0000-00003E020000}"/>
    <cellStyle name="_Klondike II" xfId="579" xr:uid="{00000000-0005-0000-0000-00003F020000}"/>
    <cellStyle name="_Klondike III" xfId="580" xr:uid="{00000000-0005-0000-0000-000040020000}"/>
    <cellStyle name="_Locust Ridge" xfId="581" xr:uid="{00000000-0005-0000-0000-000041020000}"/>
    <cellStyle name="_MinnDakota" xfId="582" xr:uid="{00000000-0005-0000-0000-000042020000}"/>
    <cellStyle name="_Moraine" xfId="583" xr:uid="{00000000-0005-0000-0000-000043020000}"/>
    <cellStyle name="_Mt View" xfId="584" xr:uid="{00000000-0005-0000-0000-000044020000}"/>
    <cellStyle name="_MW Budget" xfId="585" xr:uid="{00000000-0005-0000-0000-000045020000}"/>
    <cellStyle name="_NBV-March07" xfId="586" xr:uid="{00000000-0005-0000-0000-000046020000}"/>
    <cellStyle name="_Northern Iowa" xfId="587" xr:uid="{00000000-0005-0000-0000-000047020000}"/>
    <cellStyle name="_Oct 07 &amp; monthly" xfId="588" xr:uid="{00000000-0005-0000-0000-000048020000}"/>
    <cellStyle name="_Pablo PROPOSAL - PPM Dec07(no links) (2)" xfId="589" xr:uid="{00000000-0005-0000-0000-000049020000}"/>
    <cellStyle name="_Partnership Accounts" xfId="590" xr:uid="{00000000-0005-0000-0000-00004A020000}"/>
    <cellStyle name="_Phoenix" xfId="591" xr:uid="{00000000-0005-0000-0000-00004B020000}"/>
    <cellStyle name="_Pleasant Valley" xfId="592" xr:uid="{00000000-0005-0000-0000-00004C020000}"/>
    <cellStyle name="_PPM" xfId="593" xr:uid="{00000000-0005-0000-0000-00004D020000}"/>
    <cellStyle name="_PPM Wind Operating Companies Detail by Account" xfId="594" xr:uid="{00000000-0005-0000-0000-00004E020000}"/>
    <cellStyle name="_ProvHts" xfId="595" xr:uid="{00000000-0005-0000-0000-00004F020000}"/>
    <cellStyle name="_PSEG asset valuation 1.1" xfId="596" xr:uid="{00000000-0005-0000-0000-000050020000}"/>
    <cellStyle name="_PSEG Swap v3.5 PSEG Assets" xfId="597" xr:uid="{00000000-0005-0000-0000-000051020000}"/>
    <cellStyle name="_Quarterly Investor Model 1-30-06" xfId="598" xr:uid="{00000000-0005-0000-0000-000052020000}"/>
    <cellStyle name="_SA Financial Model v1.0" xfId="599" xr:uid="{00000000-0005-0000-0000-000053020000}"/>
    <cellStyle name="_Sep 325 TB" xfId="600" xr:uid="{00000000-0005-0000-0000-000054020000}"/>
    <cellStyle name="_Sheet1" xfId="601" xr:uid="{00000000-0005-0000-0000-000055020000}"/>
    <cellStyle name="_Sheet1_1" xfId="602" xr:uid="{00000000-0005-0000-0000-000056020000}"/>
    <cellStyle name="_Shiloh" xfId="603" xr:uid="{00000000-0005-0000-0000-000057020000}"/>
    <cellStyle name="_South Chestnut" xfId="604" xr:uid="{00000000-0005-0000-0000-000058020000}"/>
    <cellStyle name="_Stateline" xfId="605" xr:uid="{00000000-0005-0000-0000-000059020000}"/>
    <cellStyle name="_Summary PTC by Mo from Detail" xfId="606" xr:uid="{00000000-0005-0000-0000-00005A020000}"/>
    <cellStyle name="_topOfIowa" xfId="607" xr:uid="{00000000-0005-0000-0000-00005B020000}"/>
    <cellStyle name="_Trimont" xfId="608" xr:uid="{00000000-0005-0000-0000-00005C020000}"/>
    <cellStyle name="_Twin Buttes" xfId="609" xr:uid="{00000000-0005-0000-0000-00005D020000}"/>
    <cellStyle name="_Wind" xfId="610" xr:uid="{00000000-0005-0000-0000-00005E020000}"/>
    <cellStyle name="_Wind Consolidated" xfId="611" xr:uid="{00000000-0005-0000-0000-00005F020000}"/>
    <cellStyle name="_Wind Farms Total Capacity" xfId="612" xr:uid="{00000000-0005-0000-0000-000060020000}"/>
    <cellStyle name="_Wind GM" xfId="613" xr:uid="{00000000-0005-0000-0000-000061020000}"/>
    <cellStyle name="_Wind Owned Consolidated" xfId="614" xr:uid="{00000000-0005-0000-0000-000062020000}"/>
    <cellStyle name="_WindBusiness" xfId="615" xr:uid="{00000000-0005-0000-0000-000063020000}"/>
    <cellStyle name="~Capacity (0)" xfId="616" xr:uid="{00000000-0005-0000-0000-000064020000}"/>
    <cellStyle name="~Capacity (1)" xfId="617" xr:uid="{00000000-0005-0000-0000-000065020000}"/>
    <cellStyle name="~Escalation" xfId="618" xr:uid="{00000000-0005-0000-0000-000066020000}"/>
    <cellStyle name="~Gas (0)" xfId="619" xr:uid="{00000000-0005-0000-0000-000067020000}"/>
    <cellStyle name="~Gas Price" xfId="620" xr:uid="{00000000-0005-0000-0000-000068020000}"/>
    <cellStyle name="~Power (0)" xfId="621" xr:uid="{00000000-0005-0000-0000-000069020000}"/>
    <cellStyle name="~Power Price" xfId="622" xr:uid="{00000000-0005-0000-0000-00006A020000}"/>
    <cellStyle name="˙˙˙˙˙˙˙˙˙˙˙˙˙˙˙˙˙˙˙˙˙˙˙˙˙˙˙˙˙˙˙˙˙˙˙˙˙˙˙˙˙_x0008_" xfId="623" xr:uid="{00000000-0005-0000-0000-00006B020000}"/>
    <cellStyle name="”€ќђќ‘ћ‚›‰" xfId="1691" xr:uid="{00000000-0005-0000-0000-00006C020000}"/>
    <cellStyle name="”€љ‘€ђћ‚ђќќ›‰" xfId="1692" xr:uid="{00000000-0005-0000-0000-00006D020000}"/>
    <cellStyle name="”ќђќ‘ћ‚›‰" xfId="1693" xr:uid="{00000000-0005-0000-0000-00006E020000}"/>
    <cellStyle name="”љ‘ђћ‚ђќќ›‰" xfId="1694" xr:uid="{00000000-0005-0000-0000-00006F020000}"/>
    <cellStyle name="„…ќ…†ќ›‰" xfId="1695" xr:uid="{00000000-0005-0000-0000-000070020000}"/>
    <cellStyle name="„ђ’ђ" xfId="1696" xr:uid="{00000000-0005-0000-0000-000071020000}"/>
    <cellStyle name="€’ћѓћ‚›‰" xfId="1699" xr:uid="{00000000-0005-0000-0000-000072020000}"/>
    <cellStyle name="‡ђѓћ‹ћ‚ћљ1" xfId="1697" xr:uid="{00000000-0005-0000-0000-000073020000}"/>
    <cellStyle name="‡ђѓћ‹ћ‚ћљ2" xfId="1698" xr:uid="{00000000-0005-0000-0000-000074020000}"/>
    <cellStyle name="’ћѓћ‚›‰" xfId="1690" xr:uid="{00000000-0005-0000-0000-000075020000}"/>
    <cellStyle name="0" xfId="1700" xr:uid="{00000000-0005-0000-0000-000076020000}"/>
    <cellStyle name="0%" xfId="1701" xr:uid="{00000000-0005-0000-0000-000077020000}"/>
    <cellStyle name="0,0" xfId="1702" xr:uid="{00000000-0005-0000-0000-000078020000}"/>
    <cellStyle name="0,0%" xfId="1703" xr:uid="{00000000-0005-0000-0000-000079020000}"/>
    <cellStyle name="0,0?" xfId="1704" xr:uid="{00000000-0005-0000-0000-00007A020000}"/>
    <cellStyle name="0,00" xfId="1705" xr:uid="{00000000-0005-0000-0000-00007B020000}"/>
    <cellStyle name="0,00%" xfId="1706" xr:uid="{00000000-0005-0000-0000-00007C020000}"/>
    <cellStyle name="0,00?" xfId="1707" xr:uid="{00000000-0005-0000-0000-00007D020000}"/>
    <cellStyle name="0,000" xfId="1708" xr:uid="{00000000-0005-0000-0000-00007E020000}"/>
    <cellStyle name="0?" xfId="1709" xr:uid="{00000000-0005-0000-0000-00007F020000}"/>
    <cellStyle name="20% - Colore 1" xfId="624" xr:uid="{00000000-0005-0000-0000-000080020000}"/>
    <cellStyle name="20% - Colore 1 10" xfId="1710" xr:uid="{00000000-0005-0000-0000-000081020000}"/>
    <cellStyle name="20% - Colore 1 2" xfId="625" xr:uid="{00000000-0005-0000-0000-000082020000}"/>
    <cellStyle name="20% - Colore 1 3" xfId="626" xr:uid="{00000000-0005-0000-0000-000083020000}"/>
    <cellStyle name="20% - Colore 1 4" xfId="1711" xr:uid="{00000000-0005-0000-0000-000084020000}"/>
    <cellStyle name="20% - Colore 1 5" xfId="1712" xr:uid="{00000000-0005-0000-0000-000085020000}"/>
    <cellStyle name="20% - Colore 1 6" xfId="1713" xr:uid="{00000000-0005-0000-0000-000086020000}"/>
    <cellStyle name="20% - Colore 1 7" xfId="1714" xr:uid="{00000000-0005-0000-0000-000087020000}"/>
    <cellStyle name="20% - Colore 1 8" xfId="1715" xr:uid="{00000000-0005-0000-0000-000088020000}"/>
    <cellStyle name="20% - Colore 1 9" xfId="1716" xr:uid="{00000000-0005-0000-0000-000089020000}"/>
    <cellStyle name="20% - Colore 2" xfId="627" xr:uid="{00000000-0005-0000-0000-00008A020000}"/>
    <cellStyle name="20% - Colore 2 10" xfId="1717" xr:uid="{00000000-0005-0000-0000-00008B020000}"/>
    <cellStyle name="20% - Colore 2 2" xfId="628" xr:uid="{00000000-0005-0000-0000-00008C020000}"/>
    <cellStyle name="20% - Colore 2 3" xfId="629" xr:uid="{00000000-0005-0000-0000-00008D020000}"/>
    <cellStyle name="20% - Colore 2 4" xfId="1718" xr:uid="{00000000-0005-0000-0000-00008E020000}"/>
    <cellStyle name="20% - Colore 2 5" xfId="1719" xr:uid="{00000000-0005-0000-0000-00008F020000}"/>
    <cellStyle name="20% - Colore 2 6" xfId="1720" xr:uid="{00000000-0005-0000-0000-000090020000}"/>
    <cellStyle name="20% - Colore 2 7" xfId="1721" xr:uid="{00000000-0005-0000-0000-000091020000}"/>
    <cellStyle name="20% - Colore 2 8" xfId="1722" xr:uid="{00000000-0005-0000-0000-000092020000}"/>
    <cellStyle name="20% - Colore 2 9" xfId="1723" xr:uid="{00000000-0005-0000-0000-000093020000}"/>
    <cellStyle name="20% - Colore 3" xfId="630" xr:uid="{00000000-0005-0000-0000-000094020000}"/>
    <cellStyle name="20% - Colore 3 10" xfId="1724" xr:uid="{00000000-0005-0000-0000-000095020000}"/>
    <cellStyle name="20% - Colore 3 2" xfId="631" xr:uid="{00000000-0005-0000-0000-000096020000}"/>
    <cellStyle name="20% - Colore 3 3" xfId="632" xr:uid="{00000000-0005-0000-0000-000097020000}"/>
    <cellStyle name="20% - Colore 3 4" xfId="1725" xr:uid="{00000000-0005-0000-0000-000098020000}"/>
    <cellStyle name="20% - Colore 3 5" xfId="1726" xr:uid="{00000000-0005-0000-0000-000099020000}"/>
    <cellStyle name="20% - Colore 3 6" xfId="1727" xr:uid="{00000000-0005-0000-0000-00009A020000}"/>
    <cellStyle name="20% - Colore 3 7" xfId="1728" xr:uid="{00000000-0005-0000-0000-00009B020000}"/>
    <cellStyle name="20% - Colore 3 8" xfId="1729" xr:uid="{00000000-0005-0000-0000-00009C020000}"/>
    <cellStyle name="20% - Colore 3 9" xfId="1730" xr:uid="{00000000-0005-0000-0000-00009D020000}"/>
    <cellStyle name="20% - Colore 4" xfId="633" xr:uid="{00000000-0005-0000-0000-00009E020000}"/>
    <cellStyle name="20% - Colore 4 10" xfId="1731" xr:uid="{00000000-0005-0000-0000-00009F020000}"/>
    <cellStyle name="20% - Colore 4 2" xfId="634" xr:uid="{00000000-0005-0000-0000-0000A0020000}"/>
    <cellStyle name="20% - Colore 4 3" xfId="635" xr:uid="{00000000-0005-0000-0000-0000A1020000}"/>
    <cellStyle name="20% - Colore 4 4" xfId="1732" xr:uid="{00000000-0005-0000-0000-0000A2020000}"/>
    <cellStyle name="20% - Colore 4 5" xfId="1733" xr:uid="{00000000-0005-0000-0000-0000A3020000}"/>
    <cellStyle name="20% - Colore 4 6" xfId="1734" xr:uid="{00000000-0005-0000-0000-0000A4020000}"/>
    <cellStyle name="20% - Colore 4 7" xfId="1735" xr:uid="{00000000-0005-0000-0000-0000A5020000}"/>
    <cellStyle name="20% - Colore 4 8" xfId="1736" xr:uid="{00000000-0005-0000-0000-0000A6020000}"/>
    <cellStyle name="20% - Colore 4 9" xfId="1737" xr:uid="{00000000-0005-0000-0000-0000A7020000}"/>
    <cellStyle name="20% - Colore 5" xfId="636" xr:uid="{00000000-0005-0000-0000-0000A8020000}"/>
    <cellStyle name="20% - Colore 5 10" xfId="1738" xr:uid="{00000000-0005-0000-0000-0000A9020000}"/>
    <cellStyle name="20% - Colore 5 2" xfId="637" xr:uid="{00000000-0005-0000-0000-0000AA020000}"/>
    <cellStyle name="20% - Colore 5 3" xfId="638" xr:uid="{00000000-0005-0000-0000-0000AB020000}"/>
    <cellStyle name="20% - Colore 5 4" xfId="1739" xr:uid="{00000000-0005-0000-0000-0000AC020000}"/>
    <cellStyle name="20% - Colore 5 5" xfId="1740" xr:uid="{00000000-0005-0000-0000-0000AD020000}"/>
    <cellStyle name="20% - Colore 5 6" xfId="1741" xr:uid="{00000000-0005-0000-0000-0000AE020000}"/>
    <cellStyle name="20% - Colore 5 7" xfId="1742" xr:uid="{00000000-0005-0000-0000-0000AF020000}"/>
    <cellStyle name="20% - Colore 5 8" xfId="1743" xr:uid="{00000000-0005-0000-0000-0000B0020000}"/>
    <cellStyle name="20% - Colore 5 9" xfId="1744" xr:uid="{00000000-0005-0000-0000-0000B1020000}"/>
    <cellStyle name="20% - Colore 6" xfId="639" xr:uid="{00000000-0005-0000-0000-0000B2020000}"/>
    <cellStyle name="20% - Colore 6 10" xfId="1745" xr:uid="{00000000-0005-0000-0000-0000B3020000}"/>
    <cellStyle name="20% - Colore 6 2" xfId="640" xr:uid="{00000000-0005-0000-0000-0000B4020000}"/>
    <cellStyle name="20% - Colore 6 3" xfId="641" xr:uid="{00000000-0005-0000-0000-0000B5020000}"/>
    <cellStyle name="20% - Colore 6 4" xfId="1746" xr:uid="{00000000-0005-0000-0000-0000B6020000}"/>
    <cellStyle name="20% - Colore 6 5" xfId="1747" xr:uid="{00000000-0005-0000-0000-0000B7020000}"/>
    <cellStyle name="20% - Colore 6 6" xfId="1748" xr:uid="{00000000-0005-0000-0000-0000B8020000}"/>
    <cellStyle name="20% - Colore 6 7" xfId="1749" xr:uid="{00000000-0005-0000-0000-0000B9020000}"/>
    <cellStyle name="20% - Colore 6 8" xfId="1750" xr:uid="{00000000-0005-0000-0000-0000BA020000}"/>
    <cellStyle name="20% - Colore 6 9" xfId="1751" xr:uid="{00000000-0005-0000-0000-0000BB020000}"/>
    <cellStyle name="40% - Colore 1" xfId="642" xr:uid="{00000000-0005-0000-0000-0000BC020000}"/>
    <cellStyle name="40% - Colore 1 10" xfId="1752" xr:uid="{00000000-0005-0000-0000-0000BD020000}"/>
    <cellStyle name="40% - Colore 1 2" xfId="643" xr:uid="{00000000-0005-0000-0000-0000BE020000}"/>
    <cellStyle name="40% - Colore 1 3" xfId="644" xr:uid="{00000000-0005-0000-0000-0000BF020000}"/>
    <cellStyle name="40% - Colore 1 4" xfId="1753" xr:uid="{00000000-0005-0000-0000-0000C0020000}"/>
    <cellStyle name="40% - Colore 1 5" xfId="1754" xr:uid="{00000000-0005-0000-0000-0000C1020000}"/>
    <cellStyle name="40% - Colore 1 6" xfId="1755" xr:uid="{00000000-0005-0000-0000-0000C2020000}"/>
    <cellStyle name="40% - Colore 1 7" xfId="1756" xr:uid="{00000000-0005-0000-0000-0000C3020000}"/>
    <cellStyle name="40% - Colore 1 8" xfId="1757" xr:uid="{00000000-0005-0000-0000-0000C4020000}"/>
    <cellStyle name="40% - Colore 1 9" xfId="1758" xr:uid="{00000000-0005-0000-0000-0000C5020000}"/>
    <cellStyle name="40% - Colore 2" xfId="645" xr:uid="{00000000-0005-0000-0000-0000C6020000}"/>
    <cellStyle name="40% - Colore 2 10" xfId="1759" xr:uid="{00000000-0005-0000-0000-0000C7020000}"/>
    <cellStyle name="40% - Colore 2 2" xfId="646" xr:uid="{00000000-0005-0000-0000-0000C8020000}"/>
    <cellStyle name="40% - Colore 2 3" xfId="647" xr:uid="{00000000-0005-0000-0000-0000C9020000}"/>
    <cellStyle name="40% - Colore 2 4" xfId="1760" xr:uid="{00000000-0005-0000-0000-0000CA020000}"/>
    <cellStyle name="40% - Colore 2 5" xfId="1761" xr:uid="{00000000-0005-0000-0000-0000CB020000}"/>
    <cellStyle name="40% - Colore 2 6" xfId="1762" xr:uid="{00000000-0005-0000-0000-0000CC020000}"/>
    <cellStyle name="40% - Colore 2 7" xfId="1763" xr:uid="{00000000-0005-0000-0000-0000CD020000}"/>
    <cellStyle name="40% - Colore 2 8" xfId="1764" xr:uid="{00000000-0005-0000-0000-0000CE020000}"/>
    <cellStyle name="40% - Colore 2 9" xfId="1765" xr:uid="{00000000-0005-0000-0000-0000CF020000}"/>
    <cellStyle name="40% - Colore 3" xfId="648" xr:uid="{00000000-0005-0000-0000-0000D0020000}"/>
    <cellStyle name="40% - Colore 3 10" xfId="1766" xr:uid="{00000000-0005-0000-0000-0000D1020000}"/>
    <cellStyle name="40% - Colore 3 2" xfId="649" xr:uid="{00000000-0005-0000-0000-0000D2020000}"/>
    <cellStyle name="40% - Colore 3 3" xfId="650" xr:uid="{00000000-0005-0000-0000-0000D3020000}"/>
    <cellStyle name="40% - Colore 3 4" xfId="1767" xr:uid="{00000000-0005-0000-0000-0000D4020000}"/>
    <cellStyle name="40% - Colore 3 5" xfId="1768" xr:uid="{00000000-0005-0000-0000-0000D5020000}"/>
    <cellStyle name="40% - Colore 3 6" xfId="1769" xr:uid="{00000000-0005-0000-0000-0000D6020000}"/>
    <cellStyle name="40% - Colore 3 7" xfId="1770" xr:uid="{00000000-0005-0000-0000-0000D7020000}"/>
    <cellStyle name="40% - Colore 3 8" xfId="1771" xr:uid="{00000000-0005-0000-0000-0000D8020000}"/>
    <cellStyle name="40% - Colore 3 9" xfId="1772" xr:uid="{00000000-0005-0000-0000-0000D9020000}"/>
    <cellStyle name="40% - Colore 4" xfId="651" xr:uid="{00000000-0005-0000-0000-0000DA020000}"/>
    <cellStyle name="40% - Colore 4 10" xfId="1773" xr:uid="{00000000-0005-0000-0000-0000DB020000}"/>
    <cellStyle name="40% - Colore 4 2" xfId="652" xr:uid="{00000000-0005-0000-0000-0000DC020000}"/>
    <cellStyle name="40% - Colore 4 3" xfId="653" xr:uid="{00000000-0005-0000-0000-0000DD020000}"/>
    <cellStyle name="40% - Colore 4 4" xfId="1774" xr:uid="{00000000-0005-0000-0000-0000DE020000}"/>
    <cellStyle name="40% - Colore 4 5" xfId="1775" xr:uid="{00000000-0005-0000-0000-0000DF020000}"/>
    <cellStyle name="40% - Colore 4 6" xfId="1776" xr:uid="{00000000-0005-0000-0000-0000E0020000}"/>
    <cellStyle name="40% - Colore 4 7" xfId="1777" xr:uid="{00000000-0005-0000-0000-0000E1020000}"/>
    <cellStyle name="40% - Colore 4 8" xfId="1778" xr:uid="{00000000-0005-0000-0000-0000E2020000}"/>
    <cellStyle name="40% - Colore 4 9" xfId="1779" xr:uid="{00000000-0005-0000-0000-0000E3020000}"/>
    <cellStyle name="40% - Colore 5" xfId="654" xr:uid="{00000000-0005-0000-0000-0000E4020000}"/>
    <cellStyle name="40% - Colore 5 10" xfId="1780" xr:uid="{00000000-0005-0000-0000-0000E5020000}"/>
    <cellStyle name="40% - Colore 5 2" xfId="655" xr:uid="{00000000-0005-0000-0000-0000E6020000}"/>
    <cellStyle name="40% - Colore 5 3" xfId="656" xr:uid="{00000000-0005-0000-0000-0000E7020000}"/>
    <cellStyle name="40% - Colore 5 4" xfId="1781" xr:uid="{00000000-0005-0000-0000-0000E8020000}"/>
    <cellStyle name="40% - Colore 5 5" xfId="1782" xr:uid="{00000000-0005-0000-0000-0000E9020000}"/>
    <cellStyle name="40% - Colore 5 6" xfId="1783" xr:uid="{00000000-0005-0000-0000-0000EA020000}"/>
    <cellStyle name="40% - Colore 5 7" xfId="1784" xr:uid="{00000000-0005-0000-0000-0000EB020000}"/>
    <cellStyle name="40% - Colore 5 8" xfId="1785" xr:uid="{00000000-0005-0000-0000-0000EC020000}"/>
    <cellStyle name="40% - Colore 5 9" xfId="1786" xr:uid="{00000000-0005-0000-0000-0000ED020000}"/>
    <cellStyle name="40% - Colore 6" xfId="657" xr:uid="{00000000-0005-0000-0000-0000EE020000}"/>
    <cellStyle name="40% - Colore 6 10" xfId="1787" xr:uid="{00000000-0005-0000-0000-0000EF020000}"/>
    <cellStyle name="40% - Colore 6 2" xfId="658" xr:uid="{00000000-0005-0000-0000-0000F0020000}"/>
    <cellStyle name="40% - Colore 6 3" xfId="659" xr:uid="{00000000-0005-0000-0000-0000F1020000}"/>
    <cellStyle name="40% - Colore 6 4" xfId="1788" xr:uid="{00000000-0005-0000-0000-0000F2020000}"/>
    <cellStyle name="40% - Colore 6 5" xfId="1789" xr:uid="{00000000-0005-0000-0000-0000F3020000}"/>
    <cellStyle name="40% - Colore 6 6" xfId="1790" xr:uid="{00000000-0005-0000-0000-0000F4020000}"/>
    <cellStyle name="40% - Colore 6 7" xfId="1791" xr:uid="{00000000-0005-0000-0000-0000F5020000}"/>
    <cellStyle name="40% - Colore 6 8" xfId="1792" xr:uid="{00000000-0005-0000-0000-0000F6020000}"/>
    <cellStyle name="40% - Colore 6 9" xfId="1793" xr:uid="{00000000-0005-0000-0000-0000F7020000}"/>
    <cellStyle name="60% - Colore 1" xfId="660" xr:uid="{00000000-0005-0000-0000-0000F8020000}"/>
    <cellStyle name="60% - Colore 1 2" xfId="661" xr:uid="{00000000-0005-0000-0000-0000F9020000}"/>
    <cellStyle name="60% - Colore 1 3" xfId="662" xr:uid="{00000000-0005-0000-0000-0000FA020000}"/>
    <cellStyle name="60% - Colore 2" xfId="663" xr:uid="{00000000-0005-0000-0000-0000FB020000}"/>
    <cellStyle name="60% - Colore 2 2" xfId="664" xr:uid="{00000000-0005-0000-0000-0000FC020000}"/>
    <cellStyle name="60% - Colore 2 3" xfId="665" xr:uid="{00000000-0005-0000-0000-0000FD020000}"/>
    <cellStyle name="60% - Colore 3" xfId="666" xr:uid="{00000000-0005-0000-0000-0000FE020000}"/>
    <cellStyle name="60% - Colore 3 2" xfId="667" xr:uid="{00000000-0005-0000-0000-0000FF020000}"/>
    <cellStyle name="60% - Colore 3 3" xfId="668" xr:uid="{00000000-0005-0000-0000-000000030000}"/>
    <cellStyle name="60% - Colore 4" xfId="669" xr:uid="{00000000-0005-0000-0000-000001030000}"/>
    <cellStyle name="60% - Colore 4 2" xfId="670" xr:uid="{00000000-0005-0000-0000-000002030000}"/>
    <cellStyle name="60% - Colore 4 3" xfId="671" xr:uid="{00000000-0005-0000-0000-000003030000}"/>
    <cellStyle name="60% - Colore 5" xfId="672" xr:uid="{00000000-0005-0000-0000-000004030000}"/>
    <cellStyle name="60% - Colore 5 2" xfId="673" xr:uid="{00000000-0005-0000-0000-000005030000}"/>
    <cellStyle name="60% - Colore 5 3" xfId="674" xr:uid="{00000000-0005-0000-0000-000006030000}"/>
    <cellStyle name="60% - Colore 6" xfId="675" xr:uid="{00000000-0005-0000-0000-000007030000}"/>
    <cellStyle name="60% - Colore 6 2" xfId="676" xr:uid="{00000000-0005-0000-0000-000008030000}"/>
    <cellStyle name="60% - Colore 6 3" xfId="677" xr:uid="{00000000-0005-0000-0000-000009030000}"/>
    <cellStyle name="Accent1 - 20%" xfId="1628" xr:uid="{00000000-0005-0000-0000-00000A030000}"/>
    <cellStyle name="Accent1 - 40%" xfId="1629" xr:uid="{00000000-0005-0000-0000-00000B030000}"/>
    <cellStyle name="Accent1 - 60%" xfId="1630" xr:uid="{00000000-0005-0000-0000-00000C030000}"/>
    <cellStyle name="Accent2 - 20%" xfId="1631" xr:uid="{00000000-0005-0000-0000-00000D030000}"/>
    <cellStyle name="Accent2 - 40%" xfId="1632" xr:uid="{00000000-0005-0000-0000-00000E030000}"/>
    <cellStyle name="Accent2 - 60%" xfId="1633" xr:uid="{00000000-0005-0000-0000-00000F030000}"/>
    <cellStyle name="Accent3 - 20%" xfId="1634" xr:uid="{00000000-0005-0000-0000-000010030000}"/>
    <cellStyle name="Accent3 - 40%" xfId="1635" xr:uid="{00000000-0005-0000-0000-000011030000}"/>
    <cellStyle name="Accent3 - 60%" xfId="1636" xr:uid="{00000000-0005-0000-0000-000012030000}"/>
    <cellStyle name="Accent4 - 20%" xfId="1637" xr:uid="{00000000-0005-0000-0000-000013030000}"/>
    <cellStyle name="Accent4 - 40%" xfId="1638" xr:uid="{00000000-0005-0000-0000-000014030000}"/>
    <cellStyle name="Accent4 - 60%" xfId="1639" xr:uid="{00000000-0005-0000-0000-000015030000}"/>
    <cellStyle name="Accent5 - 20%" xfId="1640" xr:uid="{00000000-0005-0000-0000-000016030000}"/>
    <cellStyle name="Accent5 - 40%" xfId="1641" xr:uid="{00000000-0005-0000-0000-000017030000}"/>
    <cellStyle name="Accent5 - 60%" xfId="1642" xr:uid="{00000000-0005-0000-0000-000018030000}"/>
    <cellStyle name="Accent6 - 20%" xfId="1643" xr:uid="{00000000-0005-0000-0000-000019030000}"/>
    <cellStyle name="Accent6 - 40%" xfId="1644" xr:uid="{00000000-0005-0000-0000-00001A030000}"/>
    <cellStyle name="Accent6 - 60%" xfId="1645" xr:uid="{00000000-0005-0000-0000-00001B030000}"/>
    <cellStyle name="Accounting" xfId="678" xr:uid="{00000000-0005-0000-0000-00001C030000}"/>
    <cellStyle name="AFE 2 2" xfId="1881" xr:uid="{00000000-0005-0000-0000-00001D030000}"/>
    <cellStyle name="Arial8" xfId="679" xr:uid="{00000000-0005-0000-0000-00001E030000}"/>
    <cellStyle name="Arial8 10" xfId="680" xr:uid="{00000000-0005-0000-0000-00001F030000}"/>
    <cellStyle name="Arial8 100" xfId="681" xr:uid="{00000000-0005-0000-0000-000020030000}"/>
    <cellStyle name="Arial8 101" xfId="682" xr:uid="{00000000-0005-0000-0000-000021030000}"/>
    <cellStyle name="Arial8 102" xfId="683" xr:uid="{00000000-0005-0000-0000-000022030000}"/>
    <cellStyle name="Arial8 103" xfId="684" xr:uid="{00000000-0005-0000-0000-000023030000}"/>
    <cellStyle name="Arial8 104" xfId="685" xr:uid="{00000000-0005-0000-0000-000024030000}"/>
    <cellStyle name="Arial8 105" xfId="686" xr:uid="{00000000-0005-0000-0000-000025030000}"/>
    <cellStyle name="Arial8 11" xfId="687" xr:uid="{00000000-0005-0000-0000-000026030000}"/>
    <cellStyle name="Arial8 12" xfId="688" xr:uid="{00000000-0005-0000-0000-000027030000}"/>
    <cellStyle name="Arial8 13" xfId="689" xr:uid="{00000000-0005-0000-0000-000028030000}"/>
    <cellStyle name="Arial8 14" xfId="690" xr:uid="{00000000-0005-0000-0000-000029030000}"/>
    <cellStyle name="Arial8 15" xfId="691" xr:uid="{00000000-0005-0000-0000-00002A030000}"/>
    <cellStyle name="Arial8 16" xfId="692" xr:uid="{00000000-0005-0000-0000-00002B030000}"/>
    <cellStyle name="Arial8 17" xfId="693" xr:uid="{00000000-0005-0000-0000-00002C030000}"/>
    <cellStyle name="Arial8 18" xfId="694" xr:uid="{00000000-0005-0000-0000-00002D030000}"/>
    <cellStyle name="Arial8 19" xfId="695" xr:uid="{00000000-0005-0000-0000-00002E030000}"/>
    <cellStyle name="Arial8 2" xfId="696" xr:uid="{00000000-0005-0000-0000-00002F030000}"/>
    <cellStyle name="Arial8 20" xfId="697" xr:uid="{00000000-0005-0000-0000-000030030000}"/>
    <cellStyle name="Arial8 21" xfId="698" xr:uid="{00000000-0005-0000-0000-000031030000}"/>
    <cellStyle name="Arial8 22" xfId="699" xr:uid="{00000000-0005-0000-0000-000032030000}"/>
    <cellStyle name="Arial8 23" xfId="700" xr:uid="{00000000-0005-0000-0000-000033030000}"/>
    <cellStyle name="Arial8 24" xfId="701" xr:uid="{00000000-0005-0000-0000-000034030000}"/>
    <cellStyle name="Arial8 25" xfId="702" xr:uid="{00000000-0005-0000-0000-000035030000}"/>
    <cellStyle name="Arial8 26" xfId="703" xr:uid="{00000000-0005-0000-0000-000036030000}"/>
    <cellStyle name="Arial8 27" xfId="704" xr:uid="{00000000-0005-0000-0000-000037030000}"/>
    <cellStyle name="Arial8 28" xfId="705" xr:uid="{00000000-0005-0000-0000-000038030000}"/>
    <cellStyle name="Arial8 29" xfId="706" xr:uid="{00000000-0005-0000-0000-000039030000}"/>
    <cellStyle name="Arial8 3" xfId="707" xr:uid="{00000000-0005-0000-0000-00003A030000}"/>
    <cellStyle name="Arial8 30" xfId="708" xr:uid="{00000000-0005-0000-0000-00003B030000}"/>
    <cellStyle name="Arial8 31" xfId="709" xr:uid="{00000000-0005-0000-0000-00003C030000}"/>
    <cellStyle name="Arial8 32" xfId="710" xr:uid="{00000000-0005-0000-0000-00003D030000}"/>
    <cellStyle name="Arial8 33" xfId="711" xr:uid="{00000000-0005-0000-0000-00003E030000}"/>
    <cellStyle name="Arial8 34" xfId="712" xr:uid="{00000000-0005-0000-0000-00003F030000}"/>
    <cellStyle name="Arial8 35" xfId="713" xr:uid="{00000000-0005-0000-0000-000040030000}"/>
    <cellStyle name="Arial8 36" xfId="714" xr:uid="{00000000-0005-0000-0000-000041030000}"/>
    <cellStyle name="Arial8 37" xfId="715" xr:uid="{00000000-0005-0000-0000-000042030000}"/>
    <cellStyle name="Arial8 38" xfId="716" xr:uid="{00000000-0005-0000-0000-000043030000}"/>
    <cellStyle name="Arial8 39" xfId="717" xr:uid="{00000000-0005-0000-0000-000044030000}"/>
    <cellStyle name="Arial8 4" xfId="718" xr:uid="{00000000-0005-0000-0000-000045030000}"/>
    <cellStyle name="Arial8 40" xfId="719" xr:uid="{00000000-0005-0000-0000-000046030000}"/>
    <cellStyle name="Arial8 41" xfId="720" xr:uid="{00000000-0005-0000-0000-000047030000}"/>
    <cellStyle name="Arial8 42" xfId="721" xr:uid="{00000000-0005-0000-0000-000048030000}"/>
    <cellStyle name="Arial8 43" xfId="722" xr:uid="{00000000-0005-0000-0000-000049030000}"/>
    <cellStyle name="Arial8 44" xfId="723" xr:uid="{00000000-0005-0000-0000-00004A030000}"/>
    <cellStyle name="Arial8 45" xfId="724" xr:uid="{00000000-0005-0000-0000-00004B030000}"/>
    <cellStyle name="Arial8 46" xfId="725" xr:uid="{00000000-0005-0000-0000-00004C030000}"/>
    <cellStyle name="Arial8 47" xfId="726" xr:uid="{00000000-0005-0000-0000-00004D030000}"/>
    <cellStyle name="Arial8 48" xfId="727" xr:uid="{00000000-0005-0000-0000-00004E030000}"/>
    <cellStyle name="Arial8 49" xfId="728" xr:uid="{00000000-0005-0000-0000-00004F030000}"/>
    <cellStyle name="Arial8 5" xfId="729" xr:uid="{00000000-0005-0000-0000-000050030000}"/>
    <cellStyle name="Arial8 50" xfId="730" xr:uid="{00000000-0005-0000-0000-000051030000}"/>
    <cellStyle name="Arial8 51" xfId="731" xr:uid="{00000000-0005-0000-0000-000052030000}"/>
    <cellStyle name="Arial8 52" xfId="732" xr:uid="{00000000-0005-0000-0000-000053030000}"/>
    <cellStyle name="Arial8 53" xfId="733" xr:uid="{00000000-0005-0000-0000-000054030000}"/>
    <cellStyle name="Arial8 54" xfId="734" xr:uid="{00000000-0005-0000-0000-000055030000}"/>
    <cellStyle name="Arial8 55" xfId="735" xr:uid="{00000000-0005-0000-0000-000056030000}"/>
    <cellStyle name="Arial8 56" xfId="736" xr:uid="{00000000-0005-0000-0000-000057030000}"/>
    <cellStyle name="Arial8 57" xfId="737" xr:uid="{00000000-0005-0000-0000-000058030000}"/>
    <cellStyle name="Arial8 58" xfId="738" xr:uid="{00000000-0005-0000-0000-000059030000}"/>
    <cellStyle name="Arial8 59" xfId="739" xr:uid="{00000000-0005-0000-0000-00005A030000}"/>
    <cellStyle name="Arial8 6" xfId="740" xr:uid="{00000000-0005-0000-0000-00005B030000}"/>
    <cellStyle name="Arial8 60" xfId="741" xr:uid="{00000000-0005-0000-0000-00005C030000}"/>
    <cellStyle name="Arial8 61" xfId="742" xr:uid="{00000000-0005-0000-0000-00005D030000}"/>
    <cellStyle name="Arial8 62" xfId="743" xr:uid="{00000000-0005-0000-0000-00005E030000}"/>
    <cellStyle name="Arial8 63" xfId="744" xr:uid="{00000000-0005-0000-0000-00005F030000}"/>
    <cellStyle name="Arial8 64" xfId="745" xr:uid="{00000000-0005-0000-0000-000060030000}"/>
    <cellStyle name="Arial8 65" xfId="746" xr:uid="{00000000-0005-0000-0000-000061030000}"/>
    <cellStyle name="Arial8 66" xfId="747" xr:uid="{00000000-0005-0000-0000-000062030000}"/>
    <cellStyle name="Arial8 67" xfId="748" xr:uid="{00000000-0005-0000-0000-000063030000}"/>
    <cellStyle name="Arial8 68" xfId="749" xr:uid="{00000000-0005-0000-0000-000064030000}"/>
    <cellStyle name="Arial8 69" xfId="750" xr:uid="{00000000-0005-0000-0000-000065030000}"/>
    <cellStyle name="Arial8 7" xfId="751" xr:uid="{00000000-0005-0000-0000-000066030000}"/>
    <cellStyle name="Arial8 70" xfId="752" xr:uid="{00000000-0005-0000-0000-000067030000}"/>
    <cellStyle name="Arial8 71" xfId="753" xr:uid="{00000000-0005-0000-0000-000068030000}"/>
    <cellStyle name="Arial8 72" xfId="754" xr:uid="{00000000-0005-0000-0000-000069030000}"/>
    <cellStyle name="Arial8 73" xfId="755" xr:uid="{00000000-0005-0000-0000-00006A030000}"/>
    <cellStyle name="Arial8 74" xfId="756" xr:uid="{00000000-0005-0000-0000-00006B030000}"/>
    <cellStyle name="Arial8 75" xfId="757" xr:uid="{00000000-0005-0000-0000-00006C030000}"/>
    <cellStyle name="Arial8 76" xfId="758" xr:uid="{00000000-0005-0000-0000-00006D030000}"/>
    <cellStyle name="Arial8 77" xfId="759" xr:uid="{00000000-0005-0000-0000-00006E030000}"/>
    <cellStyle name="Arial8 78" xfId="760" xr:uid="{00000000-0005-0000-0000-00006F030000}"/>
    <cellStyle name="Arial8 79" xfId="761" xr:uid="{00000000-0005-0000-0000-000070030000}"/>
    <cellStyle name="Arial8 8" xfId="762" xr:uid="{00000000-0005-0000-0000-000071030000}"/>
    <cellStyle name="Arial8 80" xfId="763" xr:uid="{00000000-0005-0000-0000-000072030000}"/>
    <cellStyle name="Arial8 81" xfId="764" xr:uid="{00000000-0005-0000-0000-000073030000}"/>
    <cellStyle name="Arial8 82" xfId="765" xr:uid="{00000000-0005-0000-0000-000074030000}"/>
    <cellStyle name="Arial8 83" xfId="766" xr:uid="{00000000-0005-0000-0000-000075030000}"/>
    <cellStyle name="Arial8 84" xfId="767" xr:uid="{00000000-0005-0000-0000-000076030000}"/>
    <cellStyle name="Arial8 85" xfId="768" xr:uid="{00000000-0005-0000-0000-000077030000}"/>
    <cellStyle name="Arial8 86" xfId="769" xr:uid="{00000000-0005-0000-0000-000078030000}"/>
    <cellStyle name="Arial8 87" xfId="770" xr:uid="{00000000-0005-0000-0000-000079030000}"/>
    <cellStyle name="Arial8 88" xfId="771" xr:uid="{00000000-0005-0000-0000-00007A030000}"/>
    <cellStyle name="Arial8 89" xfId="772" xr:uid="{00000000-0005-0000-0000-00007B030000}"/>
    <cellStyle name="Arial8 9" xfId="773" xr:uid="{00000000-0005-0000-0000-00007C030000}"/>
    <cellStyle name="Arial8 90" xfId="774" xr:uid="{00000000-0005-0000-0000-00007D030000}"/>
    <cellStyle name="Arial8 91" xfId="775" xr:uid="{00000000-0005-0000-0000-00007E030000}"/>
    <cellStyle name="Arial8 92" xfId="776" xr:uid="{00000000-0005-0000-0000-00007F030000}"/>
    <cellStyle name="Arial8 93" xfId="777" xr:uid="{00000000-0005-0000-0000-000080030000}"/>
    <cellStyle name="Arial8 94" xfId="778" xr:uid="{00000000-0005-0000-0000-000081030000}"/>
    <cellStyle name="Arial8 95" xfId="779" xr:uid="{00000000-0005-0000-0000-000082030000}"/>
    <cellStyle name="Arial8 96" xfId="780" xr:uid="{00000000-0005-0000-0000-000083030000}"/>
    <cellStyle name="Arial8 97" xfId="781" xr:uid="{00000000-0005-0000-0000-000084030000}"/>
    <cellStyle name="Arial8 98" xfId="782" xr:uid="{00000000-0005-0000-0000-000085030000}"/>
    <cellStyle name="Arial8 99" xfId="783" xr:uid="{00000000-0005-0000-0000-000086030000}"/>
    <cellStyle name="Assumption" xfId="784" xr:uid="{00000000-0005-0000-0000-000087030000}"/>
    <cellStyle name="Basic" xfId="785" xr:uid="{00000000-0005-0000-0000-000088030000}"/>
    <cellStyle name="Basic - Style1" xfId="786" xr:uid="{00000000-0005-0000-0000-000089030000}"/>
    <cellStyle name="Bold Preto" xfId="787" xr:uid="{00000000-0005-0000-0000-00008A030000}"/>
    <cellStyle name="Border" xfId="788" xr:uid="{00000000-0005-0000-0000-00008B030000}"/>
    <cellStyle name="Bottom bold border" xfId="789" xr:uid="{00000000-0005-0000-0000-00008C030000}"/>
    <cellStyle name="Bottom single border" xfId="790" xr:uid="{00000000-0005-0000-0000-00008D030000}"/>
    <cellStyle name="Cabecera 1" xfId="791" xr:uid="{00000000-0005-0000-0000-00008E030000}"/>
    <cellStyle name="Cabecera 2" xfId="792" xr:uid="{00000000-0005-0000-0000-00008F030000}"/>
    <cellStyle name="Calcolo" xfId="793" xr:uid="{00000000-0005-0000-0000-000090030000}"/>
    <cellStyle name="Calcolo 2" xfId="794" xr:uid="{00000000-0005-0000-0000-000091030000}"/>
    <cellStyle name="Calcolo 3" xfId="795" xr:uid="{00000000-0005-0000-0000-000092030000}"/>
    <cellStyle name="Category" xfId="1794" xr:uid="{00000000-0005-0000-0000-000093030000}"/>
    <cellStyle name="cd" xfId="796" xr:uid="{00000000-0005-0000-0000-000094030000}"/>
    <cellStyle name="Cella collegata" xfId="797" xr:uid="{00000000-0005-0000-0000-000095030000}"/>
    <cellStyle name="Cella collegata 2" xfId="798" xr:uid="{00000000-0005-0000-0000-000096030000}"/>
    <cellStyle name="Cella collegata 3" xfId="799" xr:uid="{00000000-0005-0000-0000-000097030000}"/>
    <cellStyle name="Cella da controllare" xfId="800" xr:uid="{00000000-0005-0000-0000-000098030000}"/>
    <cellStyle name="Cella da controllare 2" xfId="801" xr:uid="{00000000-0005-0000-0000-000099030000}"/>
    <cellStyle name="Cella da controllare 3" xfId="802" xr:uid="{00000000-0005-0000-0000-00009A030000}"/>
    <cellStyle name="Checksum" xfId="803" xr:uid="{00000000-0005-0000-0000-00009B030000}"/>
    <cellStyle name="ColC" xfId="804" xr:uid="{00000000-0005-0000-0000-00009C030000}"/>
    <cellStyle name="ColD" xfId="805" xr:uid="{00000000-0005-0000-0000-00009D030000}"/>
    <cellStyle name="Colonnes" xfId="1795" xr:uid="{00000000-0005-0000-0000-00009E030000}"/>
    <cellStyle name="Colore 1" xfId="806" xr:uid="{00000000-0005-0000-0000-00009F030000}"/>
    <cellStyle name="Colore 1 2" xfId="807" xr:uid="{00000000-0005-0000-0000-0000A0030000}"/>
    <cellStyle name="Colore 1 3" xfId="808" xr:uid="{00000000-0005-0000-0000-0000A1030000}"/>
    <cellStyle name="Colore 2" xfId="809" xr:uid="{00000000-0005-0000-0000-0000A2030000}"/>
    <cellStyle name="Colore 2 2" xfId="810" xr:uid="{00000000-0005-0000-0000-0000A3030000}"/>
    <cellStyle name="Colore 2 3" xfId="811" xr:uid="{00000000-0005-0000-0000-0000A4030000}"/>
    <cellStyle name="Colore 3" xfId="812" xr:uid="{00000000-0005-0000-0000-0000A5030000}"/>
    <cellStyle name="Colore 3 2" xfId="813" xr:uid="{00000000-0005-0000-0000-0000A6030000}"/>
    <cellStyle name="Colore 3 3" xfId="814" xr:uid="{00000000-0005-0000-0000-0000A7030000}"/>
    <cellStyle name="Colore 4" xfId="815" xr:uid="{00000000-0005-0000-0000-0000A8030000}"/>
    <cellStyle name="Colore 4 2" xfId="816" xr:uid="{00000000-0005-0000-0000-0000A9030000}"/>
    <cellStyle name="Colore 4 3" xfId="817" xr:uid="{00000000-0005-0000-0000-0000AA030000}"/>
    <cellStyle name="Colore 5" xfId="818" xr:uid="{00000000-0005-0000-0000-0000AB030000}"/>
    <cellStyle name="Colore 5 2" xfId="819" xr:uid="{00000000-0005-0000-0000-0000AC030000}"/>
    <cellStyle name="Colore 5 3" xfId="820" xr:uid="{00000000-0005-0000-0000-0000AD030000}"/>
    <cellStyle name="Colore 6" xfId="821" xr:uid="{00000000-0005-0000-0000-0000AE030000}"/>
    <cellStyle name="Colore 6 2" xfId="822" xr:uid="{00000000-0005-0000-0000-0000AF030000}"/>
    <cellStyle name="Colore 6 3" xfId="823" xr:uid="{00000000-0005-0000-0000-0000B0030000}"/>
    <cellStyle name="Comma" xfId="1" builtinId="3"/>
    <cellStyle name="Comma [0] 5" xfId="1884" xr:uid="{00000000-0005-0000-0000-0000B2030000}"/>
    <cellStyle name="Comma [1]" xfId="824" xr:uid="{00000000-0005-0000-0000-0000B3030000}"/>
    <cellStyle name="Comma [1] 2" xfId="825" xr:uid="{00000000-0005-0000-0000-0000B4030000}"/>
    <cellStyle name="Comma [2]" xfId="826" xr:uid="{00000000-0005-0000-0000-0000B5030000}"/>
    <cellStyle name="Comma [2] 2" xfId="827" xr:uid="{00000000-0005-0000-0000-0000B6030000}"/>
    <cellStyle name="Comma [3]" xfId="828" xr:uid="{00000000-0005-0000-0000-0000B7030000}"/>
    <cellStyle name="Comma [3] 2" xfId="829" xr:uid="{00000000-0005-0000-0000-0000B8030000}"/>
    <cellStyle name="Comma 2" xfId="830" xr:uid="{00000000-0005-0000-0000-0000B9030000}"/>
    <cellStyle name="Comma 2 2" xfId="1685" xr:uid="{00000000-0005-0000-0000-0000BA030000}"/>
    <cellStyle name="Comma 3" xfId="831" xr:uid="{00000000-0005-0000-0000-0000BB030000}"/>
    <cellStyle name="Comma 3 2" xfId="1686" xr:uid="{00000000-0005-0000-0000-0000BC030000}"/>
    <cellStyle name="Comma 4" xfId="832" xr:uid="{00000000-0005-0000-0000-0000BD030000}"/>
    <cellStyle name="Comma 5" xfId="1615" xr:uid="{00000000-0005-0000-0000-0000BE030000}"/>
    <cellStyle name="Comma 6" xfId="1617" xr:uid="{00000000-0005-0000-0000-0000BF030000}"/>
    <cellStyle name="Comma 7" xfId="1622" xr:uid="{00000000-0005-0000-0000-0000C0030000}"/>
    <cellStyle name="Comma[1]" xfId="833" xr:uid="{00000000-0005-0000-0000-0000C1030000}"/>
    <cellStyle name="Comma[2]" xfId="834" xr:uid="{00000000-0005-0000-0000-0000C2030000}"/>
    <cellStyle name="Comma[3]" xfId="835" xr:uid="{00000000-0005-0000-0000-0000C3030000}"/>
    <cellStyle name="Comma0" xfId="836" xr:uid="{00000000-0005-0000-0000-0000C4030000}"/>
    <cellStyle name="CommaDU" xfId="837" xr:uid="{00000000-0005-0000-0000-0000C5030000}"/>
    <cellStyle name="CommaU" xfId="838" xr:uid="{00000000-0005-0000-0000-0000C6030000}"/>
    <cellStyle name="ContentsHyperlink" xfId="839" xr:uid="{00000000-0005-0000-0000-0000C7030000}"/>
    <cellStyle name="Curr" xfId="840" xr:uid="{00000000-0005-0000-0000-0000C8030000}"/>
    <cellStyle name="CurrDU" xfId="841" xr:uid="{00000000-0005-0000-0000-0000C9030000}"/>
    <cellStyle name="Currency [1]" xfId="842" xr:uid="{00000000-0005-0000-0000-0000CA030000}"/>
    <cellStyle name="Currency [2]" xfId="843" xr:uid="{00000000-0005-0000-0000-0000CB030000}"/>
    <cellStyle name="Currency [3]" xfId="844" xr:uid="{00000000-0005-0000-0000-0000CC030000}"/>
    <cellStyle name="Currency 2" xfId="845" xr:uid="{00000000-0005-0000-0000-0000CD030000}"/>
    <cellStyle name="Currency 2 2" xfId="1591" xr:uid="{00000000-0005-0000-0000-0000CE030000}"/>
    <cellStyle name="Currency[2]" xfId="846" xr:uid="{00000000-0005-0000-0000-0000CF030000}"/>
    <cellStyle name="Currency0" xfId="847" xr:uid="{00000000-0005-0000-0000-0000D0030000}"/>
    <cellStyle name="CurrU" xfId="848" xr:uid="{00000000-0005-0000-0000-0000D1030000}"/>
    <cellStyle name="Data" xfId="849" xr:uid="{00000000-0005-0000-0000-0000D2030000}"/>
    <cellStyle name="Date" xfId="850" xr:uid="{00000000-0005-0000-0000-0000D3030000}"/>
    <cellStyle name="Date [mm-d-yyyy]" xfId="851" xr:uid="{00000000-0005-0000-0000-0000D4030000}"/>
    <cellStyle name="Date [mmm-d-yyyy]" xfId="852" xr:uid="{00000000-0005-0000-0000-0000D5030000}"/>
    <cellStyle name="Date [mmm-yyyy]" xfId="853" xr:uid="{00000000-0005-0000-0000-0000D6030000}"/>
    <cellStyle name="Date 10" xfId="854" xr:uid="{00000000-0005-0000-0000-0000D7030000}"/>
    <cellStyle name="Date 11" xfId="855" xr:uid="{00000000-0005-0000-0000-0000D8030000}"/>
    <cellStyle name="Date 12" xfId="856" xr:uid="{00000000-0005-0000-0000-0000D9030000}"/>
    <cellStyle name="Date 13" xfId="857" xr:uid="{00000000-0005-0000-0000-0000DA030000}"/>
    <cellStyle name="Date 14" xfId="858" xr:uid="{00000000-0005-0000-0000-0000DB030000}"/>
    <cellStyle name="Date 15" xfId="859" xr:uid="{00000000-0005-0000-0000-0000DC030000}"/>
    <cellStyle name="Date 16" xfId="860" xr:uid="{00000000-0005-0000-0000-0000DD030000}"/>
    <cellStyle name="Date 17" xfId="861" xr:uid="{00000000-0005-0000-0000-0000DE030000}"/>
    <cellStyle name="Date 18" xfId="862" xr:uid="{00000000-0005-0000-0000-0000DF030000}"/>
    <cellStyle name="Date 19" xfId="863" xr:uid="{00000000-0005-0000-0000-0000E0030000}"/>
    <cellStyle name="Date 2" xfId="864" xr:uid="{00000000-0005-0000-0000-0000E1030000}"/>
    <cellStyle name="Date 20" xfId="865" xr:uid="{00000000-0005-0000-0000-0000E2030000}"/>
    <cellStyle name="Date 21" xfId="866" xr:uid="{00000000-0005-0000-0000-0000E3030000}"/>
    <cellStyle name="Date 22" xfId="867" xr:uid="{00000000-0005-0000-0000-0000E4030000}"/>
    <cellStyle name="Date 23" xfId="868" xr:uid="{00000000-0005-0000-0000-0000E5030000}"/>
    <cellStyle name="Date 24" xfId="869" xr:uid="{00000000-0005-0000-0000-0000E6030000}"/>
    <cellStyle name="Date 25" xfId="870" xr:uid="{00000000-0005-0000-0000-0000E7030000}"/>
    <cellStyle name="Date 26" xfId="871" xr:uid="{00000000-0005-0000-0000-0000E8030000}"/>
    <cellStyle name="Date 27" xfId="872" xr:uid="{00000000-0005-0000-0000-0000E9030000}"/>
    <cellStyle name="Date 28" xfId="873" xr:uid="{00000000-0005-0000-0000-0000EA030000}"/>
    <cellStyle name="Date 29" xfId="874" xr:uid="{00000000-0005-0000-0000-0000EB030000}"/>
    <cellStyle name="Date 3" xfId="875" xr:uid="{00000000-0005-0000-0000-0000EC030000}"/>
    <cellStyle name="Date 30" xfId="876" xr:uid="{00000000-0005-0000-0000-0000ED030000}"/>
    <cellStyle name="Date 31" xfId="877" xr:uid="{00000000-0005-0000-0000-0000EE030000}"/>
    <cellStyle name="Date 32" xfId="878" xr:uid="{00000000-0005-0000-0000-0000EF030000}"/>
    <cellStyle name="Date 33" xfId="879" xr:uid="{00000000-0005-0000-0000-0000F0030000}"/>
    <cellStyle name="Date 34" xfId="880" xr:uid="{00000000-0005-0000-0000-0000F1030000}"/>
    <cellStyle name="Date 35" xfId="881" xr:uid="{00000000-0005-0000-0000-0000F2030000}"/>
    <cellStyle name="Date 36" xfId="882" xr:uid="{00000000-0005-0000-0000-0000F3030000}"/>
    <cellStyle name="Date 37" xfId="883" xr:uid="{00000000-0005-0000-0000-0000F4030000}"/>
    <cellStyle name="Date 38" xfId="884" xr:uid="{00000000-0005-0000-0000-0000F5030000}"/>
    <cellStyle name="Date 39" xfId="885" xr:uid="{00000000-0005-0000-0000-0000F6030000}"/>
    <cellStyle name="Date 4" xfId="886" xr:uid="{00000000-0005-0000-0000-0000F7030000}"/>
    <cellStyle name="Date 40" xfId="887" xr:uid="{00000000-0005-0000-0000-0000F8030000}"/>
    <cellStyle name="Date 41" xfId="888" xr:uid="{00000000-0005-0000-0000-0000F9030000}"/>
    <cellStyle name="Date 42" xfId="889" xr:uid="{00000000-0005-0000-0000-0000FA030000}"/>
    <cellStyle name="Date 43" xfId="890" xr:uid="{00000000-0005-0000-0000-0000FB030000}"/>
    <cellStyle name="Date 44" xfId="891" xr:uid="{00000000-0005-0000-0000-0000FC030000}"/>
    <cellStyle name="Date 45" xfId="892" xr:uid="{00000000-0005-0000-0000-0000FD030000}"/>
    <cellStyle name="Date 46" xfId="893" xr:uid="{00000000-0005-0000-0000-0000FE030000}"/>
    <cellStyle name="Date 47" xfId="894" xr:uid="{00000000-0005-0000-0000-0000FF030000}"/>
    <cellStyle name="Date 48" xfId="895" xr:uid="{00000000-0005-0000-0000-000000040000}"/>
    <cellStyle name="Date 49" xfId="896" xr:uid="{00000000-0005-0000-0000-000001040000}"/>
    <cellStyle name="Date 5" xfId="897" xr:uid="{00000000-0005-0000-0000-000002040000}"/>
    <cellStyle name="Date 50" xfId="898" xr:uid="{00000000-0005-0000-0000-000003040000}"/>
    <cellStyle name="Date 51" xfId="899" xr:uid="{00000000-0005-0000-0000-000004040000}"/>
    <cellStyle name="Date 52" xfId="900" xr:uid="{00000000-0005-0000-0000-000005040000}"/>
    <cellStyle name="Date 53" xfId="901" xr:uid="{00000000-0005-0000-0000-000006040000}"/>
    <cellStyle name="Date 6" xfId="902" xr:uid="{00000000-0005-0000-0000-000007040000}"/>
    <cellStyle name="Date 7" xfId="903" xr:uid="{00000000-0005-0000-0000-000008040000}"/>
    <cellStyle name="Date 8" xfId="904" xr:uid="{00000000-0005-0000-0000-000009040000}"/>
    <cellStyle name="Date 9" xfId="905" xr:uid="{00000000-0005-0000-0000-00000A040000}"/>
    <cellStyle name="Date_ClearSky_AEP_Min_04.04.02_Bank" xfId="906" xr:uid="{00000000-0005-0000-0000-00000B040000}"/>
    <cellStyle name="Date2" xfId="907" xr:uid="{00000000-0005-0000-0000-00000C040000}"/>
    <cellStyle name="DateLong" xfId="908" xr:uid="{00000000-0005-0000-0000-00000D040000}"/>
    <cellStyle name="DateLong 2" xfId="909" xr:uid="{00000000-0005-0000-0000-00000E040000}"/>
    <cellStyle name="DateLong 2 2" xfId="910" xr:uid="{00000000-0005-0000-0000-00000F040000}"/>
    <cellStyle name="DateShort" xfId="911" xr:uid="{00000000-0005-0000-0000-000010040000}"/>
    <cellStyle name="DateShort 2" xfId="912" xr:uid="{00000000-0005-0000-0000-000011040000}"/>
    <cellStyle name="DateShort 2 2" xfId="913" xr:uid="{00000000-0005-0000-0000-000012040000}"/>
    <cellStyle name="Dia" xfId="914" xr:uid="{00000000-0005-0000-0000-000013040000}"/>
    <cellStyle name="Dima" xfId="1796" xr:uid="{00000000-0005-0000-0000-000014040000}"/>
    <cellStyle name="dohm" xfId="915" xr:uid="{00000000-0005-0000-0000-000015040000}"/>
    <cellStyle name="dohm1" xfId="916" xr:uid="{00000000-0005-0000-0000-000016040000}"/>
    <cellStyle name="dohm2" xfId="917" xr:uid="{00000000-0005-0000-0000-000017040000}"/>
    <cellStyle name="Dollars" xfId="918" xr:uid="{00000000-0005-0000-0000-000018040000}"/>
    <cellStyle name="Ecart0" xfId="1797" xr:uid="{00000000-0005-0000-0000-000019040000}"/>
    <cellStyle name="Ecart0,0" xfId="1798" xr:uid="{00000000-0005-0000-0000-00001A040000}"/>
    <cellStyle name="Ecart0,00" xfId="1799" xr:uid="{00000000-0005-0000-0000-00001B040000}"/>
    <cellStyle name="Emphasis 1" xfId="1646" xr:uid="{00000000-0005-0000-0000-00001C040000}"/>
    <cellStyle name="Emphasis 2" xfId="1647" xr:uid="{00000000-0005-0000-0000-00001D040000}"/>
    <cellStyle name="Emphasis 3" xfId="1648" xr:uid="{00000000-0005-0000-0000-00001E040000}"/>
    <cellStyle name="Encabez1" xfId="919" xr:uid="{00000000-0005-0000-0000-00001F040000}"/>
    <cellStyle name="Encabez2" xfId="920" xr:uid="{00000000-0005-0000-0000-000020040000}"/>
    <cellStyle name="EnterLight" xfId="921" xr:uid="{00000000-0005-0000-0000-000021040000}"/>
    <cellStyle name="EnterLight 2" xfId="1885" xr:uid="{00000000-0005-0000-0000-000022040000}"/>
    <cellStyle name="Eric1" xfId="922" xr:uid="{00000000-0005-0000-0000-000023040000}"/>
    <cellStyle name="Eric2" xfId="923" xr:uid="{00000000-0005-0000-0000-000024040000}"/>
    <cellStyle name="Eric3" xfId="924" xr:uid="{00000000-0005-0000-0000-000025040000}"/>
    <cellStyle name="Error_Check" xfId="925" xr:uid="{00000000-0005-0000-0000-000026040000}"/>
    <cellStyle name="ErrorMessage" xfId="926" xr:uid="{00000000-0005-0000-0000-000027040000}"/>
    <cellStyle name="Escalation" xfId="927" xr:uid="{00000000-0005-0000-0000-000028040000}"/>
    <cellStyle name="Estilo 1" xfId="928" xr:uid="{00000000-0005-0000-0000-000029040000}"/>
    <cellStyle name="Euro" xfId="929" xr:uid="{00000000-0005-0000-0000-00002A040000}"/>
    <cellStyle name="Euro 10" xfId="930" xr:uid="{00000000-0005-0000-0000-00002B040000}"/>
    <cellStyle name="Euro 11" xfId="931" xr:uid="{00000000-0005-0000-0000-00002C040000}"/>
    <cellStyle name="Euro 12" xfId="932" xr:uid="{00000000-0005-0000-0000-00002D040000}"/>
    <cellStyle name="Euro 13" xfId="933" xr:uid="{00000000-0005-0000-0000-00002E040000}"/>
    <cellStyle name="Euro 14" xfId="934" xr:uid="{00000000-0005-0000-0000-00002F040000}"/>
    <cellStyle name="Euro 15" xfId="935" xr:uid="{00000000-0005-0000-0000-000030040000}"/>
    <cellStyle name="Euro 16" xfId="936" xr:uid="{00000000-0005-0000-0000-000031040000}"/>
    <cellStyle name="Euro 17" xfId="937" xr:uid="{00000000-0005-0000-0000-000032040000}"/>
    <cellStyle name="Euro 18" xfId="938" xr:uid="{00000000-0005-0000-0000-000033040000}"/>
    <cellStyle name="Euro 19" xfId="939" xr:uid="{00000000-0005-0000-0000-000034040000}"/>
    <cellStyle name="Euro 2" xfId="940" xr:uid="{00000000-0005-0000-0000-000035040000}"/>
    <cellStyle name="Euro 2 2" xfId="941" xr:uid="{00000000-0005-0000-0000-000036040000}"/>
    <cellStyle name="Euro 2 2 2" xfId="942" xr:uid="{00000000-0005-0000-0000-000037040000}"/>
    <cellStyle name="Euro 2 2 3" xfId="943" xr:uid="{00000000-0005-0000-0000-000038040000}"/>
    <cellStyle name="Euro 2 2 4" xfId="944" xr:uid="{00000000-0005-0000-0000-000039040000}"/>
    <cellStyle name="Euro 2 3" xfId="945" xr:uid="{00000000-0005-0000-0000-00003A040000}"/>
    <cellStyle name="Euro 2 3 2" xfId="946" xr:uid="{00000000-0005-0000-0000-00003B040000}"/>
    <cellStyle name="Euro 2 3 3" xfId="947" xr:uid="{00000000-0005-0000-0000-00003C040000}"/>
    <cellStyle name="Euro 2 3 4" xfId="948" xr:uid="{00000000-0005-0000-0000-00003D040000}"/>
    <cellStyle name="Euro 2 4" xfId="949" xr:uid="{00000000-0005-0000-0000-00003E040000}"/>
    <cellStyle name="Euro 2 5" xfId="950" xr:uid="{00000000-0005-0000-0000-00003F040000}"/>
    <cellStyle name="Euro 2 6" xfId="951" xr:uid="{00000000-0005-0000-0000-000040040000}"/>
    <cellStyle name="Euro 20" xfId="952" xr:uid="{00000000-0005-0000-0000-000041040000}"/>
    <cellStyle name="Euro 21" xfId="953" xr:uid="{00000000-0005-0000-0000-000042040000}"/>
    <cellStyle name="Euro 22" xfId="954" xr:uid="{00000000-0005-0000-0000-000043040000}"/>
    <cellStyle name="Euro 23" xfId="955" xr:uid="{00000000-0005-0000-0000-000044040000}"/>
    <cellStyle name="Euro 24" xfId="956" xr:uid="{00000000-0005-0000-0000-000045040000}"/>
    <cellStyle name="Euro 25" xfId="957" xr:uid="{00000000-0005-0000-0000-000046040000}"/>
    <cellStyle name="Euro 26" xfId="958" xr:uid="{00000000-0005-0000-0000-000047040000}"/>
    <cellStyle name="Euro 27" xfId="959" xr:uid="{00000000-0005-0000-0000-000048040000}"/>
    <cellStyle name="Euro 28" xfId="960" xr:uid="{00000000-0005-0000-0000-000049040000}"/>
    <cellStyle name="Euro 29" xfId="961" xr:uid="{00000000-0005-0000-0000-00004A040000}"/>
    <cellStyle name="Euro 3" xfId="962" xr:uid="{00000000-0005-0000-0000-00004B040000}"/>
    <cellStyle name="Euro 30" xfId="963" xr:uid="{00000000-0005-0000-0000-00004C040000}"/>
    <cellStyle name="Euro 31" xfId="964" xr:uid="{00000000-0005-0000-0000-00004D040000}"/>
    <cellStyle name="Euro 32" xfId="965" xr:uid="{00000000-0005-0000-0000-00004E040000}"/>
    <cellStyle name="Euro 33" xfId="966" xr:uid="{00000000-0005-0000-0000-00004F040000}"/>
    <cellStyle name="Euro 34" xfId="967" xr:uid="{00000000-0005-0000-0000-000050040000}"/>
    <cellStyle name="Euro 35" xfId="968" xr:uid="{00000000-0005-0000-0000-000051040000}"/>
    <cellStyle name="Euro 36" xfId="969" xr:uid="{00000000-0005-0000-0000-000052040000}"/>
    <cellStyle name="Euro 37" xfId="970" xr:uid="{00000000-0005-0000-0000-000053040000}"/>
    <cellStyle name="Euro 38" xfId="971" xr:uid="{00000000-0005-0000-0000-000054040000}"/>
    <cellStyle name="Euro 39" xfId="972" xr:uid="{00000000-0005-0000-0000-000055040000}"/>
    <cellStyle name="Euro 4" xfId="973" xr:uid="{00000000-0005-0000-0000-000056040000}"/>
    <cellStyle name="Euro 40" xfId="974" xr:uid="{00000000-0005-0000-0000-000057040000}"/>
    <cellStyle name="Euro 41" xfId="975" xr:uid="{00000000-0005-0000-0000-000058040000}"/>
    <cellStyle name="Euro 42" xfId="976" xr:uid="{00000000-0005-0000-0000-000059040000}"/>
    <cellStyle name="Euro 43" xfId="977" xr:uid="{00000000-0005-0000-0000-00005A040000}"/>
    <cellStyle name="Euro 44" xfId="978" xr:uid="{00000000-0005-0000-0000-00005B040000}"/>
    <cellStyle name="Euro 45" xfId="979" xr:uid="{00000000-0005-0000-0000-00005C040000}"/>
    <cellStyle name="Euro 46" xfId="980" xr:uid="{00000000-0005-0000-0000-00005D040000}"/>
    <cellStyle name="Euro 47" xfId="981" xr:uid="{00000000-0005-0000-0000-00005E040000}"/>
    <cellStyle name="Euro 48" xfId="982" xr:uid="{00000000-0005-0000-0000-00005F040000}"/>
    <cellStyle name="Euro 49" xfId="983" xr:uid="{00000000-0005-0000-0000-000060040000}"/>
    <cellStyle name="Euro 5" xfId="984" xr:uid="{00000000-0005-0000-0000-000061040000}"/>
    <cellStyle name="Euro 50" xfId="985" xr:uid="{00000000-0005-0000-0000-000062040000}"/>
    <cellStyle name="Euro 6" xfId="986" xr:uid="{00000000-0005-0000-0000-000063040000}"/>
    <cellStyle name="Euro 7" xfId="987" xr:uid="{00000000-0005-0000-0000-000064040000}"/>
    <cellStyle name="Euro 8" xfId="988" xr:uid="{00000000-0005-0000-0000-000065040000}"/>
    <cellStyle name="Euro 9" xfId="989" xr:uid="{00000000-0005-0000-0000-000066040000}"/>
    <cellStyle name="EY Narrative text" xfId="1593" xr:uid="{00000000-0005-0000-0000-000067040000}"/>
    <cellStyle name="EY%colcalc" xfId="1594" xr:uid="{00000000-0005-0000-0000-000068040000}"/>
    <cellStyle name="EY%input" xfId="1595" xr:uid="{00000000-0005-0000-0000-000069040000}"/>
    <cellStyle name="EY%rowcalc" xfId="1596" xr:uid="{00000000-0005-0000-0000-00006A040000}"/>
    <cellStyle name="EY0dp" xfId="1597" xr:uid="{00000000-0005-0000-0000-00006B040000}"/>
    <cellStyle name="EY1dp" xfId="1587" xr:uid="{00000000-0005-0000-0000-00006C040000}"/>
    <cellStyle name="EY2dp" xfId="1598" xr:uid="{00000000-0005-0000-0000-00006D040000}"/>
    <cellStyle name="EY3dp" xfId="1599" xr:uid="{00000000-0005-0000-0000-00006E040000}"/>
    <cellStyle name="EYChartTitle" xfId="1581" xr:uid="{00000000-0005-0000-0000-00006F040000}"/>
    <cellStyle name="EYColumnHeading" xfId="1600" xr:uid="{00000000-0005-0000-0000-000070040000}"/>
    <cellStyle name="EYColumnHeading 2" xfId="1800" xr:uid="{00000000-0005-0000-0000-000071040000}"/>
    <cellStyle name="EYColumnHeading_EBITDA Bridge Template2" xfId="1801" xr:uid="{00000000-0005-0000-0000-000072040000}"/>
    <cellStyle name="EYColumnHeadingItalic" xfId="1601" xr:uid="{00000000-0005-0000-0000-000073040000}"/>
    <cellStyle name="EYCoverDatabookName" xfId="1588" xr:uid="{00000000-0005-0000-0000-000074040000}"/>
    <cellStyle name="EYCoverDate" xfId="1589" xr:uid="{00000000-0005-0000-0000-000075040000}"/>
    <cellStyle name="EYCoverDraft" xfId="1592" xr:uid="{00000000-0005-0000-0000-000076040000}"/>
    <cellStyle name="EYCoverProjectName" xfId="1586" xr:uid="{00000000-0005-0000-0000-000077040000}"/>
    <cellStyle name="EYCurrency" xfId="1602" xr:uid="{00000000-0005-0000-0000-000078040000}"/>
    <cellStyle name="EYCurrency 2" xfId="1802" xr:uid="{00000000-0005-0000-0000-000079040000}"/>
    <cellStyle name="EYHeader1" xfId="3" xr:uid="{00000000-0005-0000-0000-00007A040000}"/>
    <cellStyle name="EYHeading1" xfId="1803" xr:uid="{00000000-0005-0000-0000-00007B040000}"/>
    <cellStyle name="EYheading2" xfId="1804" xr:uid="{00000000-0005-0000-0000-00007C040000}"/>
    <cellStyle name="EYheading3" xfId="1805" xr:uid="{00000000-0005-0000-0000-00007D040000}"/>
    <cellStyle name="EYInputPercent" xfId="990" xr:uid="{00000000-0005-0000-0000-00007E040000}"/>
    <cellStyle name="EYInputPercent 2" xfId="991" xr:uid="{00000000-0005-0000-0000-00007F040000}"/>
    <cellStyle name="EYInputPercent 2 2" xfId="992" xr:uid="{00000000-0005-0000-0000-000080040000}"/>
    <cellStyle name="EYInputPercent 2 3" xfId="993" xr:uid="{00000000-0005-0000-0000-000081040000}"/>
    <cellStyle name="EYInputPercent 2 4" xfId="994" xr:uid="{00000000-0005-0000-0000-000082040000}"/>
    <cellStyle name="EYInputPercent 3" xfId="995" xr:uid="{00000000-0005-0000-0000-000083040000}"/>
    <cellStyle name="EYInputPercent 4" xfId="996" xr:uid="{00000000-0005-0000-0000-000084040000}"/>
    <cellStyle name="EYInputPercent 5" xfId="997" xr:uid="{00000000-0005-0000-0000-000085040000}"/>
    <cellStyle name="EYNotes" xfId="1603" xr:uid="{00000000-0005-0000-0000-000086040000}"/>
    <cellStyle name="EYNotesHeading" xfId="1604" xr:uid="{00000000-0005-0000-0000-000087040000}"/>
    <cellStyle name="EYNotesHeading 2" xfId="1806" xr:uid="{00000000-0005-0000-0000-000088040000}"/>
    <cellStyle name="EYnumber" xfId="1585" xr:uid="{00000000-0005-0000-0000-000089040000}"/>
    <cellStyle name="EYnumber 2" xfId="1807" xr:uid="{00000000-0005-0000-0000-00008A040000}"/>
    <cellStyle name="EYnumber 3" xfId="1808" xr:uid="{00000000-0005-0000-0000-00008B040000}"/>
    <cellStyle name="EYnumber_EBITDA Bridge Template2" xfId="1809" xr:uid="{00000000-0005-0000-0000-00008C040000}"/>
    <cellStyle name="EYRelianceRestricted" xfId="1590" xr:uid="{00000000-0005-0000-0000-00008D040000}"/>
    <cellStyle name="EYSectionHeading" xfId="1605" xr:uid="{00000000-0005-0000-0000-00008E040000}"/>
    <cellStyle name="EYSheetHeader1" xfId="1582" xr:uid="{00000000-0005-0000-0000-00008F040000}"/>
    <cellStyle name="EYSheetHeading" xfId="1606" xr:uid="{00000000-0005-0000-0000-000090040000}"/>
    <cellStyle name="EYSheetHeading 2" xfId="1810" xr:uid="{00000000-0005-0000-0000-000091040000}"/>
    <cellStyle name="EYsmallheading" xfId="1607" xr:uid="{00000000-0005-0000-0000-000092040000}"/>
    <cellStyle name="EYSource" xfId="1608" xr:uid="{00000000-0005-0000-0000-000093040000}"/>
    <cellStyle name="EYSource 2" xfId="1811" xr:uid="{00000000-0005-0000-0000-000094040000}"/>
    <cellStyle name="EYtext" xfId="1584" xr:uid="{00000000-0005-0000-0000-000095040000}"/>
    <cellStyle name="EYtextbold" xfId="1609" xr:uid="{00000000-0005-0000-0000-000096040000}"/>
    <cellStyle name="EYtextbolditalic" xfId="1610" xr:uid="{00000000-0005-0000-0000-000097040000}"/>
    <cellStyle name="EYtextitalic" xfId="1611" xr:uid="{00000000-0005-0000-0000-000098040000}"/>
    <cellStyle name="F2" xfId="1812" xr:uid="{00000000-0005-0000-0000-000099040000}"/>
    <cellStyle name="F3" xfId="1813" xr:uid="{00000000-0005-0000-0000-00009A040000}"/>
    <cellStyle name="F4" xfId="1814" xr:uid="{00000000-0005-0000-0000-00009B040000}"/>
    <cellStyle name="F5" xfId="1815" xr:uid="{00000000-0005-0000-0000-00009C040000}"/>
    <cellStyle name="F6" xfId="1816" xr:uid="{00000000-0005-0000-0000-00009D040000}"/>
    <cellStyle name="F7" xfId="1817" xr:uid="{00000000-0005-0000-0000-00009E040000}"/>
    <cellStyle name="F8" xfId="1818" xr:uid="{00000000-0005-0000-0000-00009F040000}"/>
    <cellStyle name="Factor" xfId="998" xr:uid="{00000000-0005-0000-0000-0000A0040000}"/>
    <cellStyle name="Factor 2" xfId="999" xr:uid="{00000000-0005-0000-0000-0000A1040000}"/>
    <cellStyle name="Factor 2 2" xfId="1000" xr:uid="{00000000-0005-0000-0000-0000A2040000}"/>
    <cellStyle name="Fijo" xfId="1001" xr:uid="{00000000-0005-0000-0000-0000A3040000}"/>
    <cellStyle name="Financials" xfId="1002" xr:uid="{00000000-0005-0000-0000-0000A4040000}"/>
    <cellStyle name="Financials Bold" xfId="1003" xr:uid="{00000000-0005-0000-0000-0000A5040000}"/>
    <cellStyle name="Financials_Oniway_Applications &amp; Mcommerce_v5" xfId="1004" xr:uid="{00000000-0005-0000-0000-0000A6040000}"/>
    <cellStyle name="Financials-Small" xfId="1005" xr:uid="{00000000-0005-0000-0000-0000A7040000}"/>
    <cellStyle name="Financiero" xfId="1006" xr:uid="{00000000-0005-0000-0000-0000A8040000}"/>
    <cellStyle name="First Column" xfId="1007" xr:uid="{00000000-0005-0000-0000-0000A9040000}"/>
    <cellStyle name="Fixed" xfId="1008" xr:uid="{00000000-0005-0000-0000-0000AA040000}"/>
    <cellStyle name="Fixed [0]" xfId="1009" xr:uid="{00000000-0005-0000-0000-0000AB040000}"/>
    <cellStyle name="Fixed_GM Break Down" xfId="1010" xr:uid="{00000000-0005-0000-0000-0000AC040000}"/>
    <cellStyle name="Formule" xfId="1618" xr:uid="{00000000-0005-0000-0000-0000AD040000}"/>
    <cellStyle name="ggg" xfId="1819" xr:uid="{00000000-0005-0000-0000-0000AE040000}"/>
    <cellStyle name="Grassetto2" xfId="1619" xr:uid="{00000000-0005-0000-0000-0000AF040000}"/>
    <cellStyle name="Grey" xfId="1011" xr:uid="{00000000-0005-0000-0000-0000B0040000}"/>
    <cellStyle name="Head 1" xfId="1820" xr:uid="{00000000-0005-0000-0000-0000B1040000}"/>
    <cellStyle name="HEADER" xfId="1012" xr:uid="{00000000-0005-0000-0000-0000B2040000}"/>
    <cellStyle name="Header1" xfId="1013" xr:uid="{00000000-0005-0000-0000-0000B3040000}"/>
    <cellStyle name="Header2" xfId="1014" xr:uid="{00000000-0005-0000-0000-0000B4040000}"/>
    <cellStyle name="Heading1" xfId="1015" xr:uid="{00000000-0005-0000-0000-0000B5040000}"/>
    <cellStyle name="Heading2" xfId="1016" xr:uid="{00000000-0005-0000-0000-0000B6040000}"/>
    <cellStyle name="Headline2" xfId="1017" xr:uid="{00000000-0005-0000-0000-0000B7040000}"/>
    <cellStyle name="Hidden" xfId="1018" xr:uid="{00000000-0005-0000-0000-0000B8040000}"/>
    <cellStyle name="HIGHLIGHT" xfId="1019" xr:uid="{00000000-0005-0000-0000-0000B9040000}"/>
    <cellStyle name="INPUT %" xfId="1020" xr:uid="{00000000-0005-0000-0000-0000BA040000}"/>
    <cellStyle name="Input [yellow]" xfId="1021" xr:uid="{00000000-0005-0000-0000-0000BB040000}"/>
    <cellStyle name="Input 10" xfId="1022" xr:uid="{00000000-0005-0000-0000-0000BC040000}"/>
    <cellStyle name="Input 11" xfId="1023" xr:uid="{00000000-0005-0000-0000-0000BD040000}"/>
    <cellStyle name="Input 2" xfId="1024" xr:uid="{00000000-0005-0000-0000-0000BE040000}"/>
    <cellStyle name="Input 3" xfId="1025" xr:uid="{00000000-0005-0000-0000-0000BF040000}"/>
    <cellStyle name="Input 4" xfId="1026" xr:uid="{00000000-0005-0000-0000-0000C0040000}"/>
    <cellStyle name="Input 5" xfId="1027" xr:uid="{00000000-0005-0000-0000-0000C1040000}"/>
    <cellStyle name="Input 6" xfId="1028" xr:uid="{00000000-0005-0000-0000-0000C2040000}"/>
    <cellStyle name="Input 7" xfId="1029" xr:uid="{00000000-0005-0000-0000-0000C3040000}"/>
    <cellStyle name="Input 8" xfId="1030" xr:uid="{00000000-0005-0000-0000-0000C4040000}"/>
    <cellStyle name="Input 9" xfId="1031" xr:uid="{00000000-0005-0000-0000-0000C5040000}"/>
    <cellStyle name="Input Other Sheet" xfId="1032" xr:uid="{00000000-0005-0000-0000-0000C6040000}"/>
    <cellStyle name="Inputs" xfId="1033" xr:uid="{00000000-0005-0000-0000-0000C7040000}"/>
    <cellStyle name="Int colonne" xfId="1620" xr:uid="{00000000-0005-0000-0000-0000C8040000}"/>
    <cellStyle name="kt" xfId="1821" xr:uid="{00000000-0005-0000-0000-0000C9040000}"/>
    <cellStyle name="Libellé" xfId="1822" xr:uid="{00000000-0005-0000-0000-0000CA040000}"/>
    <cellStyle name="Lien hypertexte_ k tab fin " xfId="1823" xr:uid="{00000000-0005-0000-0000-0000CB040000}"/>
    <cellStyle name="m/d/yy" xfId="1034" xr:uid="{00000000-0005-0000-0000-0000CC040000}"/>
    <cellStyle name="Migliaia (0)_Piccino4.xls Grafico 25" xfId="1035" xr:uid="{00000000-0005-0000-0000-0000CD040000}"/>
    <cellStyle name="Migliaia 10" xfId="1036" xr:uid="{00000000-0005-0000-0000-0000CE040000}"/>
    <cellStyle name="Migliaia 11" xfId="1037" xr:uid="{00000000-0005-0000-0000-0000CF040000}"/>
    <cellStyle name="Migliaia 12" xfId="1038" xr:uid="{00000000-0005-0000-0000-0000D0040000}"/>
    <cellStyle name="Migliaia 13" xfId="1039" xr:uid="{00000000-0005-0000-0000-0000D1040000}"/>
    <cellStyle name="Migliaia 14" xfId="1040" xr:uid="{00000000-0005-0000-0000-0000D2040000}"/>
    <cellStyle name="Migliaia 15" xfId="1041" xr:uid="{00000000-0005-0000-0000-0000D3040000}"/>
    <cellStyle name="Migliaia 16" xfId="1042" xr:uid="{00000000-0005-0000-0000-0000D4040000}"/>
    <cellStyle name="Migliaia 17" xfId="1043" xr:uid="{00000000-0005-0000-0000-0000D5040000}"/>
    <cellStyle name="Migliaia 18" xfId="1044" xr:uid="{00000000-0005-0000-0000-0000D6040000}"/>
    <cellStyle name="Migliaia 19" xfId="1045" xr:uid="{00000000-0005-0000-0000-0000D7040000}"/>
    <cellStyle name="Migliaia 2" xfId="1046" xr:uid="{00000000-0005-0000-0000-0000D8040000}"/>
    <cellStyle name="Migliaia 2 2" xfId="1047" xr:uid="{00000000-0005-0000-0000-0000D9040000}"/>
    <cellStyle name="Migliaia 2 3" xfId="1048" xr:uid="{00000000-0005-0000-0000-0000DA040000}"/>
    <cellStyle name="Migliaia 20" xfId="1049" xr:uid="{00000000-0005-0000-0000-0000DB040000}"/>
    <cellStyle name="Migliaia 21" xfId="1050" xr:uid="{00000000-0005-0000-0000-0000DC040000}"/>
    <cellStyle name="Migliaia 22" xfId="1051" xr:uid="{00000000-0005-0000-0000-0000DD040000}"/>
    <cellStyle name="Migliaia 23" xfId="1052" xr:uid="{00000000-0005-0000-0000-0000DE040000}"/>
    <cellStyle name="Migliaia 24" xfId="1053" xr:uid="{00000000-0005-0000-0000-0000DF040000}"/>
    <cellStyle name="Migliaia 25" xfId="1054" xr:uid="{00000000-0005-0000-0000-0000E0040000}"/>
    <cellStyle name="Migliaia 26" xfId="1055" xr:uid="{00000000-0005-0000-0000-0000E1040000}"/>
    <cellStyle name="Migliaia 27" xfId="1056" xr:uid="{00000000-0005-0000-0000-0000E2040000}"/>
    <cellStyle name="Migliaia 28" xfId="1057" xr:uid="{00000000-0005-0000-0000-0000E3040000}"/>
    <cellStyle name="Migliaia 29" xfId="1058" xr:uid="{00000000-0005-0000-0000-0000E4040000}"/>
    <cellStyle name="Migliaia 3" xfId="1059" xr:uid="{00000000-0005-0000-0000-0000E5040000}"/>
    <cellStyle name="Migliaia 3 2" xfId="1060" xr:uid="{00000000-0005-0000-0000-0000E6040000}"/>
    <cellStyle name="Migliaia 30" xfId="1061" xr:uid="{00000000-0005-0000-0000-0000E7040000}"/>
    <cellStyle name="Migliaia 31" xfId="1062" xr:uid="{00000000-0005-0000-0000-0000E8040000}"/>
    <cellStyle name="Migliaia 32" xfId="1063" xr:uid="{00000000-0005-0000-0000-0000E9040000}"/>
    <cellStyle name="Migliaia 33" xfId="1064" xr:uid="{00000000-0005-0000-0000-0000EA040000}"/>
    <cellStyle name="Migliaia 34" xfId="1065" xr:uid="{00000000-0005-0000-0000-0000EB040000}"/>
    <cellStyle name="Migliaia 35" xfId="1066" xr:uid="{00000000-0005-0000-0000-0000EC040000}"/>
    <cellStyle name="Migliaia 36" xfId="1067" xr:uid="{00000000-0005-0000-0000-0000ED040000}"/>
    <cellStyle name="Migliaia 37" xfId="1068" xr:uid="{00000000-0005-0000-0000-0000EE040000}"/>
    <cellStyle name="Migliaia 38" xfId="1069" xr:uid="{00000000-0005-0000-0000-0000EF040000}"/>
    <cellStyle name="Migliaia 39" xfId="1070" xr:uid="{00000000-0005-0000-0000-0000F0040000}"/>
    <cellStyle name="Migliaia 4" xfId="1071" xr:uid="{00000000-0005-0000-0000-0000F1040000}"/>
    <cellStyle name="Migliaia 40" xfId="1072" xr:uid="{00000000-0005-0000-0000-0000F2040000}"/>
    <cellStyle name="Migliaia 41" xfId="1073" xr:uid="{00000000-0005-0000-0000-0000F3040000}"/>
    <cellStyle name="Migliaia 42" xfId="1074" xr:uid="{00000000-0005-0000-0000-0000F4040000}"/>
    <cellStyle name="Migliaia 43" xfId="1075" xr:uid="{00000000-0005-0000-0000-0000F5040000}"/>
    <cellStyle name="Migliaia 44" xfId="1076" xr:uid="{00000000-0005-0000-0000-0000F6040000}"/>
    <cellStyle name="Migliaia 45" xfId="1077" xr:uid="{00000000-0005-0000-0000-0000F7040000}"/>
    <cellStyle name="Migliaia 46" xfId="1078" xr:uid="{00000000-0005-0000-0000-0000F8040000}"/>
    <cellStyle name="Migliaia 47" xfId="1079" xr:uid="{00000000-0005-0000-0000-0000F9040000}"/>
    <cellStyle name="Migliaia 48" xfId="1080" xr:uid="{00000000-0005-0000-0000-0000FA040000}"/>
    <cellStyle name="Migliaia 49" xfId="1081" xr:uid="{00000000-0005-0000-0000-0000FB040000}"/>
    <cellStyle name="Migliaia 5" xfId="1082" xr:uid="{00000000-0005-0000-0000-0000FC040000}"/>
    <cellStyle name="Migliaia 50" xfId="1083" xr:uid="{00000000-0005-0000-0000-0000FD040000}"/>
    <cellStyle name="Migliaia 51" xfId="1084" xr:uid="{00000000-0005-0000-0000-0000FE040000}"/>
    <cellStyle name="Migliaia 52" xfId="1085" xr:uid="{00000000-0005-0000-0000-0000FF040000}"/>
    <cellStyle name="Migliaia 53" xfId="1086" xr:uid="{00000000-0005-0000-0000-000000050000}"/>
    <cellStyle name="Migliaia 54" xfId="1087" xr:uid="{00000000-0005-0000-0000-000001050000}"/>
    <cellStyle name="Migliaia 55" xfId="1088" xr:uid="{00000000-0005-0000-0000-000002050000}"/>
    <cellStyle name="Migliaia 56" xfId="1089" xr:uid="{00000000-0005-0000-0000-000003050000}"/>
    <cellStyle name="Migliaia 57" xfId="1090" xr:uid="{00000000-0005-0000-0000-000004050000}"/>
    <cellStyle name="Migliaia 58" xfId="1091" xr:uid="{00000000-0005-0000-0000-000005050000}"/>
    <cellStyle name="Migliaia 59" xfId="1092" xr:uid="{00000000-0005-0000-0000-000006050000}"/>
    <cellStyle name="Migliaia 6" xfId="1093" xr:uid="{00000000-0005-0000-0000-000007050000}"/>
    <cellStyle name="Migliaia 6 2" xfId="1094" xr:uid="{00000000-0005-0000-0000-000008050000}"/>
    <cellStyle name="Migliaia 60" xfId="1095" xr:uid="{00000000-0005-0000-0000-000009050000}"/>
    <cellStyle name="Migliaia 61" xfId="1096" xr:uid="{00000000-0005-0000-0000-00000A050000}"/>
    <cellStyle name="Migliaia 62" xfId="1097" xr:uid="{00000000-0005-0000-0000-00000B050000}"/>
    <cellStyle name="Migliaia 63" xfId="1098" xr:uid="{00000000-0005-0000-0000-00000C050000}"/>
    <cellStyle name="Migliaia 64" xfId="1099" xr:uid="{00000000-0005-0000-0000-00000D050000}"/>
    <cellStyle name="Migliaia 65" xfId="1100" xr:uid="{00000000-0005-0000-0000-00000E050000}"/>
    <cellStyle name="Migliaia 66" xfId="1101" xr:uid="{00000000-0005-0000-0000-00000F050000}"/>
    <cellStyle name="Migliaia 67" xfId="1102" xr:uid="{00000000-0005-0000-0000-000010050000}"/>
    <cellStyle name="Migliaia 68" xfId="1103" xr:uid="{00000000-0005-0000-0000-000011050000}"/>
    <cellStyle name="Migliaia 69" xfId="1104" xr:uid="{00000000-0005-0000-0000-000012050000}"/>
    <cellStyle name="Migliaia 7" xfId="1105" xr:uid="{00000000-0005-0000-0000-000013050000}"/>
    <cellStyle name="Migliaia 8" xfId="1106" xr:uid="{00000000-0005-0000-0000-000014050000}"/>
    <cellStyle name="Migliaia 9" xfId="1107" xr:uid="{00000000-0005-0000-0000-000015050000}"/>
    <cellStyle name="Millares 10" xfId="1108" xr:uid="{00000000-0005-0000-0000-000016050000}"/>
    <cellStyle name="Millares 11" xfId="1109" xr:uid="{00000000-0005-0000-0000-000017050000}"/>
    <cellStyle name="Millares 12" xfId="1110" xr:uid="{00000000-0005-0000-0000-000018050000}"/>
    <cellStyle name="Millares 13" xfId="1111" xr:uid="{00000000-0005-0000-0000-000019050000}"/>
    <cellStyle name="Millares 14" xfId="1112" xr:uid="{00000000-0005-0000-0000-00001A050000}"/>
    <cellStyle name="Millares 2" xfId="1113" xr:uid="{00000000-0005-0000-0000-00001B050000}"/>
    <cellStyle name="Millares 3" xfId="1114" xr:uid="{00000000-0005-0000-0000-00001C050000}"/>
    <cellStyle name="Millares 4" xfId="1115" xr:uid="{00000000-0005-0000-0000-00001D050000}"/>
    <cellStyle name="Millares 5" xfId="1116" xr:uid="{00000000-0005-0000-0000-00001E050000}"/>
    <cellStyle name="Millares 6" xfId="1117" xr:uid="{00000000-0005-0000-0000-00001F050000}"/>
    <cellStyle name="Millares 7" xfId="1118" xr:uid="{00000000-0005-0000-0000-000020050000}"/>
    <cellStyle name="Millares 8" xfId="1119" xr:uid="{00000000-0005-0000-0000-000021050000}"/>
    <cellStyle name="Millares 9" xfId="1120" xr:uid="{00000000-0005-0000-0000-000022050000}"/>
    <cellStyle name="Milliers [0]_ k tab fin " xfId="1824" xr:uid="{00000000-0005-0000-0000-000023050000}"/>
    <cellStyle name="Milliers_ k tab fin " xfId="1825" xr:uid="{00000000-0005-0000-0000-000024050000}"/>
    <cellStyle name="Moeda [0]_AVALIAÇÃO CEAL2" xfId="1121" xr:uid="{00000000-0005-0000-0000-000025050000}"/>
    <cellStyle name="Moeda_AVALIAÇÃO CEAL2" xfId="1122" xr:uid="{00000000-0005-0000-0000-000026050000}"/>
    <cellStyle name="Monétaire [0]_ k tab fin " xfId="1826" xr:uid="{00000000-0005-0000-0000-000027050000}"/>
    <cellStyle name="Monétaire_ k tab fin " xfId="1827" xr:uid="{00000000-0005-0000-0000-000028050000}"/>
    <cellStyle name="Monetario" xfId="1123" xr:uid="{00000000-0005-0000-0000-000029050000}"/>
    <cellStyle name="Month" xfId="1124" xr:uid="{00000000-0005-0000-0000-00002A050000}"/>
    <cellStyle name="Month-long" xfId="1125" xr:uid="{00000000-0005-0000-0000-00002B050000}"/>
    <cellStyle name="Month-short" xfId="1126" xr:uid="{00000000-0005-0000-0000-00002C050000}"/>
    <cellStyle name="Mon-yr" xfId="1127" xr:uid="{00000000-0005-0000-0000-00002D050000}"/>
    <cellStyle name="Multiple [1]" xfId="1128" xr:uid="{00000000-0005-0000-0000-00002E050000}"/>
    <cellStyle name="n°SIRUS" xfId="1828" xr:uid="{00000000-0005-0000-0000-00002F050000}"/>
    <cellStyle name="NA is zero" xfId="1129" xr:uid="{00000000-0005-0000-0000-000030050000}"/>
    <cellStyle name="Name" xfId="1130" xr:uid="{00000000-0005-0000-0000-000031050000}"/>
    <cellStyle name="Neutrale" xfId="1131" xr:uid="{00000000-0005-0000-0000-000032050000}"/>
    <cellStyle name="Neutrale 2" xfId="1132" xr:uid="{00000000-0005-0000-0000-000033050000}"/>
    <cellStyle name="Neutrale 3" xfId="1133" xr:uid="{00000000-0005-0000-0000-000034050000}"/>
    <cellStyle name="No Border" xfId="1134" xr:uid="{00000000-0005-0000-0000-000035050000}"/>
    <cellStyle name="no dec" xfId="1135" xr:uid="{00000000-0005-0000-0000-000036050000}"/>
    <cellStyle name="No decimals" xfId="1136" xr:uid="{00000000-0005-0000-0000-000037050000}"/>
    <cellStyle name="None" xfId="1137" xr:uid="{00000000-0005-0000-0000-000038050000}"/>
    <cellStyle name="Normaali_SHEET4A.XLS" xfId="1138" xr:uid="{00000000-0005-0000-0000-000039050000}"/>
    <cellStyle name="Normal" xfId="0" builtinId="0"/>
    <cellStyle name="Normal - Style1" xfId="1139" xr:uid="{00000000-0005-0000-0000-00003B050000}"/>
    <cellStyle name="Normal - Style2" xfId="1140" xr:uid="{00000000-0005-0000-0000-00003C050000}"/>
    <cellStyle name="Normal - Style3" xfId="1141" xr:uid="{00000000-0005-0000-0000-00003D050000}"/>
    <cellStyle name="Normal - Style4" xfId="1142" xr:uid="{00000000-0005-0000-0000-00003E050000}"/>
    <cellStyle name="Normal - Style5" xfId="1143" xr:uid="{00000000-0005-0000-0000-00003F050000}"/>
    <cellStyle name="Normal [0]" xfId="1144" xr:uid="{00000000-0005-0000-0000-000040050000}"/>
    <cellStyle name="Normal [1]" xfId="1145" xr:uid="{00000000-0005-0000-0000-000041050000}"/>
    <cellStyle name="Normal [2]" xfId="1146" xr:uid="{00000000-0005-0000-0000-000042050000}"/>
    <cellStyle name="Normal [3]" xfId="1147" xr:uid="{00000000-0005-0000-0000-000043050000}"/>
    <cellStyle name="Normal 10" xfId="1148" xr:uid="{00000000-0005-0000-0000-000044050000}"/>
    <cellStyle name="Normal 11" xfId="1149" xr:uid="{00000000-0005-0000-0000-000045050000}"/>
    <cellStyle name="Normal 12" xfId="1150" xr:uid="{00000000-0005-0000-0000-000046050000}"/>
    <cellStyle name="Normal 13" xfId="1151" xr:uid="{00000000-0005-0000-0000-000047050000}"/>
    <cellStyle name="Normal 14" xfId="1152" xr:uid="{00000000-0005-0000-0000-000048050000}"/>
    <cellStyle name="Normal 15" xfId="1153" xr:uid="{00000000-0005-0000-0000-000049050000}"/>
    <cellStyle name="Normal 16" xfId="1614" xr:uid="{00000000-0005-0000-0000-00004A050000}"/>
    <cellStyle name="Normal 17" xfId="1688" xr:uid="{00000000-0005-0000-0000-00004B050000}"/>
    <cellStyle name="Normal 17 2" xfId="1886" xr:uid="{00000000-0005-0000-0000-00004C050000}"/>
    <cellStyle name="Normal 18" xfId="1887" xr:uid="{00000000-0005-0000-0000-00004D050000}"/>
    <cellStyle name="Normal 19" xfId="1888" xr:uid="{00000000-0005-0000-0000-00004E050000}"/>
    <cellStyle name="Normal 2" xfId="1154" xr:uid="{00000000-0005-0000-0000-00004F050000}"/>
    <cellStyle name="Normal 2 10" xfId="1155" xr:uid="{00000000-0005-0000-0000-000050050000}"/>
    <cellStyle name="Normal 2 100" xfId="1156" xr:uid="{00000000-0005-0000-0000-000051050000}"/>
    <cellStyle name="Normal 2 101" xfId="1157" xr:uid="{00000000-0005-0000-0000-000052050000}"/>
    <cellStyle name="Normal 2 102" xfId="1158" xr:uid="{00000000-0005-0000-0000-000053050000}"/>
    <cellStyle name="Normal 2 103" xfId="1159" xr:uid="{00000000-0005-0000-0000-000054050000}"/>
    <cellStyle name="Normal 2 104" xfId="1160" xr:uid="{00000000-0005-0000-0000-000055050000}"/>
    <cellStyle name="Normal 2 105" xfId="1161" xr:uid="{00000000-0005-0000-0000-000056050000}"/>
    <cellStyle name="Normal 2 106" xfId="1162" xr:uid="{00000000-0005-0000-0000-000057050000}"/>
    <cellStyle name="Normal 2 107" xfId="1163" xr:uid="{00000000-0005-0000-0000-000058050000}"/>
    <cellStyle name="Normal 2 108" xfId="1164" xr:uid="{00000000-0005-0000-0000-000059050000}"/>
    <cellStyle name="Normal 2 109" xfId="1165" xr:uid="{00000000-0005-0000-0000-00005A050000}"/>
    <cellStyle name="Normal 2 11" xfId="1166" xr:uid="{00000000-0005-0000-0000-00005B050000}"/>
    <cellStyle name="Normal 2 110" xfId="1167" xr:uid="{00000000-0005-0000-0000-00005C050000}"/>
    <cellStyle name="Normal 2 111" xfId="1168" xr:uid="{00000000-0005-0000-0000-00005D050000}"/>
    <cellStyle name="Normal 2 112" xfId="1169" xr:uid="{00000000-0005-0000-0000-00005E050000}"/>
    <cellStyle name="Normal 2 113" xfId="1170" xr:uid="{00000000-0005-0000-0000-00005F050000}"/>
    <cellStyle name="Normal 2 114" xfId="1171" xr:uid="{00000000-0005-0000-0000-000060050000}"/>
    <cellStyle name="Normal 2 115" xfId="1172" xr:uid="{00000000-0005-0000-0000-000061050000}"/>
    <cellStyle name="Normal 2 116" xfId="1173" xr:uid="{00000000-0005-0000-0000-000062050000}"/>
    <cellStyle name="Normal 2 117" xfId="1174" xr:uid="{00000000-0005-0000-0000-000063050000}"/>
    <cellStyle name="Normal 2 118" xfId="1175" xr:uid="{00000000-0005-0000-0000-000064050000}"/>
    <cellStyle name="Normal 2 119" xfId="1176" xr:uid="{00000000-0005-0000-0000-000065050000}"/>
    <cellStyle name="Normal 2 12" xfId="1177" xr:uid="{00000000-0005-0000-0000-000066050000}"/>
    <cellStyle name="Normal 2 120" xfId="1178" xr:uid="{00000000-0005-0000-0000-000067050000}"/>
    <cellStyle name="Normal 2 121" xfId="1179" xr:uid="{00000000-0005-0000-0000-000068050000}"/>
    <cellStyle name="Normal 2 122" xfId="1180" xr:uid="{00000000-0005-0000-0000-000069050000}"/>
    <cellStyle name="Normal 2 123" xfId="1181" xr:uid="{00000000-0005-0000-0000-00006A050000}"/>
    <cellStyle name="Normal 2 124" xfId="1182" xr:uid="{00000000-0005-0000-0000-00006B050000}"/>
    <cellStyle name="Normal 2 125" xfId="1183" xr:uid="{00000000-0005-0000-0000-00006C050000}"/>
    <cellStyle name="Normal 2 126" xfId="1184" xr:uid="{00000000-0005-0000-0000-00006D050000}"/>
    <cellStyle name="Normal 2 127" xfId="1185" xr:uid="{00000000-0005-0000-0000-00006E050000}"/>
    <cellStyle name="Normal 2 128" xfId="1186" xr:uid="{00000000-0005-0000-0000-00006F050000}"/>
    <cellStyle name="Normal 2 129" xfId="1187" xr:uid="{00000000-0005-0000-0000-000070050000}"/>
    <cellStyle name="Normal 2 13" xfId="1188" xr:uid="{00000000-0005-0000-0000-000071050000}"/>
    <cellStyle name="Normal 2 130" xfId="1189" xr:uid="{00000000-0005-0000-0000-000072050000}"/>
    <cellStyle name="Normal 2 131" xfId="1190" xr:uid="{00000000-0005-0000-0000-000073050000}"/>
    <cellStyle name="Normal 2 132" xfId="1191" xr:uid="{00000000-0005-0000-0000-000074050000}"/>
    <cellStyle name="Normal 2 133" xfId="1192" xr:uid="{00000000-0005-0000-0000-000075050000}"/>
    <cellStyle name="Normal 2 134" xfId="1193" xr:uid="{00000000-0005-0000-0000-000076050000}"/>
    <cellStyle name="Normal 2 135" xfId="1194" xr:uid="{00000000-0005-0000-0000-000077050000}"/>
    <cellStyle name="Normal 2 136" xfId="1195" xr:uid="{00000000-0005-0000-0000-000078050000}"/>
    <cellStyle name="Normal 2 137" xfId="1196" xr:uid="{00000000-0005-0000-0000-000079050000}"/>
    <cellStyle name="Normal 2 138" xfId="1197" xr:uid="{00000000-0005-0000-0000-00007A050000}"/>
    <cellStyle name="Normal 2 139" xfId="1198" xr:uid="{00000000-0005-0000-0000-00007B050000}"/>
    <cellStyle name="Normal 2 14" xfId="1199" xr:uid="{00000000-0005-0000-0000-00007C050000}"/>
    <cellStyle name="Normal 2 140" xfId="1200" xr:uid="{00000000-0005-0000-0000-00007D050000}"/>
    <cellStyle name="Normal 2 141" xfId="1201" xr:uid="{00000000-0005-0000-0000-00007E050000}"/>
    <cellStyle name="Normal 2 142" xfId="1202" xr:uid="{00000000-0005-0000-0000-00007F050000}"/>
    <cellStyle name="Normal 2 143" xfId="1203" xr:uid="{00000000-0005-0000-0000-000080050000}"/>
    <cellStyle name="Normal 2 144" xfId="1204" xr:uid="{00000000-0005-0000-0000-000081050000}"/>
    <cellStyle name="Normal 2 145" xfId="1205" xr:uid="{00000000-0005-0000-0000-000082050000}"/>
    <cellStyle name="Normal 2 146" xfId="1206" xr:uid="{00000000-0005-0000-0000-000083050000}"/>
    <cellStyle name="Normal 2 147" xfId="1207" xr:uid="{00000000-0005-0000-0000-000084050000}"/>
    <cellStyle name="Normal 2 148" xfId="1208" xr:uid="{00000000-0005-0000-0000-000085050000}"/>
    <cellStyle name="Normal 2 149" xfId="1209" xr:uid="{00000000-0005-0000-0000-000086050000}"/>
    <cellStyle name="Normal 2 15" xfId="1210" xr:uid="{00000000-0005-0000-0000-000087050000}"/>
    <cellStyle name="Normal 2 150" xfId="1211" xr:uid="{00000000-0005-0000-0000-000088050000}"/>
    <cellStyle name="Normal 2 151" xfId="1212" xr:uid="{00000000-0005-0000-0000-000089050000}"/>
    <cellStyle name="Normal 2 152" xfId="1213" xr:uid="{00000000-0005-0000-0000-00008A050000}"/>
    <cellStyle name="Normal 2 153" xfId="1214" xr:uid="{00000000-0005-0000-0000-00008B050000}"/>
    <cellStyle name="Normal 2 154" xfId="1215" xr:uid="{00000000-0005-0000-0000-00008C050000}"/>
    <cellStyle name="Normal 2 155" xfId="1216" xr:uid="{00000000-0005-0000-0000-00008D050000}"/>
    <cellStyle name="Normal 2 156" xfId="1217" xr:uid="{00000000-0005-0000-0000-00008E050000}"/>
    <cellStyle name="Normal 2 157" xfId="1218" xr:uid="{00000000-0005-0000-0000-00008F050000}"/>
    <cellStyle name="Normal 2 158" xfId="1219" xr:uid="{00000000-0005-0000-0000-000090050000}"/>
    <cellStyle name="Normal 2 159" xfId="1220" xr:uid="{00000000-0005-0000-0000-000091050000}"/>
    <cellStyle name="Normal 2 16" xfId="1221" xr:uid="{00000000-0005-0000-0000-000092050000}"/>
    <cellStyle name="Normal 2 160" xfId="1222" xr:uid="{00000000-0005-0000-0000-000093050000}"/>
    <cellStyle name="Normal 2 161" xfId="1223" xr:uid="{00000000-0005-0000-0000-000094050000}"/>
    <cellStyle name="Normal 2 162" xfId="1224" xr:uid="{00000000-0005-0000-0000-000095050000}"/>
    <cellStyle name="Normal 2 163" xfId="1225" xr:uid="{00000000-0005-0000-0000-000096050000}"/>
    <cellStyle name="Normal 2 164" xfId="1226" xr:uid="{00000000-0005-0000-0000-000097050000}"/>
    <cellStyle name="Normal 2 165" xfId="1227" xr:uid="{00000000-0005-0000-0000-000098050000}"/>
    <cellStyle name="Normal 2 166" xfId="1228" xr:uid="{00000000-0005-0000-0000-000099050000}"/>
    <cellStyle name="Normal 2 167" xfId="1229" xr:uid="{00000000-0005-0000-0000-00009A050000}"/>
    <cellStyle name="Normal 2 168" xfId="1230" xr:uid="{00000000-0005-0000-0000-00009B050000}"/>
    <cellStyle name="Normal 2 169" xfId="1231" xr:uid="{00000000-0005-0000-0000-00009C050000}"/>
    <cellStyle name="Normal 2 17" xfId="1232" xr:uid="{00000000-0005-0000-0000-00009D050000}"/>
    <cellStyle name="Normal 2 170" xfId="1233" xr:uid="{00000000-0005-0000-0000-00009E050000}"/>
    <cellStyle name="Normal 2 171" xfId="1234" xr:uid="{00000000-0005-0000-0000-00009F050000}"/>
    <cellStyle name="Normal 2 172" xfId="1235" xr:uid="{00000000-0005-0000-0000-0000A0050000}"/>
    <cellStyle name="Normal 2 173" xfId="1236" xr:uid="{00000000-0005-0000-0000-0000A1050000}"/>
    <cellStyle name="Normal 2 174" xfId="1237" xr:uid="{00000000-0005-0000-0000-0000A2050000}"/>
    <cellStyle name="Normal 2 175" xfId="1238" xr:uid="{00000000-0005-0000-0000-0000A3050000}"/>
    <cellStyle name="Normal 2 176" xfId="1239" xr:uid="{00000000-0005-0000-0000-0000A4050000}"/>
    <cellStyle name="Normal 2 177" xfId="1240" xr:uid="{00000000-0005-0000-0000-0000A5050000}"/>
    <cellStyle name="Normal 2 178" xfId="1241" xr:uid="{00000000-0005-0000-0000-0000A6050000}"/>
    <cellStyle name="Normal 2 179" xfId="1242" xr:uid="{00000000-0005-0000-0000-0000A7050000}"/>
    <cellStyle name="Normal 2 18" xfId="1243" xr:uid="{00000000-0005-0000-0000-0000A8050000}"/>
    <cellStyle name="Normal 2 180" xfId="1244" xr:uid="{00000000-0005-0000-0000-0000A9050000}"/>
    <cellStyle name="Normal 2 181" xfId="1245" xr:uid="{00000000-0005-0000-0000-0000AA050000}"/>
    <cellStyle name="Normal 2 182" xfId="1246" xr:uid="{00000000-0005-0000-0000-0000AB050000}"/>
    <cellStyle name="Normal 2 183" xfId="1247" xr:uid="{00000000-0005-0000-0000-0000AC050000}"/>
    <cellStyle name="Normal 2 184" xfId="1248" xr:uid="{00000000-0005-0000-0000-0000AD050000}"/>
    <cellStyle name="Normal 2 185" xfId="1249" xr:uid="{00000000-0005-0000-0000-0000AE050000}"/>
    <cellStyle name="Normal 2 186" xfId="1250" xr:uid="{00000000-0005-0000-0000-0000AF050000}"/>
    <cellStyle name="Normal 2 187" xfId="1251" xr:uid="{00000000-0005-0000-0000-0000B0050000}"/>
    <cellStyle name="Normal 2 188" xfId="1252" xr:uid="{00000000-0005-0000-0000-0000B1050000}"/>
    <cellStyle name="Normal 2 189" xfId="1583" xr:uid="{00000000-0005-0000-0000-0000B2050000}"/>
    <cellStyle name="Normal 2 19" xfId="1253" xr:uid="{00000000-0005-0000-0000-0000B3050000}"/>
    <cellStyle name="Normal 2 190" xfId="1687" xr:uid="{00000000-0005-0000-0000-0000B4050000}"/>
    <cellStyle name="Normal 2 2" xfId="1254" xr:uid="{00000000-0005-0000-0000-0000B5050000}"/>
    <cellStyle name="Normal 2 2 2" xfId="1255" xr:uid="{00000000-0005-0000-0000-0000B6050000}"/>
    <cellStyle name="Normal 2 20" xfId="1256" xr:uid="{00000000-0005-0000-0000-0000B7050000}"/>
    <cellStyle name="Normal 2 21" xfId="1257" xr:uid="{00000000-0005-0000-0000-0000B8050000}"/>
    <cellStyle name="Normal 2 22" xfId="1258" xr:uid="{00000000-0005-0000-0000-0000B9050000}"/>
    <cellStyle name="Normal 2 23" xfId="1259" xr:uid="{00000000-0005-0000-0000-0000BA050000}"/>
    <cellStyle name="Normal 2 24" xfId="1260" xr:uid="{00000000-0005-0000-0000-0000BB050000}"/>
    <cellStyle name="Normal 2 25" xfId="1261" xr:uid="{00000000-0005-0000-0000-0000BC050000}"/>
    <cellStyle name="Normal 2 26" xfId="1262" xr:uid="{00000000-0005-0000-0000-0000BD050000}"/>
    <cellStyle name="Normal 2 27" xfId="1263" xr:uid="{00000000-0005-0000-0000-0000BE050000}"/>
    <cellStyle name="Normal 2 28" xfId="1264" xr:uid="{00000000-0005-0000-0000-0000BF050000}"/>
    <cellStyle name="Normal 2 29" xfId="1265" xr:uid="{00000000-0005-0000-0000-0000C0050000}"/>
    <cellStyle name="Normal 2 3" xfId="1266" xr:uid="{00000000-0005-0000-0000-0000C1050000}"/>
    <cellStyle name="Normal 2 3 2" xfId="1882" xr:uid="{00000000-0005-0000-0000-0000C2050000}"/>
    <cellStyle name="Normal 2 30" xfId="1267" xr:uid="{00000000-0005-0000-0000-0000C3050000}"/>
    <cellStyle name="Normal 2 31" xfId="1268" xr:uid="{00000000-0005-0000-0000-0000C4050000}"/>
    <cellStyle name="Normal 2 32" xfId="1269" xr:uid="{00000000-0005-0000-0000-0000C5050000}"/>
    <cellStyle name="Normal 2 33" xfId="1270" xr:uid="{00000000-0005-0000-0000-0000C6050000}"/>
    <cellStyle name="Normal 2 34" xfId="1271" xr:uid="{00000000-0005-0000-0000-0000C7050000}"/>
    <cellStyle name="Normal 2 35" xfId="1272" xr:uid="{00000000-0005-0000-0000-0000C8050000}"/>
    <cellStyle name="Normal 2 36" xfId="1273" xr:uid="{00000000-0005-0000-0000-0000C9050000}"/>
    <cellStyle name="Normal 2 37" xfId="1274" xr:uid="{00000000-0005-0000-0000-0000CA050000}"/>
    <cellStyle name="Normal 2 38" xfId="1275" xr:uid="{00000000-0005-0000-0000-0000CB050000}"/>
    <cellStyle name="Normal 2 39" xfId="1276" xr:uid="{00000000-0005-0000-0000-0000CC050000}"/>
    <cellStyle name="Normal 2 4" xfId="1277" xr:uid="{00000000-0005-0000-0000-0000CD050000}"/>
    <cellStyle name="Normal 2 40" xfId="1278" xr:uid="{00000000-0005-0000-0000-0000CE050000}"/>
    <cellStyle name="Normal 2 41" xfId="1279" xr:uid="{00000000-0005-0000-0000-0000CF050000}"/>
    <cellStyle name="Normal 2 42" xfId="1280" xr:uid="{00000000-0005-0000-0000-0000D0050000}"/>
    <cellStyle name="Normal 2 43" xfId="1281" xr:uid="{00000000-0005-0000-0000-0000D1050000}"/>
    <cellStyle name="Normal 2 44" xfId="1282" xr:uid="{00000000-0005-0000-0000-0000D2050000}"/>
    <cellStyle name="Normal 2 45" xfId="1283" xr:uid="{00000000-0005-0000-0000-0000D3050000}"/>
    <cellStyle name="Normal 2 46" xfId="1284" xr:uid="{00000000-0005-0000-0000-0000D4050000}"/>
    <cellStyle name="Normal 2 47" xfId="1285" xr:uid="{00000000-0005-0000-0000-0000D5050000}"/>
    <cellStyle name="Normal 2 48" xfId="1286" xr:uid="{00000000-0005-0000-0000-0000D6050000}"/>
    <cellStyle name="Normal 2 49" xfId="1287" xr:uid="{00000000-0005-0000-0000-0000D7050000}"/>
    <cellStyle name="Normal 2 5" xfId="1288" xr:uid="{00000000-0005-0000-0000-0000D8050000}"/>
    <cellStyle name="Normal 2 50" xfId="1289" xr:uid="{00000000-0005-0000-0000-0000D9050000}"/>
    <cellStyle name="Normal 2 51" xfId="1290" xr:uid="{00000000-0005-0000-0000-0000DA050000}"/>
    <cellStyle name="Normal 2 52" xfId="1291" xr:uid="{00000000-0005-0000-0000-0000DB050000}"/>
    <cellStyle name="Normal 2 53" xfId="1292" xr:uid="{00000000-0005-0000-0000-0000DC050000}"/>
    <cellStyle name="Normal 2 54" xfId="1293" xr:uid="{00000000-0005-0000-0000-0000DD050000}"/>
    <cellStyle name="Normal 2 55" xfId="1294" xr:uid="{00000000-0005-0000-0000-0000DE050000}"/>
    <cellStyle name="Normal 2 56" xfId="1295" xr:uid="{00000000-0005-0000-0000-0000DF050000}"/>
    <cellStyle name="Normal 2 57" xfId="1296" xr:uid="{00000000-0005-0000-0000-0000E0050000}"/>
    <cellStyle name="Normal 2 58" xfId="1297" xr:uid="{00000000-0005-0000-0000-0000E1050000}"/>
    <cellStyle name="Normal 2 59" xfId="1298" xr:uid="{00000000-0005-0000-0000-0000E2050000}"/>
    <cellStyle name="Normal 2 6" xfId="1299" xr:uid="{00000000-0005-0000-0000-0000E3050000}"/>
    <cellStyle name="Normal 2 60" xfId="1300" xr:uid="{00000000-0005-0000-0000-0000E4050000}"/>
    <cellStyle name="Normal 2 61" xfId="1301" xr:uid="{00000000-0005-0000-0000-0000E5050000}"/>
    <cellStyle name="Normal 2 62" xfId="1302" xr:uid="{00000000-0005-0000-0000-0000E6050000}"/>
    <cellStyle name="Normal 2 63" xfId="1303" xr:uid="{00000000-0005-0000-0000-0000E7050000}"/>
    <cellStyle name="Normal 2 64" xfId="1304" xr:uid="{00000000-0005-0000-0000-0000E8050000}"/>
    <cellStyle name="Normal 2 65" xfId="1305" xr:uid="{00000000-0005-0000-0000-0000E9050000}"/>
    <cellStyle name="Normal 2 66" xfId="1306" xr:uid="{00000000-0005-0000-0000-0000EA050000}"/>
    <cellStyle name="Normal 2 67" xfId="1307" xr:uid="{00000000-0005-0000-0000-0000EB050000}"/>
    <cellStyle name="Normal 2 68" xfId="1308" xr:uid="{00000000-0005-0000-0000-0000EC050000}"/>
    <cellStyle name="Normal 2 69" xfId="1309" xr:uid="{00000000-0005-0000-0000-0000ED050000}"/>
    <cellStyle name="Normal 2 7" xfId="1310" xr:uid="{00000000-0005-0000-0000-0000EE050000}"/>
    <cellStyle name="Normal 2 70" xfId="1311" xr:uid="{00000000-0005-0000-0000-0000EF050000}"/>
    <cellStyle name="Normal 2 71" xfId="1312" xr:uid="{00000000-0005-0000-0000-0000F0050000}"/>
    <cellStyle name="Normal 2 72" xfId="1313" xr:uid="{00000000-0005-0000-0000-0000F1050000}"/>
    <cellStyle name="Normal 2 73" xfId="1314" xr:uid="{00000000-0005-0000-0000-0000F2050000}"/>
    <cellStyle name="Normal 2 74" xfId="1315" xr:uid="{00000000-0005-0000-0000-0000F3050000}"/>
    <cellStyle name="Normal 2 75" xfId="1316" xr:uid="{00000000-0005-0000-0000-0000F4050000}"/>
    <cellStyle name="Normal 2 76" xfId="1317" xr:uid="{00000000-0005-0000-0000-0000F5050000}"/>
    <cellStyle name="Normal 2 77" xfId="1318" xr:uid="{00000000-0005-0000-0000-0000F6050000}"/>
    <cellStyle name="Normal 2 78" xfId="1319" xr:uid="{00000000-0005-0000-0000-0000F7050000}"/>
    <cellStyle name="Normal 2 79" xfId="1320" xr:uid="{00000000-0005-0000-0000-0000F8050000}"/>
    <cellStyle name="Normal 2 8" xfId="1321" xr:uid="{00000000-0005-0000-0000-0000F9050000}"/>
    <cellStyle name="Normal 2 80" xfId="1322" xr:uid="{00000000-0005-0000-0000-0000FA050000}"/>
    <cellStyle name="Normal 2 81" xfId="1323" xr:uid="{00000000-0005-0000-0000-0000FB050000}"/>
    <cellStyle name="Normal 2 82" xfId="1324" xr:uid="{00000000-0005-0000-0000-0000FC050000}"/>
    <cellStyle name="Normal 2 83" xfId="1325" xr:uid="{00000000-0005-0000-0000-0000FD050000}"/>
    <cellStyle name="Normal 2 84" xfId="1326" xr:uid="{00000000-0005-0000-0000-0000FE050000}"/>
    <cellStyle name="Normal 2 85" xfId="1327" xr:uid="{00000000-0005-0000-0000-0000FF050000}"/>
    <cellStyle name="Normal 2 86" xfId="1328" xr:uid="{00000000-0005-0000-0000-000000060000}"/>
    <cellStyle name="Normal 2 87" xfId="1329" xr:uid="{00000000-0005-0000-0000-000001060000}"/>
    <cellStyle name="Normal 2 88" xfId="1330" xr:uid="{00000000-0005-0000-0000-000002060000}"/>
    <cellStyle name="Normal 2 89" xfId="1331" xr:uid="{00000000-0005-0000-0000-000003060000}"/>
    <cellStyle name="Normal 2 9" xfId="1332" xr:uid="{00000000-0005-0000-0000-000004060000}"/>
    <cellStyle name="Normal 2 90" xfId="1333" xr:uid="{00000000-0005-0000-0000-000005060000}"/>
    <cellStyle name="Normal 2 91" xfId="1334" xr:uid="{00000000-0005-0000-0000-000006060000}"/>
    <cellStyle name="Normal 2 92" xfId="1335" xr:uid="{00000000-0005-0000-0000-000007060000}"/>
    <cellStyle name="Normal 2 93" xfId="1336" xr:uid="{00000000-0005-0000-0000-000008060000}"/>
    <cellStyle name="Normal 2 94" xfId="1337" xr:uid="{00000000-0005-0000-0000-000009060000}"/>
    <cellStyle name="Normal 2 95" xfId="1338" xr:uid="{00000000-0005-0000-0000-00000A060000}"/>
    <cellStyle name="Normal 2 96" xfId="1339" xr:uid="{00000000-0005-0000-0000-00000B060000}"/>
    <cellStyle name="Normal 2 97" xfId="1340" xr:uid="{00000000-0005-0000-0000-00000C060000}"/>
    <cellStyle name="Normal 2 98" xfId="1341" xr:uid="{00000000-0005-0000-0000-00000D060000}"/>
    <cellStyle name="Normal 2 99" xfId="1342" xr:uid="{00000000-0005-0000-0000-00000E060000}"/>
    <cellStyle name="Normal 3" xfId="1343" xr:uid="{00000000-0005-0000-0000-00000F060000}"/>
    <cellStyle name="Normal 3 2" xfId="1344" xr:uid="{00000000-0005-0000-0000-000010060000}"/>
    <cellStyle name="Normal 3 3" xfId="1345" xr:uid="{00000000-0005-0000-0000-000011060000}"/>
    <cellStyle name="Normal 4" xfId="1346" xr:uid="{00000000-0005-0000-0000-000012060000}"/>
    <cellStyle name="Normal 4 2" xfId="1347" xr:uid="{00000000-0005-0000-0000-000013060000}"/>
    <cellStyle name="Normal 4 3" xfId="1348" xr:uid="{00000000-0005-0000-0000-000014060000}"/>
    <cellStyle name="Normal 5" xfId="1349" xr:uid="{00000000-0005-0000-0000-000015060000}"/>
    <cellStyle name="Normal 5 2" xfId="1350" xr:uid="{00000000-0005-0000-0000-000016060000}"/>
    <cellStyle name="Normal 6" xfId="1351" xr:uid="{00000000-0005-0000-0000-000017060000}"/>
    <cellStyle name="Normal 7" xfId="1352" xr:uid="{00000000-0005-0000-0000-000018060000}"/>
    <cellStyle name="Normal 7 2" xfId="1353" xr:uid="{00000000-0005-0000-0000-000019060000}"/>
    <cellStyle name="Normal 8" xfId="1354" xr:uid="{00000000-0005-0000-0000-00001A060000}"/>
    <cellStyle name="Normal 9" xfId="1355" xr:uid="{00000000-0005-0000-0000-00001B060000}"/>
    <cellStyle name="Normal Bold" xfId="1356" xr:uid="{00000000-0005-0000-0000-00001C060000}"/>
    <cellStyle name="Normal Pct" xfId="1357" xr:uid="{00000000-0005-0000-0000-00001D060000}"/>
    <cellStyle name="Normal Title Blue" xfId="1358" xr:uid="{00000000-0005-0000-0000-00001E060000}"/>
    <cellStyle name="Normal(0)" xfId="1359" xr:uid="{00000000-0005-0000-0000-00001F060000}"/>
    <cellStyle name="normal0" xfId="1360" xr:uid="{00000000-0005-0000-0000-000020060000}"/>
    <cellStyle name="Normal1" xfId="1361" xr:uid="{00000000-0005-0000-0000-000021060000}"/>
    <cellStyle name="Normal2" xfId="1362" xr:uid="{00000000-0005-0000-0000-000022060000}"/>
    <cellStyle name="Normale 10" xfId="1363" xr:uid="{00000000-0005-0000-0000-000023060000}"/>
    <cellStyle name="Normale 11" xfId="1364" xr:uid="{00000000-0005-0000-0000-000024060000}"/>
    <cellStyle name="Normale 12" xfId="1365" xr:uid="{00000000-0005-0000-0000-000025060000}"/>
    <cellStyle name="Normale 13" xfId="1366" xr:uid="{00000000-0005-0000-0000-000026060000}"/>
    <cellStyle name="Normale 14" xfId="1367" xr:uid="{00000000-0005-0000-0000-000027060000}"/>
    <cellStyle name="Normale 15" xfId="1368" xr:uid="{00000000-0005-0000-0000-000028060000}"/>
    <cellStyle name="Normale 16" xfId="1369" xr:uid="{00000000-0005-0000-0000-000029060000}"/>
    <cellStyle name="Normale 17" xfId="1370" xr:uid="{00000000-0005-0000-0000-00002A060000}"/>
    <cellStyle name="Normale 18" xfId="1371" xr:uid="{00000000-0005-0000-0000-00002B060000}"/>
    <cellStyle name="Normale 19" xfId="1372" xr:uid="{00000000-0005-0000-0000-00002C060000}"/>
    <cellStyle name="Normale 2" xfId="1373" xr:uid="{00000000-0005-0000-0000-00002D060000}"/>
    <cellStyle name="Normale 2 10" xfId="1374" xr:uid="{00000000-0005-0000-0000-00002E060000}"/>
    <cellStyle name="Normale 2 11" xfId="1375" xr:uid="{00000000-0005-0000-0000-00002F060000}"/>
    <cellStyle name="Normale 2 12" xfId="1376" xr:uid="{00000000-0005-0000-0000-000030060000}"/>
    <cellStyle name="Normale 2 13" xfId="1377" xr:uid="{00000000-0005-0000-0000-000031060000}"/>
    <cellStyle name="Normale 2 14" xfId="1378" xr:uid="{00000000-0005-0000-0000-000032060000}"/>
    <cellStyle name="Normale 2 15" xfId="1379" xr:uid="{00000000-0005-0000-0000-000033060000}"/>
    <cellStyle name="Normale 2 16" xfId="1380" xr:uid="{00000000-0005-0000-0000-000034060000}"/>
    <cellStyle name="Normale 2 17" xfId="1381" xr:uid="{00000000-0005-0000-0000-000035060000}"/>
    <cellStyle name="Normale 2 18" xfId="1382" xr:uid="{00000000-0005-0000-0000-000036060000}"/>
    <cellStyle name="Normale 2 19" xfId="1383" xr:uid="{00000000-0005-0000-0000-000037060000}"/>
    <cellStyle name="Normale 2 2" xfId="1384" xr:uid="{00000000-0005-0000-0000-000038060000}"/>
    <cellStyle name="Normale 2 2 2" xfId="1829" xr:uid="{00000000-0005-0000-0000-000039060000}"/>
    <cellStyle name="Normale 2 2 3" xfId="1830" xr:uid="{00000000-0005-0000-0000-00003A060000}"/>
    <cellStyle name="Normale 2 2 4" xfId="1831" xr:uid="{00000000-0005-0000-0000-00003B060000}"/>
    <cellStyle name="Normale 2 20" xfId="1385" xr:uid="{00000000-0005-0000-0000-00003C060000}"/>
    <cellStyle name="Normale 2 21" xfId="1386" xr:uid="{00000000-0005-0000-0000-00003D060000}"/>
    <cellStyle name="Normale 2 22" xfId="1387" xr:uid="{00000000-0005-0000-0000-00003E060000}"/>
    <cellStyle name="Normale 2 23" xfId="1388" xr:uid="{00000000-0005-0000-0000-00003F060000}"/>
    <cellStyle name="Normale 2 24" xfId="1389" xr:uid="{00000000-0005-0000-0000-000040060000}"/>
    <cellStyle name="Normale 2 25" xfId="1390" xr:uid="{00000000-0005-0000-0000-000041060000}"/>
    <cellStyle name="Normale 2 26" xfId="1391" xr:uid="{00000000-0005-0000-0000-000042060000}"/>
    <cellStyle name="Normale 2 27" xfId="1392" xr:uid="{00000000-0005-0000-0000-000043060000}"/>
    <cellStyle name="Normale 2 28" xfId="1393" xr:uid="{00000000-0005-0000-0000-000044060000}"/>
    <cellStyle name="Normale 2 29" xfId="1394" xr:uid="{00000000-0005-0000-0000-000045060000}"/>
    <cellStyle name="Normale 2 3" xfId="1395" xr:uid="{00000000-0005-0000-0000-000046060000}"/>
    <cellStyle name="Normale 2 30" xfId="1396" xr:uid="{00000000-0005-0000-0000-000047060000}"/>
    <cellStyle name="Normale 2 31" xfId="1397" xr:uid="{00000000-0005-0000-0000-000048060000}"/>
    <cellStyle name="Normale 2 32" xfId="1398" xr:uid="{00000000-0005-0000-0000-000049060000}"/>
    <cellStyle name="Normale 2 33" xfId="1399" xr:uid="{00000000-0005-0000-0000-00004A060000}"/>
    <cellStyle name="Normale 2 34" xfId="1400" xr:uid="{00000000-0005-0000-0000-00004B060000}"/>
    <cellStyle name="Normale 2 35" xfId="1401" xr:uid="{00000000-0005-0000-0000-00004C060000}"/>
    <cellStyle name="Normale 2 36" xfId="1402" xr:uid="{00000000-0005-0000-0000-00004D060000}"/>
    <cellStyle name="Normale 2 37" xfId="1403" xr:uid="{00000000-0005-0000-0000-00004E060000}"/>
    <cellStyle name="Normale 2 38" xfId="1404" xr:uid="{00000000-0005-0000-0000-00004F060000}"/>
    <cellStyle name="Normale 2 39" xfId="1405" xr:uid="{00000000-0005-0000-0000-000050060000}"/>
    <cellStyle name="Normale 2 4" xfId="1406" xr:uid="{00000000-0005-0000-0000-000051060000}"/>
    <cellStyle name="Normale 2 40" xfId="1407" xr:uid="{00000000-0005-0000-0000-000052060000}"/>
    <cellStyle name="Normale 2 41" xfId="1408" xr:uid="{00000000-0005-0000-0000-000053060000}"/>
    <cellStyle name="Normale 2 42" xfId="1409" xr:uid="{00000000-0005-0000-0000-000054060000}"/>
    <cellStyle name="Normale 2 43" xfId="1410" xr:uid="{00000000-0005-0000-0000-000055060000}"/>
    <cellStyle name="Normale 2 44" xfId="1411" xr:uid="{00000000-0005-0000-0000-000056060000}"/>
    <cellStyle name="Normale 2 45" xfId="1412" xr:uid="{00000000-0005-0000-0000-000057060000}"/>
    <cellStyle name="Normale 2 46" xfId="1413" xr:uid="{00000000-0005-0000-0000-000058060000}"/>
    <cellStyle name="Normale 2 47" xfId="1414" xr:uid="{00000000-0005-0000-0000-000059060000}"/>
    <cellStyle name="Normale 2 48" xfId="1415" xr:uid="{00000000-0005-0000-0000-00005A060000}"/>
    <cellStyle name="Normale 2 49" xfId="1416" xr:uid="{00000000-0005-0000-0000-00005B060000}"/>
    <cellStyle name="Normale 2 5" xfId="1417" xr:uid="{00000000-0005-0000-0000-00005C060000}"/>
    <cellStyle name="Normale 2 50" xfId="1418" xr:uid="{00000000-0005-0000-0000-00005D060000}"/>
    <cellStyle name="Normale 2 51" xfId="1419" xr:uid="{00000000-0005-0000-0000-00005E060000}"/>
    <cellStyle name="Normale 2 6" xfId="1420" xr:uid="{00000000-0005-0000-0000-00005F060000}"/>
    <cellStyle name="Normale 2 7" xfId="1421" xr:uid="{00000000-0005-0000-0000-000060060000}"/>
    <cellStyle name="Normale 2 8" xfId="1422" xr:uid="{00000000-0005-0000-0000-000061060000}"/>
    <cellStyle name="Normale 2 9" xfId="1423" xr:uid="{00000000-0005-0000-0000-000062060000}"/>
    <cellStyle name="Normale 20" xfId="1424" xr:uid="{00000000-0005-0000-0000-000063060000}"/>
    <cellStyle name="Normale 21" xfId="1425" xr:uid="{00000000-0005-0000-0000-000064060000}"/>
    <cellStyle name="Normale 22" xfId="1426" xr:uid="{00000000-0005-0000-0000-000065060000}"/>
    <cellStyle name="Normale 23" xfId="1427" xr:uid="{00000000-0005-0000-0000-000066060000}"/>
    <cellStyle name="Normale 3" xfId="1428" xr:uid="{00000000-0005-0000-0000-000067060000}"/>
    <cellStyle name="Normale 3 2" xfId="1429" xr:uid="{00000000-0005-0000-0000-000068060000}"/>
    <cellStyle name="Normale 3 3" xfId="1430" xr:uid="{00000000-0005-0000-0000-000069060000}"/>
    <cellStyle name="Normale 3 4" xfId="1431" xr:uid="{00000000-0005-0000-0000-00006A060000}"/>
    <cellStyle name="Normale 4" xfId="1432" xr:uid="{00000000-0005-0000-0000-00006B060000}"/>
    <cellStyle name="Normale 4 2" xfId="1832" xr:uid="{00000000-0005-0000-0000-00006C060000}"/>
    <cellStyle name="Normale 4 3" xfId="1833" xr:uid="{00000000-0005-0000-0000-00006D060000}"/>
    <cellStyle name="Normale 4 4" xfId="1834" xr:uid="{00000000-0005-0000-0000-00006E060000}"/>
    <cellStyle name="Normale 5" xfId="1433" xr:uid="{00000000-0005-0000-0000-00006F060000}"/>
    <cellStyle name="Normale 5 2" xfId="1835" xr:uid="{00000000-0005-0000-0000-000070060000}"/>
    <cellStyle name="Normale 5 3" xfId="1836" xr:uid="{00000000-0005-0000-0000-000071060000}"/>
    <cellStyle name="Normale 5 4" xfId="1837" xr:uid="{00000000-0005-0000-0000-000072060000}"/>
    <cellStyle name="Normale 6" xfId="1434" xr:uid="{00000000-0005-0000-0000-000073060000}"/>
    <cellStyle name="Normale 6 2" xfId="1838" xr:uid="{00000000-0005-0000-0000-000074060000}"/>
    <cellStyle name="Normale 6 3" xfId="1839" xr:uid="{00000000-0005-0000-0000-000075060000}"/>
    <cellStyle name="Normale 6 4" xfId="1840" xr:uid="{00000000-0005-0000-0000-000076060000}"/>
    <cellStyle name="Normale 7" xfId="1435" xr:uid="{00000000-0005-0000-0000-000077060000}"/>
    <cellStyle name="Normale 8" xfId="1436" xr:uid="{00000000-0005-0000-0000-000078060000}"/>
    <cellStyle name="Normale 9" xfId="1437" xr:uid="{00000000-0005-0000-0000-000079060000}"/>
    <cellStyle name="Normale_INVENTORY_Set_2010 r3" xfId="1616" xr:uid="{00000000-0005-0000-0000-00007A060000}"/>
    <cellStyle name="normalPercent" xfId="1841" xr:uid="{00000000-0005-0000-0000-00007B060000}"/>
    <cellStyle name="normбlnм_laroux" xfId="1842" xr:uid="{00000000-0005-0000-0000-00007C060000}"/>
    <cellStyle name="nornPercent" xfId="1843" xr:uid="{00000000-0005-0000-0000-00007D060000}"/>
    <cellStyle name="Nota" xfId="1438" xr:uid="{00000000-0005-0000-0000-00007E060000}"/>
    <cellStyle name="Nota 10" xfId="1844" xr:uid="{00000000-0005-0000-0000-00007F060000}"/>
    <cellStyle name="Nota 2" xfId="1439" xr:uid="{00000000-0005-0000-0000-000080060000}"/>
    <cellStyle name="Nota 2 2" xfId="1845" xr:uid="{00000000-0005-0000-0000-000081060000}"/>
    <cellStyle name="Nota 2 3" xfId="1846" xr:uid="{00000000-0005-0000-0000-000082060000}"/>
    <cellStyle name="Nota 2 4" xfId="1847" xr:uid="{00000000-0005-0000-0000-000083060000}"/>
    <cellStyle name="Nota 3" xfId="1440" xr:uid="{00000000-0005-0000-0000-000084060000}"/>
    <cellStyle name="Nota 3 2" xfId="1848" xr:uid="{00000000-0005-0000-0000-000085060000}"/>
    <cellStyle name="Nota 3 3" xfId="1849" xr:uid="{00000000-0005-0000-0000-000086060000}"/>
    <cellStyle name="Nota 3 4" xfId="1850" xr:uid="{00000000-0005-0000-0000-000087060000}"/>
    <cellStyle name="Nota 4 2" xfId="1851" xr:uid="{00000000-0005-0000-0000-000088060000}"/>
    <cellStyle name="Nota 4 3" xfId="1852" xr:uid="{00000000-0005-0000-0000-000089060000}"/>
    <cellStyle name="Nota 4 4" xfId="1853" xr:uid="{00000000-0005-0000-0000-00008A060000}"/>
    <cellStyle name="Nota 5 2" xfId="1854" xr:uid="{00000000-0005-0000-0000-00008B060000}"/>
    <cellStyle name="Nota 5 3" xfId="1855" xr:uid="{00000000-0005-0000-0000-00008C060000}"/>
    <cellStyle name="Nota 5 4" xfId="1856" xr:uid="{00000000-0005-0000-0000-00008D060000}"/>
    <cellStyle name="Nota 6" xfId="1857" xr:uid="{00000000-0005-0000-0000-00008E060000}"/>
    <cellStyle name="Nota 7" xfId="1858" xr:uid="{00000000-0005-0000-0000-00008F060000}"/>
    <cellStyle name="Nota 8" xfId="1859" xr:uid="{00000000-0005-0000-0000-000090060000}"/>
    <cellStyle name="Nota 9" xfId="1860" xr:uid="{00000000-0005-0000-0000-000091060000}"/>
    <cellStyle name="NPPESalesPct" xfId="1441" xr:uid="{00000000-0005-0000-0000-000092060000}"/>
    <cellStyle name="Number" xfId="1442" xr:uid="{00000000-0005-0000-0000-000093060000}"/>
    <cellStyle name="Numero" xfId="1621" xr:uid="{00000000-0005-0000-0000-000094060000}"/>
    <cellStyle name="NWI%S" xfId="1443" xr:uid="{00000000-0005-0000-0000-000095060000}"/>
    <cellStyle name="Oleg_Style I" xfId="1861" xr:uid="{00000000-0005-0000-0000-000096060000}"/>
    <cellStyle name="One" xfId="1444" xr:uid="{00000000-0005-0000-0000-000097060000}"/>
    <cellStyle name="Option" xfId="1862" xr:uid="{00000000-0005-0000-0000-000098060000}"/>
    <cellStyle name="Options de format automatique" xfId="1863" xr:uid="{00000000-0005-0000-0000-000099060000}"/>
    <cellStyle name="Outlined" xfId="1445" xr:uid="{00000000-0005-0000-0000-00009A060000}"/>
    <cellStyle name="Output 2" xfId="1446" xr:uid="{00000000-0005-0000-0000-00009B060000}"/>
    <cellStyle name="Output Amounts" xfId="1447" xr:uid="{00000000-0005-0000-0000-00009C060000}"/>
    <cellStyle name="Output Column Headings" xfId="1448" xr:uid="{00000000-0005-0000-0000-00009D060000}"/>
    <cellStyle name="Output Line Items" xfId="1449" xr:uid="{00000000-0005-0000-0000-00009E060000}"/>
    <cellStyle name="Output Report Heading" xfId="1450" xr:uid="{00000000-0005-0000-0000-00009F060000}"/>
    <cellStyle name="Output Report Title" xfId="1451" xr:uid="{00000000-0005-0000-0000-0000A0060000}"/>
    <cellStyle name="Outputs (Locked)" xfId="1452" xr:uid="{00000000-0005-0000-0000-0000A1060000}"/>
    <cellStyle name="Page Title" xfId="1453" xr:uid="{00000000-0005-0000-0000-0000A2060000}"/>
    <cellStyle name="Percent" xfId="2" builtinId="5"/>
    <cellStyle name="Percent [0]" xfId="1454" xr:uid="{00000000-0005-0000-0000-0000A4060000}"/>
    <cellStyle name="Percent [0] 2" xfId="1455" xr:uid="{00000000-0005-0000-0000-0000A5060000}"/>
    <cellStyle name="Percent [1]" xfId="1456" xr:uid="{00000000-0005-0000-0000-0000A6060000}"/>
    <cellStyle name="Percent [1] 2" xfId="1457" xr:uid="{00000000-0005-0000-0000-0000A7060000}"/>
    <cellStyle name="Percent [2]" xfId="1458" xr:uid="{00000000-0005-0000-0000-0000A8060000}"/>
    <cellStyle name="Percent [2] 2" xfId="1459" xr:uid="{00000000-0005-0000-0000-0000A9060000}"/>
    <cellStyle name="Percent 2" xfId="1460" xr:uid="{00000000-0005-0000-0000-0000AA060000}"/>
    <cellStyle name="Percent 2 2" xfId="1883" xr:uid="{00000000-0005-0000-0000-0000AB060000}"/>
    <cellStyle name="Percent 3" xfId="1461" xr:uid="{00000000-0005-0000-0000-0000AC060000}"/>
    <cellStyle name="Percent 4" xfId="4" xr:uid="{00000000-0005-0000-0000-0000AD060000}"/>
    <cellStyle name="Percent[2]" xfId="1462" xr:uid="{00000000-0005-0000-0000-0000AE060000}"/>
    <cellStyle name="Percentage" xfId="1463" xr:uid="{00000000-0005-0000-0000-0000AF060000}"/>
    <cellStyle name="PercentSales" xfId="1464" xr:uid="{00000000-0005-0000-0000-0000B0060000}"/>
    <cellStyle name="Percentuale 10" xfId="1465" xr:uid="{00000000-0005-0000-0000-0000B1060000}"/>
    <cellStyle name="Percentuale 2" xfId="1466" xr:uid="{00000000-0005-0000-0000-0000B2060000}"/>
    <cellStyle name="Percentuale 3" xfId="1467" xr:uid="{00000000-0005-0000-0000-0000B3060000}"/>
    <cellStyle name="Percentuale 4" xfId="1468" xr:uid="{00000000-0005-0000-0000-0000B4060000}"/>
    <cellStyle name="Percentuale 5" xfId="1469" xr:uid="{00000000-0005-0000-0000-0000B5060000}"/>
    <cellStyle name="Percentuale 6" xfId="1470" xr:uid="{00000000-0005-0000-0000-0000B6060000}"/>
    <cellStyle name="Pilkku_SHEET4A.XLS" xfId="1471" xr:uid="{00000000-0005-0000-0000-0000B7060000}"/>
    <cellStyle name="porc0" xfId="1472" xr:uid="{00000000-0005-0000-0000-0000B8060000}"/>
    <cellStyle name="porc1" xfId="1473" xr:uid="{00000000-0005-0000-0000-0000B9060000}"/>
    <cellStyle name="porc2" xfId="1474" xr:uid="{00000000-0005-0000-0000-0000BA060000}"/>
    <cellStyle name="Porcentaje" xfId="1475" xr:uid="{00000000-0005-0000-0000-0000BB060000}"/>
    <cellStyle name="Porcentual 2" xfId="1476" xr:uid="{00000000-0005-0000-0000-0000BC060000}"/>
    <cellStyle name="Porcentual 3" xfId="1477" xr:uid="{00000000-0005-0000-0000-0000BD060000}"/>
    <cellStyle name="Pourcentage_PASSB98" xfId="1864" xr:uid="{00000000-0005-0000-0000-0000BE060000}"/>
    <cellStyle name="Power Price" xfId="1478" xr:uid="{00000000-0005-0000-0000-0000BF060000}"/>
    <cellStyle name="Present Value" xfId="1479" xr:uid="{00000000-0005-0000-0000-0000C0060000}"/>
    <cellStyle name="ProcessedVerySmall" xfId="1480" xr:uid="{00000000-0005-0000-0000-0000C1060000}"/>
    <cellStyle name="Pyör. luku_SHEET4A.XLS" xfId="1481" xr:uid="{00000000-0005-0000-0000-0000C2060000}"/>
    <cellStyle name="Pyör. valuutta_SHEET4A.XLS" xfId="1482" xr:uid="{00000000-0005-0000-0000-0000C3060000}"/>
    <cellStyle name="RangeName" xfId="1483" xr:uid="{00000000-0005-0000-0000-0000C4060000}"/>
    <cellStyle name="Red font" xfId="1484" xr:uid="{00000000-0005-0000-0000-0000C5060000}"/>
    <cellStyle name="Relative" xfId="1485" xr:uid="{00000000-0005-0000-0000-0000C6060000}"/>
    <cellStyle name="Results" xfId="1486" xr:uid="{00000000-0005-0000-0000-0000C7060000}"/>
    <cellStyle name="SAPBEXaggData" xfId="1627" xr:uid="{00000000-0005-0000-0000-0000C8060000}"/>
    <cellStyle name="SAPBEXaggDataEmph" xfId="1649" xr:uid="{00000000-0005-0000-0000-0000C9060000}"/>
    <cellStyle name="SAPBEXaggItem" xfId="1626" xr:uid="{00000000-0005-0000-0000-0000CA060000}"/>
    <cellStyle name="SAPBEXaggItemX" xfId="1650" xr:uid="{00000000-0005-0000-0000-0000CB060000}"/>
    <cellStyle name="SAPBEXchaText" xfId="1623" xr:uid="{00000000-0005-0000-0000-0000CC060000}"/>
    <cellStyle name="SAPBEXexcBad7" xfId="1651" xr:uid="{00000000-0005-0000-0000-0000CD060000}"/>
    <cellStyle name="SAPBEXexcBad8" xfId="1652" xr:uid="{00000000-0005-0000-0000-0000CE060000}"/>
    <cellStyle name="SAPBEXexcBad9" xfId="1653" xr:uid="{00000000-0005-0000-0000-0000CF060000}"/>
    <cellStyle name="SAPBEXexcCritical4" xfId="1654" xr:uid="{00000000-0005-0000-0000-0000D0060000}"/>
    <cellStyle name="SAPBEXexcCritical5" xfId="1655" xr:uid="{00000000-0005-0000-0000-0000D1060000}"/>
    <cellStyle name="SAPBEXexcCritical6" xfId="1656" xr:uid="{00000000-0005-0000-0000-0000D2060000}"/>
    <cellStyle name="SAPBEXexcGood1" xfId="1657" xr:uid="{00000000-0005-0000-0000-0000D3060000}"/>
    <cellStyle name="SAPBEXexcGood2" xfId="1658" xr:uid="{00000000-0005-0000-0000-0000D4060000}"/>
    <cellStyle name="SAPBEXexcGood3" xfId="1659" xr:uid="{00000000-0005-0000-0000-0000D5060000}"/>
    <cellStyle name="SAPBEXfilterDrill" xfId="1660" xr:uid="{00000000-0005-0000-0000-0000D6060000}"/>
    <cellStyle name="SAPBEXfilterItem" xfId="1661" xr:uid="{00000000-0005-0000-0000-0000D7060000}"/>
    <cellStyle name="SAPBEXfilterText" xfId="1662" xr:uid="{00000000-0005-0000-0000-0000D8060000}"/>
    <cellStyle name="SAPBEXformats" xfId="1663" xr:uid="{00000000-0005-0000-0000-0000D9060000}"/>
    <cellStyle name="SAPBEXheaderItem" xfId="1664" xr:uid="{00000000-0005-0000-0000-0000DA060000}"/>
    <cellStyle name="SAPBEXheaderText" xfId="1665" xr:uid="{00000000-0005-0000-0000-0000DB060000}"/>
    <cellStyle name="SAPBEXHLevel0" xfId="1666" xr:uid="{00000000-0005-0000-0000-0000DC060000}"/>
    <cellStyle name="SAPBEXHLevel0X" xfId="1667" xr:uid="{00000000-0005-0000-0000-0000DD060000}"/>
    <cellStyle name="SAPBEXHLevel1" xfId="1612" xr:uid="{00000000-0005-0000-0000-0000DE060000}"/>
    <cellStyle name="SAPBEXHLevel1X" xfId="1668" xr:uid="{00000000-0005-0000-0000-0000DF060000}"/>
    <cellStyle name="SAPBEXHLevel2" xfId="1669" xr:uid="{00000000-0005-0000-0000-0000E0060000}"/>
    <cellStyle name="SAPBEXHLevel2X" xfId="1670" xr:uid="{00000000-0005-0000-0000-0000E1060000}"/>
    <cellStyle name="SAPBEXHLevel3" xfId="1671" xr:uid="{00000000-0005-0000-0000-0000E2060000}"/>
    <cellStyle name="SAPBEXHLevel3X" xfId="1672" xr:uid="{00000000-0005-0000-0000-0000E3060000}"/>
    <cellStyle name="SAPBEXinputData" xfId="1673" xr:uid="{00000000-0005-0000-0000-0000E4060000}"/>
    <cellStyle name="SAPBEXItemHeader" xfId="1674" xr:uid="{00000000-0005-0000-0000-0000E5060000}"/>
    <cellStyle name="SAPBEXresData" xfId="1675" xr:uid="{00000000-0005-0000-0000-0000E6060000}"/>
    <cellStyle name="SAPBEXresDataEmph" xfId="1676" xr:uid="{00000000-0005-0000-0000-0000E7060000}"/>
    <cellStyle name="SAPBEXresItem" xfId="1677" xr:uid="{00000000-0005-0000-0000-0000E8060000}"/>
    <cellStyle name="SAPBEXresItemX" xfId="1678" xr:uid="{00000000-0005-0000-0000-0000E9060000}"/>
    <cellStyle name="SAPBEXstdData" xfId="1613" xr:uid="{00000000-0005-0000-0000-0000EA060000}"/>
    <cellStyle name="SAPBEXstdData 2" xfId="1625" xr:uid="{00000000-0005-0000-0000-0000EB060000}"/>
    <cellStyle name="SAPBEXstdDataEmph" xfId="1679" xr:uid="{00000000-0005-0000-0000-0000EC060000}"/>
    <cellStyle name="SAPBEXstdItem" xfId="1624" xr:uid="{00000000-0005-0000-0000-0000ED060000}"/>
    <cellStyle name="SAPBEXstdItemX" xfId="1680" xr:uid="{00000000-0005-0000-0000-0000EE060000}"/>
    <cellStyle name="SAPBEXtitle" xfId="1681" xr:uid="{00000000-0005-0000-0000-0000EF060000}"/>
    <cellStyle name="SAPBEXunassignedItem" xfId="1682" xr:uid="{00000000-0005-0000-0000-0000F0060000}"/>
    <cellStyle name="SAPBEXundefined" xfId="1683" xr:uid="{00000000-0005-0000-0000-0000F1060000}"/>
    <cellStyle name="section" xfId="1487" xr:uid="{00000000-0005-0000-0000-0000F2060000}"/>
    <cellStyle name="Section Heading-Large" xfId="1488" xr:uid="{00000000-0005-0000-0000-0000F3060000}"/>
    <cellStyle name="Section Heading-Small" xfId="1489" xr:uid="{00000000-0005-0000-0000-0000F4060000}"/>
    <cellStyle name="SEP" xfId="1865" xr:uid="{00000000-0005-0000-0000-0000F5060000}"/>
    <cellStyle name="Separador de milhares [0]_DívidaGuaraniana-Bndes" xfId="1490" xr:uid="{00000000-0005-0000-0000-0000F6060000}"/>
    <cellStyle name="Separador de milhares_Guaraniana1" xfId="1491" xr:uid="{00000000-0005-0000-0000-0000F7060000}"/>
    <cellStyle name="Sheet Title" xfId="1684" xr:uid="{00000000-0005-0000-0000-0000F8060000}"/>
    <cellStyle name="Single Border" xfId="1492" xr:uid="{00000000-0005-0000-0000-0000F9060000}"/>
    <cellStyle name="stand_bord" xfId="1866" xr:uid="{00000000-0005-0000-0000-0000FA060000}"/>
    <cellStyle name="Stile 1" xfId="1867" xr:uid="{00000000-0005-0000-0000-0000FB060000}"/>
    <cellStyle name="STYL0 - Style1" xfId="1493" xr:uid="{00000000-0005-0000-0000-0000FC060000}"/>
    <cellStyle name="STYL1 - Style2" xfId="1494" xr:uid="{00000000-0005-0000-0000-0000FD060000}"/>
    <cellStyle name="STYL2 - Style3" xfId="1495" xr:uid="{00000000-0005-0000-0000-0000FE060000}"/>
    <cellStyle name="STYL3 - Style4" xfId="1496" xr:uid="{00000000-0005-0000-0000-0000FF060000}"/>
    <cellStyle name="STYL4 - Style5" xfId="1497" xr:uid="{00000000-0005-0000-0000-000000070000}"/>
    <cellStyle name="STYL5 - Style6" xfId="1498" xr:uid="{00000000-0005-0000-0000-000001070000}"/>
    <cellStyle name="STYL6 - Style7" xfId="1499" xr:uid="{00000000-0005-0000-0000-000002070000}"/>
    <cellStyle name="STYL7 - Style8" xfId="1500" xr:uid="{00000000-0005-0000-0000-000003070000}"/>
    <cellStyle name="Style 1" xfId="1501" xr:uid="{00000000-0005-0000-0000-000004070000}"/>
    <cellStyle name="Style 1 2" xfId="1502" xr:uid="{00000000-0005-0000-0000-000005070000}"/>
    <cellStyle name="STYLE1" xfId="1503" xr:uid="{00000000-0005-0000-0000-000006070000}"/>
    <cellStyle name="STYLE2" xfId="1504" xr:uid="{00000000-0005-0000-0000-000007070000}"/>
    <cellStyle name="Sub Title" xfId="1505" xr:uid="{00000000-0005-0000-0000-000008070000}"/>
    <cellStyle name="SubHeading 1" xfId="1506" xr:uid="{00000000-0005-0000-0000-000009070000}"/>
    <cellStyle name="SubHeading 2" xfId="1507" xr:uid="{00000000-0005-0000-0000-00000A070000}"/>
    <cellStyle name="Summary" xfId="1508" xr:uid="{00000000-0005-0000-0000-00000B070000}"/>
    <cellStyle name="summation" xfId="1509" xr:uid="{00000000-0005-0000-0000-00000C070000}"/>
    <cellStyle name="Table Title" xfId="1510" xr:uid="{00000000-0005-0000-0000-00000D070000}"/>
    <cellStyle name="Testo avviso" xfId="1511" xr:uid="{00000000-0005-0000-0000-00000E070000}"/>
    <cellStyle name="Testo avviso 2" xfId="1512" xr:uid="{00000000-0005-0000-0000-00000F070000}"/>
    <cellStyle name="Testo avviso 3" xfId="1513" xr:uid="{00000000-0005-0000-0000-000010070000}"/>
    <cellStyle name="Testo descrittivo" xfId="1514" xr:uid="{00000000-0005-0000-0000-000011070000}"/>
    <cellStyle name="Testo descrittivo 2" xfId="1515" xr:uid="{00000000-0005-0000-0000-000012070000}"/>
    <cellStyle name="Testo descrittivo 3" xfId="1516" xr:uid="{00000000-0005-0000-0000-000013070000}"/>
    <cellStyle name="TFCF" xfId="1517" xr:uid="{00000000-0005-0000-0000-000014070000}"/>
    <cellStyle name="Thousands" xfId="1518" xr:uid="{00000000-0005-0000-0000-000015070000}"/>
    <cellStyle name="TimeLine" xfId="1519" xr:uid="{00000000-0005-0000-0000-000016070000}"/>
    <cellStyle name="Titolo" xfId="1520" xr:uid="{00000000-0005-0000-0000-000017070000}"/>
    <cellStyle name="Titolo 1" xfId="1521" xr:uid="{00000000-0005-0000-0000-000018070000}"/>
    <cellStyle name="Titolo 1 2" xfId="1522" xr:uid="{00000000-0005-0000-0000-000019070000}"/>
    <cellStyle name="Titolo 1 3" xfId="1523" xr:uid="{00000000-0005-0000-0000-00001A070000}"/>
    <cellStyle name="Titolo 2" xfId="1524" xr:uid="{00000000-0005-0000-0000-00001B070000}"/>
    <cellStyle name="Titolo 2 2" xfId="1525" xr:uid="{00000000-0005-0000-0000-00001C070000}"/>
    <cellStyle name="Titolo 2 3" xfId="1526" xr:uid="{00000000-0005-0000-0000-00001D070000}"/>
    <cellStyle name="Titolo 3" xfId="1527" xr:uid="{00000000-0005-0000-0000-00001E070000}"/>
    <cellStyle name="Titolo 3 2" xfId="1528" xr:uid="{00000000-0005-0000-0000-00001F070000}"/>
    <cellStyle name="Titolo 3 3" xfId="1529" xr:uid="{00000000-0005-0000-0000-000020070000}"/>
    <cellStyle name="Titolo 4" xfId="1530" xr:uid="{00000000-0005-0000-0000-000021070000}"/>
    <cellStyle name="Titolo 4 2" xfId="1531" xr:uid="{00000000-0005-0000-0000-000022070000}"/>
    <cellStyle name="Titolo 4 3" xfId="1532" xr:uid="{00000000-0005-0000-0000-000023070000}"/>
    <cellStyle name="Titolo 5" xfId="1533" xr:uid="{00000000-0005-0000-0000-000024070000}"/>
    <cellStyle name="Titolo 6" xfId="1534" xr:uid="{00000000-0005-0000-0000-000025070000}"/>
    <cellStyle name="TITRE" xfId="1868" xr:uid="{00000000-0005-0000-0000-000026070000}"/>
    <cellStyle name="Totale" xfId="1535" xr:uid="{00000000-0005-0000-0000-000027070000}"/>
    <cellStyle name="Totale 2" xfId="1536" xr:uid="{00000000-0005-0000-0000-000028070000}"/>
    <cellStyle name="Totale 3" xfId="1537" xr:uid="{00000000-0005-0000-0000-000029070000}"/>
    <cellStyle name="Unit" xfId="1869" xr:uid="{00000000-0005-0000-0000-00002A070000}"/>
    <cellStyle name="Unprot" xfId="1538" xr:uid="{00000000-0005-0000-0000-00002B070000}"/>
    <cellStyle name="Unprot$" xfId="1539" xr:uid="{00000000-0005-0000-0000-00002C070000}"/>
    <cellStyle name="Unprot_dimon" xfId="1540" xr:uid="{00000000-0005-0000-0000-00002D070000}"/>
    <cellStyle name="Unprotect" xfId="1541" xr:uid="{00000000-0005-0000-0000-00002E070000}"/>
    <cellStyle name="Valore non valido" xfId="1542" xr:uid="{00000000-0005-0000-0000-00002F070000}"/>
    <cellStyle name="Valore non valido 2" xfId="1543" xr:uid="{00000000-0005-0000-0000-000030070000}"/>
    <cellStyle name="Valore non valido 3" xfId="1544" xr:uid="{00000000-0005-0000-0000-000031070000}"/>
    <cellStyle name="Valore valido" xfId="1545" xr:uid="{00000000-0005-0000-0000-000032070000}"/>
    <cellStyle name="Valore valido 2" xfId="1546" xr:uid="{00000000-0005-0000-0000-000033070000}"/>
    <cellStyle name="Valore valido 3" xfId="1547" xr:uid="{00000000-0005-0000-0000-000034070000}"/>
    <cellStyle name="Valuta (0)_Piccino4.xls Grafico 25" xfId="1548" xr:uid="{00000000-0005-0000-0000-000035070000}"/>
    <cellStyle name="Valuta [0] 2" xfId="1549" xr:uid="{00000000-0005-0000-0000-000036070000}"/>
    <cellStyle name="Valuta 2" xfId="1550" xr:uid="{00000000-0005-0000-0000-000037070000}"/>
    <cellStyle name="Valuta 2 10" xfId="1551" xr:uid="{00000000-0005-0000-0000-000038070000}"/>
    <cellStyle name="Valuta 2 11" xfId="1552" xr:uid="{00000000-0005-0000-0000-000039070000}"/>
    <cellStyle name="Valuta 2 12" xfId="1553" xr:uid="{00000000-0005-0000-0000-00003A070000}"/>
    <cellStyle name="Valuta 2 13" xfId="1554" xr:uid="{00000000-0005-0000-0000-00003B070000}"/>
    <cellStyle name="Valuta 2 14" xfId="1555" xr:uid="{00000000-0005-0000-0000-00003C070000}"/>
    <cellStyle name="Valuta 2 2" xfId="1556" xr:uid="{00000000-0005-0000-0000-00003D070000}"/>
    <cellStyle name="Valuta 2 3" xfId="1557" xr:uid="{00000000-0005-0000-0000-00003E070000}"/>
    <cellStyle name="Valuta 2 4" xfId="1558" xr:uid="{00000000-0005-0000-0000-00003F070000}"/>
    <cellStyle name="Valuta 2 5" xfId="1559" xr:uid="{00000000-0005-0000-0000-000040070000}"/>
    <cellStyle name="Valuta 2 6" xfId="1560" xr:uid="{00000000-0005-0000-0000-000041070000}"/>
    <cellStyle name="Valuta 2 7" xfId="1561" xr:uid="{00000000-0005-0000-0000-000042070000}"/>
    <cellStyle name="Valuta 2 8" xfId="1562" xr:uid="{00000000-0005-0000-0000-000043070000}"/>
    <cellStyle name="Valuta 2 9" xfId="1563" xr:uid="{00000000-0005-0000-0000-000044070000}"/>
    <cellStyle name="Valuta 3" xfId="1564" xr:uid="{00000000-0005-0000-0000-000045070000}"/>
    <cellStyle name="Valuta 4" xfId="1565" xr:uid="{00000000-0005-0000-0000-000046070000}"/>
    <cellStyle name="Valuta 9" xfId="1566" xr:uid="{00000000-0005-0000-0000-000047070000}"/>
    <cellStyle name="Valuutta_SHEET4A.XLS" xfId="1567" xr:uid="{00000000-0005-0000-0000-000048070000}"/>
    <cellStyle name="Var" xfId="1870" xr:uid="{00000000-0005-0000-0000-000049070000}"/>
    <cellStyle name="Vírgula_DívidaGuaraniana-Bndes" xfId="1568" xr:uid="{00000000-0005-0000-0000-00004A070000}"/>
    <cellStyle name="year" xfId="1569" xr:uid="{00000000-0005-0000-0000-00004B070000}"/>
    <cellStyle name="Заголовок" xfId="1871" xr:uid="{00000000-0005-0000-0000-00004C070000}"/>
    <cellStyle name="Название" xfId="1872" xr:uid="{00000000-0005-0000-0000-00004D070000}"/>
    <cellStyle name="Обычный_BASE MODEL" xfId="1873" xr:uid="{00000000-0005-0000-0000-00004E070000}"/>
    <cellStyle name="руб" xfId="1874" xr:uid="{00000000-0005-0000-0000-00004F070000}"/>
    <cellStyle name="Стиль_названий" xfId="1875" xr:uid="{00000000-0005-0000-0000-000050070000}"/>
    <cellStyle name="Текст" xfId="1876" xr:uid="{00000000-0005-0000-0000-000051070000}"/>
    <cellStyle name="Тысячи [0]__PC" xfId="1877" xr:uid="{00000000-0005-0000-0000-000052070000}"/>
    <cellStyle name="Тысячи__PC" xfId="1878" xr:uid="{00000000-0005-0000-0000-000053070000}"/>
    <cellStyle name="Цена" xfId="1879" xr:uid="{00000000-0005-0000-0000-000054070000}"/>
    <cellStyle name="Џђћ–…ќ’ќ›‰" xfId="1880" xr:uid="{00000000-0005-0000-0000-000055070000}"/>
    <cellStyle name="콤마 [0]_94하반기" xfId="1573" xr:uid="{00000000-0005-0000-0000-000056070000}"/>
    <cellStyle name="콤마_94하반기" xfId="1574" xr:uid="{00000000-0005-0000-0000-000057070000}"/>
    <cellStyle name="통화 [0]_94하반기" xfId="1575" xr:uid="{00000000-0005-0000-0000-000058070000}"/>
    <cellStyle name="통화_94하반기" xfId="1576" xr:uid="{00000000-0005-0000-0000-000059070000}"/>
    <cellStyle name="표준_Ⅰ.경영실적" xfId="1577" xr:uid="{00000000-0005-0000-0000-00005A070000}"/>
    <cellStyle name="一般_MARKETING FORECAST FORM-1" xfId="1570" xr:uid="{00000000-0005-0000-0000-00005B070000}"/>
    <cellStyle name="千分位[0]_Dialog3" xfId="1571" xr:uid="{00000000-0005-0000-0000-00005C070000}"/>
    <cellStyle name="千分位_CFB617" xfId="1572" xr:uid="{00000000-0005-0000-0000-00005D070000}"/>
    <cellStyle name="貨幣 [0]_CFB617" xfId="1578" xr:uid="{00000000-0005-0000-0000-00005E070000}"/>
    <cellStyle name="貨幣[0]_Dialog2" xfId="1579" xr:uid="{00000000-0005-0000-0000-00005F070000}"/>
    <cellStyle name="貨幣_CFB617" xfId="1580" xr:uid="{00000000-0005-0000-0000-000060070000}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E41F1F"/>
      <rgbColor rgb="0000FF00"/>
      <rgbColor rgb="000000FF"/>
      <rgbColor rgb="00FFFF00"/>
      <rgbColor rgb="00FF00FF"/>
      <rgbColor rgb="0000FFFF"/>
      <rgbColor rgb="00800000"/>
      <rgbColor rgb="00008000"/>
      <rgbColor rgb="00002261"/>
      <rgbColor rgb="00808000"/>
      <rgbColor rgb="00800080"/>
      <rgbColor rgb="00008080"/>
      <rgbColor rgb="00C0C0C0"/>
      <rgbColor rgb="00808080"/>
      <rgbColor rgb="00FFE600"/>
      <rgbColor rgb="007F7E82"/>
      <rgbColor rgb="00CCCBCD"/>
      <rgbColor rgb="002C973E"/>
      <rgbColor rgb="0095CB9E"/>
      <rgbColor rgb="0091278F"/>
      <rgbColor rgb="00C893C7"/>
      <rgbColor rgb="00FFE87F"/>
      <rgbColor rgb="0000A3BB"/>
      <rgbColor rgb="007FD1DD"/>
      <rgbColor rgb="00F04C3E"/>
      <rgbColor rgb="00F7A59E"/>
      <rgbColor rgb="00F2F2F2"/>
      <rgbColor rgb="00CCCBCD"/>
      <rgbColor rgb="005F5F5F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5E8E2"/>
      <color rgb="FFFFE600"/>
      <color rgb="FFECE2E2"/>
      <color rgb="FFE6E2E2"/>
      <color rgb="FF808000"/>
      <color rgb="FFF9F3ED"/>
      <color rgb="FFF2E4D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174625</xdr:rowOff>
    </xdr:from>
    <xdr:to>
      <xdr:col>7</xdr:col>
      <xdr:colOff>1396125</xdr:colOff>
      <xdr:row>24</xdr:row>
      <xdr:rowOff>77118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>
        <a:xfrm>
          <a:off x="0" y="540385"/>
          <a:ext cx="9267585" cy="4123973"/>
          <a:chOff x="0" y="2218809"/>
          <a:chExt cx="10696798" cy="3912910"/>
        </a:xfrm>
      </xdr:grpSpPr>
      <xdr:sp macro="" textlink="">
        <xdr:nvSpPr>
          <xdr:cNvPr id="3" name="Freeform 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/>
          </xdr:cNvSpPr>
        </xdr:nvSpPr>
        <xdr:spPr bwMode="gray">
          <a:xfrm>
            <a:off x="2471870" y="2218809"/>
            <a:ext cx="8224928" cy="2987002"/>
          </a:xfrm>
          <a:custGeom>
            <a:avLst/>
            <a:gdLst/>
            <a:ahLst/>
            <a:cxnLst>
              <a:cxn ang="0">
                <a:pos x="0" y="1852"/>
              </a:cxn>
              <a:cxn ang="0">
                <a:pos x="5081" y="0"/>
              </a:cxn>
              <a:cxn ang="0">
                <a:pos x="5081" y="968"/>
              </a:cxn>
              <a:cxn ang="0">
                <a:pos x="0" y="1852"/>
              </a:cxn>
            </a:cxnLst>
            <a:rect l="0" t="0" r="r" b="b"/>
            <a:pathLst>
              <a:path w="5081" h="1852">
                <a:moveTo>
                  <a:pt x="0" y="1852"/>
                </a:moveTo>
                <a:lnTo>
                  <a:pt x="5081" y="0"/>
                </a:lnTo>
                <a:lnTo>
                  <a:pt x="5081" y="968"/>
                </a:lnTo>
                <a:lnTo>
                  <a:pt x="0" y="1852"/>
                </a:lnTo>
                <a:close/>
              </a:path>
            </a:pathLst>
          </a:custGeom>
          <a:solidFill>
            <a:srgbClr val="FFE6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4675814"/>
            <a:ext cx="2482861" cy="145590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3</xdr:col>
      <xdr:colOff>28575</xdr:colOff>
      <xdr:row>23</xdr:row>
      <xdr:rowOff>18867</xdr:rowOff>
    </xdr:from>
    <xdr:to>
      <xdr:col>3</xdr:col>
      <xdr:colOff>1184400</xdr:colOff>
      <xdr:row>27</xdr:row>
      <xdr:rowOff>133017</xdr:rowOff>
    </xdr:to>
    <xdr:pic>
      <xdr:nvPicPr>
        <xdr:cNvPr id="5" name="Autoshape 10" descr="EY_Logo2.em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71700" y="4552767"/>
          <a:ext cx="1155825" cy="876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1153886</xdr:colOff>
      <xdr:row>14</xdr:row>
      <xdr:rowOff>97972</xdr:rowOff>
    </xdr:from>
    <xdr:to>
      <xdr:col>3</xdr:col>
      <xdr:colOff>3167744</xdr:colOff>
      <xdr:row>16</xdr:row>
      <xdr:rowOff>496294</xdr:rowOff>
    </xdr:to>
    <xdr:pic>
      <xdr:nvPicPr>
        <xdr:cNvPr id="2" name="Picture 1" descr="See the source image">
          <a:extLst>
            <a:ext uri="{FF2B5EF4-FFF2-40B4-BE49-F238E27FC236}">
              <a16:creationId xmlns:a16="http://schemas.microsoft.com/office/drawing/2014/main" id="{022A3920-0856-497C-99BD-74D7D42B7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286" y="4800601"/>
          <a:ext cx="3178629" cy="920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e.bottega\Desktop\Dati%20EY\Progetti\2016\Pj.%20Commscon\Delivery\Excel\BP_CommScon_v44%20Simulazion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luation &gt; "/>
      <sheetName val="Recap"/>
      <sheetName val="FV Bridge"/>
      <sheetName val="DCF"/>
      <sheetName val="Wacc&amp;Multiples &gt;"/>
      <sheetName val="Comps01"/>
      <sheetName val="WACC01"/>
      <sheetName val="Multiples01"/>
      <sheetName val="MultiRegr01"/>
      <sheetName val="TransMultiples"/>
      <sheetName val="Fcast Mult01"/>
      <sheetName val="BusinessPlan &gt;"/>
      <sheetName val="Tab x ppt"/>
      <sheetName val="Scenari"/>
      <sheetName val="Output"/>
      <sheetName val="Input_EY"/>
      <sheetName val="EBITDA_2015adj."/>
      <sheetName val="Split_EBITDA"/>
      <sheetName val="Backup &gt;"/>
      <sheetName val="Timeline"/>
      <sheetName val="Backup Società &gt;"/>
      <sheetName val="CommsCon - Business Plan"/>
      <sheetName val="Patrimoniale"/>
      <sheetName val="Economico"/>
      <sheetName val="n° clienti"/>
      <sheetName val="Rettifiche CE"/>
      <sheetName val="Dettagli BP &gt;"/>
      <sheetName val="Asset e PFN &gt;"/>
      <sheetName val="al 2014 12 31"/>
      <sheetName val="FL.INV"/>
      <sheetName val="FL.PAT"/>
      <sheetName val="Fin. Soci"/>
      <sheetName val="FL.EXT"/>
      <sheetName val="CCN &gt;"/>
      <sheetName val="FL.FAT"/>
      <sheetName val="Costi &gt;"/>
      <sheetName val="FL.COS"/>
      <sheetName val="FL.LAV"/>
      <sheetName val="Personale"/>
      <sheetName val="Passive Rent"/>
      <sheetName val="FL.IMP"/>
      <sheetName val="Backup Valuation &gt;"/>
      <sheetName val="Beta01"/>
      <sheetName val="Damo Regional (01-2015)"/>
      <sheetName val="Rates"/>
      <sheetName val="RFR"/>
      <sheetName val="EY Tax Guide"/>
      <sheetName val="CalcSheets -&gt;"/>
      <sheetName val="BetaCalc01"/>
      <sheetName val="MultiCalc0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8">
          <cell r="E68">
            <v>1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showGridLines="0" zoomScaleNormal="100" zoomScaleSheetLayoutView="85" workbookViewId="0">
      <selection activeCell="D14" sqref="D14"/>
    </sheetView>
  </sheetViews>
  <sheetFormatPr defaultColWidth="0" defaultRowHeight="15" customHeight="1" zeroHeight="1"/>
  <cols>
    <col min="1" max="3" width="10.77734375" style="81" customWidth="1"/>
    <col min="4" max="4" width="19.44140625" style="81" customWidth="1"/>
    <col min="5" max="8" width="21" style="81" customWidth="1"/>
    <col min="9" max="9" width="21" style="81" hidden="1" customWidth="1"/>
    <col min="10" max="16384" width="9.21875" style="81" hidden="1"/>
  </cols>
  <sheetData>
    <row r="1" spans="4:5" ht="14.4"/>
    <row r="2" spans="4:5" ht="14.4"/>
    <row r="3" spans="4:5" ht="14.4"/>
    <row r="4" spans="4:5" ht="14.4"/>
    <row r="5" spans="4:5" ht="24" customHeight="1"/>
    <row r="6" spans="4:5" ht="14.4"/>
    <row r="7" spans="4:5" ht="17.399999999999999">
      <c r="D7" s="87" t="s">
        <v>304</v>
      </c>
    </row>
    <row r="8" spans="4:5" ht="17.399999999999999">
      <c r="D8" s="87"/>
    </row>
    <row r="9" spans="4:5" ht="14.4">
      <c r="D9" s="89" t="s">
        <v>300</v>
      </c>
      <c r="E9" s="108" t="s">
        <v>296</v>
      </c>
    </row>
    <row r="10" spans="4:5" ht="14.4">
      <c r="D10" s="89" t="s">
        <v>295</v>
      </c>
      <c r="E10" s="108" t="s">
        <v>296</v>
      </c>
    </row>
    <row r="11" spans="4:5" ht="14.4">
      <c r="D11" s="88"/>
    </row>
    <row r="12" spans="4:5" ht="14.4"/>
    <row r="13" spans="4:5" ht="14.4"/>
    <row r="14" spans="4:5" ht="14.4"/>
    <row r="15" spans="4:5" ht="14.4"/>
    <row r="16" spans="4:5" ht="14.4"/>
    <row r="17" ht="14.4"/>
    <row r="18" ht="14.4"/>
    <row r="19" ht="14.4"/>
    <row r="20" ht="14.4"/>
    <row r="21" ht="14.4"/>
    <row r="22" ht="14.4"/>
    <row r="23" ht="14.4"/>
    <row r="24" ht="14.4"/>
    <row r="25" ht="14.4"/>
    <row r="26" ht="14.4"/>
    <row r="27" ht="14.4"/>
    <row r="28" ht="14.4"/>
    <row r="29" ht="14.4"/>
    <row r="30" ht="14.4"/>
    <row r="31" ht="14.4" hidden="1"/>
    <row r="32" ht="14.4" hidden="1"/>
  </sheetData>
  <pageMargins left="0.70866141732283472" right="0.70866141732283472" top="0.74803149606299213" bottom="0.74803149606299213" header="0.31496062992125984" footer="0.31496062992125984"/>
  <pageSetup paperSize="9" scale="98" orientation="landscape" r:id="rId1"/>
  <rowBreaks count="1" manualBreakCount="1">
    <brk id="32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HM146"/>
  <sheetViews>
    <sheetView showGridLines="0" topLeftCell="A10" zoomScale="70" zoomScaleNormal="70" zoomScaleSheetLayoutView="55" workbookViewId="0">
      <selection activeCell="I28" sqref="I28"/>
    </sheetView>
  </sheetViews>
  <sheetFormatPr defaultColWidth="0" defaultRowHeight="0" customHeight="1" zeroHeight="1"/>
  <cols>
    <col min="1" max="1" width="5.77734375" style="34" customWidth="1"/>
    <col min="2" max="2" width="48.77734375" style="46" customWidth="1"/>
    <col min="3" max="3" width="8" style="47" customWidth="1"/>
    <col min="4" max="4" width="0.77734375" style="48" customWidth="1"/>
    <col min="5" max="5" width="0.77734375" style="46" customWidth="1"/>
    <col min="6" max="6" width="8.77734375" style="46" hidden="1" customWidth="1"/>
    <col min="7" max="10" width="23.44140625" style="48" customWidth="1"/>
    <col min="11" max="11" width="3" style="49" customWidth="1"/>
    <col min="12" max="41" width="11" style="50" hidden="1" customWidth="1"/>
    <col min="42" max="221" width="11" style="46" hidden="1" customWidth="1"/>
    <col min="222" max="16384" width="9.21875" style="46" hidden="1"/>
  </cols>
  <sheetData>
    <row r="1" spans="1:52" ht="20.399999999999999"/>
    <row r="2" spans="1:52" ht="20.399999999999999">
      <c r="B2" s="1" t="s">
        <v>46</v>
      </c>
    </row>
    <row r="3" spans="1:52" ht="20.399999999999999"/>
    <row r="4" spans="1:52" ht="20.399999999999999">
      <c r="B4" s="90" t="s">
        <v>54</v>
      </c>
      <c r="C4" s="91"/>
      <c r="D4" s="91"/>
      <c r="E4" s="90"/>
      <c r="F4" s="90"/>
      <c r="G4" s="91"/>
      <c r="H4" s="91"/>
      <c r="I4" s="91"/>
      <c r="J4" s="91"/>
      <c r="R4" s="52"/>
    </row>
    <row r="5" spans="1:52" ht="20.399999999999999">
      <c r="R5" s="52"/>
    </row>
    <row r="6" spans="1:52" ht="51" customHeight="1">
      <c r="B6" s="129" t="s">
        <v>301</v>
      </c>
      <c r="C6" s="129"/>
      <c r="D6" s="129"/>
      <c r="E6" s="129"/>
      <c r="F6" s="129"/>
      <c r="G6" s="129"/>
      <c r="H6" s="129"/>
      <c r="I6" s="129"/>
      <c r="J6" s="129"/>
      <c r="R6" s="52"/>
    </row>
    <row r="7" spans="1:52" ht="20.399999999999999">
      <c r="R7" s="52"/>
    </row>
    <row r="8" spans="1:52" s="7" customFormat="1" ht="20.399999999999999">
      <c r="A8" s="34"/>
      <c r="B8" s="54" t="s">
        <v>53</v>
      </c>
      <c r="C8" s="55"/>
      <c r="D8" s="56"/>
      <c r="E8" s="57"/>
      <c r="F8" s="57"/>
      <c r="G8" s="56"/>
      <c r="H8" s="56" t="s">
        <v>33</v>
      </c>
      <c r="I8" s="56" t="s">
        <v>34</v>
      </c>
      <c r="J8" s="56" t="s">
        <v>35</v>
      </c>
      <c r="K8" s="77"/>
      <c r="L8" s="10"/>
      <c r="M8" s="10"/>
      <c r="N8" s="10"/>
      <c r="O8" s="10"/>
      <c r="P8" s="10"/>
      <c r="Q8" s="10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10"/>
      <c r="AQ8" s="72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7" customFormat="1" ht="20.399999999999999">
      <c r="A9" s="34"/>
      <c r="B9" s="61"/>
      <c r="C9" s="62"/>
      <c r="D9" s="63"/>
      <c r="E9" s="64"/>
      <c r="F9" s="64"/>
      <c r="G9" s="63"/>
      <c r="H9" s="63"/>
      <c r="I9" s="63"/>
      <c r="J9" s="63"/>
      <c r="K9" s="77"/>
      <c r="L9" s="10"/>
      <c r="M9" s="10"/>
      <c r="N9" s="10"/>
      <c r="O9" s="10"/>
      <c r="P9" s="10"/>
      <c r="Q9" s="10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10"/>
      <c r="AQ9" s="72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7" customFormat="1" ht="26.25" customHeight="1">
      <c r="A10" s="34"/>
      <c r="B10" s="45" t="s">
        <v>5</v>
      </c>
      <c r="C10" s="25" t="s">
        <v>0</v>
      </c>
      <c r="D10" s="26"/>
      <c r="E10" s="17"/>
      <c r="F10" s="27"/>
      <c r="G10" s="27"/>
      <c r="H10" s="82">
        <f>H36</f>
        <v>3.8364511655322793</v>
      </c>
      <c r="I10" s="82">
        <f t="shared" ref="I10:J10" si="0">I36</f>
        <v>5.9231806452999898</v>
      </c>
      <c r="J10" s="82">
        <f t="shared" si="0"/>
        <v>6.517478982069699</v>
      </c>
      <c r="K10" s="77"/>
      <c r="L10" s="10"/>
      <c r="M10" s="10"/>
      <c r="N10" s="10"/>
      <c r="O10" s="10"/>
      <c r="P10" s="10"/>
      <c r="Q10" s="1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10"/>
      <c r="AQ10" s="72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s="7" customFormat="1" ht="26.25" customHeight="1">
      <c r="A11" s="34"/>
      <c r="B11" s="19"/>
      <c r="D11" s="9"/>
      <c r="F11" s="31"/>
      <c r="G11" s="31"/>
      <c r="H11" s="11"/>
      <c r="I11" s="11"/>
      <c r="J11" s="11"/>
      <c r="K11" s="77"/>
      <c r="L11" s="10"/>
      <c r="M11" s="10"/>
      <c r="N11" s="10"/>
      <c r="O11" s="10"/>
      <c r="P11" s="10"/>
      <c r="Q11" s="1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10"/>
      <c r="AQ11" s="72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s="7" customFormat="1" ht="26.25" customHeight="1">
      <c r="A12" s="34"/>
      <c r="B12" s="19" t="s">
        <v>6</v>
      </c>
      <c r="C12" s="8" t="s">
        <v>0</v>
      </c>
      <c r="D12" s="9"/>
      <c r="F12" s="31"/>
      <c r="G12" s="31"/>
      <c r="H12" s="82">
        <f>-(H63-G63)</f>
        <v>-18.067912</v>
      </c>
      <c r="I12" s="82">
        <f t="shared" ref="I12:J12" si="1">-(I63-H63)</f>
        <v>-0.79666000000000281</v>
      </c>
      <c r="J12" s="82">
        <f t="shared" si="1"/>
        <v>-4.9980350000000016</v>
      </c>
      <c r="K12" s="77"/>
      <c r="L12" s="10"/>
      <c r="M12" s="10"/>
      <c r="N12" s="10"/>
      <c r="O12" s="10"/>
      <c r="P12" s="10"/>
      <c r="Q12" s="1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10"/>
      <c r="AQ12" s="72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s="7" customFormat="1" ht="26.25" customHeight="1">
      <c r="A13" s="34"/>
      <c r="B13" s="19" t="s">
        <v>7</v>
      </c>
      <c r="C13" s="8" t="s">
        <v>0</v>
      </c>
      <c r="D13" s="9"/>
      <c r="F13" s="31"/>
      <c r="G13" s="31"/>
      <c r="H13" s="82">
        <f>-H64+G64</f>
        <v>24.5523039944703</v>
      </c>
      <c r="I13" s="82">
        <f t="shared" ref="I13:J13" si="2">-I64+H64</f>
        <v>-25.397816899367747</v>
      </c>
      <c r="J13" s="82">
        <f t="shared" si="2"/>
        <v>5.528971519214636</v>
      </c>
      <c r="K13" s="77"/>
      <c r="L13" s="10"/>
      <c r="M13" s="10"/>
      <c r="N13" s="10"/>
      <c r="O13" s="10"/>
      <c r="P13" s="10"/>
      <c r="Q13" s="1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10"/>
      <c r="AQ13" s="72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s="7" customFormat="1" ht="26.25" customHeight="1">
      <c r="A14" s="34"/>
      <c r="B14" s="19" t="s">
        <v>8</v>
      </c>
      <c r="C14" s="8" t="s">
        <v>0</v>
      </c>
      <c r="D14" s="9"/>
      <c r="F14" s="31"/>
      <c r="G14" s="31"/>
      <c r="H14" s="82">
        <f>-(H62-G62)</f>
        <v>-4.6593265520499187</v>
      </c>
      <c r="I14" s="82">
        <f t="shared" ref="I14:J14" si="3">-(I62-H62)</f>
        <v>29.079061193210858</v>
      </c>
      <c r="J14" s="82">
        <f t="shared" si="3"/>
        <v>0.39989664362967048</v>
      </c>
      <c r="K14" s="77"/>
      <c r="L14" s="10"/>
      <c r="M14" s="10"/>
      <c r="N14" s="10"/>
      <c r="O14" s="10"/>
      <c r="P14" s="10"/>
      <c r="Q14" s="1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10"/>
      <c r="AQ14" s="72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s="7" customFormat="1" ht="26.25" customHeight="1">
      <c r="A15" s="34"/>
      <c r="B15" s="19" t="s">
        <v>9</v>
      </c>
      <c r="C15" s="8" t="s">
        <v>0</v>
      </c>
      <c r="D15" s="9"/>
      <c r="F15" s="31"/>
      <c r="G15" s="31"/>
      <c r="H15" s="82">
        <f>-(H65-G65)</f>
        <v>-2.7154562257409158</v>
      </c>
      <c r="I15" s="82">
        <f t="shared" ref="I15:J15" si="4">-(I65-H65)</f>
        <v>-0.19005557721127353</v>
      </c>
      <c r="J15" s="82">
        <f t="shared" si="4"/>
        <v>-0.10588012653469825</v>
      </c>
      <c r="K15" s="77"/>
      <c r="L15" s="10"/>
      <c r="M15" s="10"/>
      <c r="N15" s="10"/>
      <c r="O15" s="10"/>
      <c r="P15" s="10"/>
      <c r="Q15" s="1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10"/>
      <c r="AQ15" s="72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s="7" customFormat="1" ht="26.25" customHeight="1">
      <c r="A16" s="34"/>
      <c r="B16" s="19" t="s">
        <v>10</v>
      </c>
      <c r="C16" s="8" t="s">
        <v>0</v>
      </c>
      <c r="D16" s="9"/>
      <c r="F16" s="31"/>
      <c r="G16" s="31"/>
      <c r="H16" s="82">
        <f>-(H66-G66)</f>
        <v>0.41840268503063438</v>
      </c>
      <c r="I16" s="82">
        <f t="shared" ref="I16:J16" si="5">-(I66-H66)</f>
        <v>0.12003632671450859</v>
      </c>
      <c r="J16" s="82">
        <f t="shared" si="5"/>
        <v>0.12606459098694778</v>
      </c>
      <c r="K16" s="77"/>
      <c r="L16" s="10"/>
      <c r="M16" s="10"/>
      <c r="N16" s="10"/>
      <c r="O16" s="10"/>
      <c r="P16" s="10"/>
      <c r="Q16" s="1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10"/>
      <c r="AQ16" s="72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s="7" customFormat="1" ht="26.25" customHeight="1">
      <c r="A17" s="34"/>
      <c r="B17" s="19" t="s">
        <v>11</v>
      </c>
      <c r="C17" s="8" t="s">
        <v>0</v>
      </c>
      <c r="D17" s="9"/>
      <c r="F17" s="31"/>
      <c r="G17" s="31"/>
      <c r="H17" s="131">
        <f>-(H69-G69)+H40</f>
        <v>0</v>
      </c>
      <c r="I17" s="131">
        <f t="shared" ref="I17:J17" si="6">-(I69-H69)+I40</f>
        <v>4.4408920985006262E-16</v>
      </c>
      <c r="J17" s="131">
        <f t="shared" si="6"/>
        <v>3.8857805861880479E-16</v>
      </c>
      <c r="K17" s="77"/>
      <c r="L17" s="10"/>
      <c r="M17" s="10"/>
      <c r="N17" s="10"/>
      <c r="O17" s="10"/>
      <c r="P17" s="10"/>
      <c r="Q17" s="1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10"/>
      <c r="AQ17" s="72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s="7" customFormat="1" ht="26.25" customHeight="1">
      <c r="A18" s="34"/>
      <c r="B18" s="19" t="s">
        <v>4</v>
      </c>
      <c r="C18" s="8" t="s">
        <v>0</v>
      </c>
      <c r="D18" s="9"/>
      <c r="F18" s="31"/>
      <c r="G18" s="31"/>
      <c r="H18" s="82">
        <f>H48</f>
        <v>1.8676513127162759</v>
      </c>
      <c r="I18" s="82">
        <f t="shared" ref="I18:J18" si="7">I48</f>
        <v>-0.23444330432840366</v>
      </c>
      <c r="J18" s="82">
        <f t="shared" si="7"/>
        <v>-0.34096423734542097</v>
      </c>
      <c r="K18" s="77"/>
      <c r="L18" s="10"/>
      <c r="M18" s="10"/>
      <c r="N18" s="10"/>
      <c r="O18" s="10"/>
      <c r="P18" s="10"/>
      <c r="Q18" s="1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10"/>
      <c r="AQ18" s="72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s="7" customFormat="1" ht="26.25" customHeight="1">
      <c r="A19" s="34"/>
      <c r="B19" s="2" t="s">
        <v>13</v>
      </c>
      <c r="C19" s="22" t="s">
        <v>0</v>
      </c>
      <c r="D19" s="4"/>
      <c r="E19" s="2"/>
      <c r="F19" s="23"/>
      <c r="G19" s="23"/>
      <c r="H19" s="6">
        <f>+SUM(H10:H18)</f>
        <v>5.2321143799586558</v>
      </c>
      <c r="I19" s="6">
        <f>+SUM(I10:I18)</f>
        <v>8.5033023843179301</v>
      </c>
      <c r="J19" s="6">
        <f>+SUM(J10:J18)</f>
        <v>7.1275323720208323</v>
      </c>
      <c r="K19" s="77"/>
      <c r="L19" s="10"/>
      <c r="M19" s="10"/>
      <c r="N19" s="10"/>
      <c r="O19" s="10"/>
      <c r="P19" s="10"/>
      <c r="Q19" s="1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10"/>
      <c r="AQ19" s="72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s="7" customFormat="1" ht="26.25" customHeight="1">
      <c r="A20" s="34"/>
      <c r="D20" s="9"/>
      <c r="F20" s="31"/>
      <c r="G20" s="31"/>
      <c r="H20" s="11"/>
      <c r="I20" s="11"/>
      <c r="J20" s="11"/>
      <c r="K20" s="77"/>
      <c r="L20" s="10"/>
      <c r="M20" s="10"/>
      <c r="N20" s="10"/>
      <c r="O20" s="10"/>
      <c r="P20" s="10"/>
      <c r="Q20" s="1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10"/>
      <c r="AQ20" s="72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s="7" customFormat="1" ht="26.25" customHeight="1">
      <c r="A21" s="34"/>
      <c r="B21" s="2" t="s">
        <v>16</v>
      </c>
      <c r="C21" s="22" t="s">
        <v>0</v>
      </c>
      <c r="D21" s="4"/>
      <c r="E21" s="2"/>
      <c r="F21" s="23"/>
      <c r="G21" s="23"/>
      <c r="H21" s="82">
        <f>H45</f>
        <v>-8.0437589670014358</v>
      </c>
      <c r="I21" s="82">
        <f t="shared" ref="I21:J21" si="8">I45</f>
        <v>-4.5</v>
      </c>
      <c r="J21" s="82">
        <f t="shared" si="8"/>
        <v>-4.5</v>
      </c>
      <c r="K21" s="77"/>
      <c r="L21" s="10"/>
      <c r="M21" s="10"/>
      <c r="N21" s="10"/>
      <c r="O21" s="10"/>
      <c r="P21" s="10"/>
      <c r="Q21" s="1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10"/>
      <c r="AQ21" s="72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s="7" customFormat="1" ht="26.25" customHeight="1">
      <c r="A22" s="34"/>
      <c r="D22" s="9"/>
      <c r="F22" s="31"/>
      <c r="G22" s="31"/>
      <c r="H22" s="11"/>
      <c r="I22" s="11"/>
      <c r="J22" s="11"/>
      <c r="K22" s="77"/>
      <c r="L22" s="10"/>
      <c r="M22" s="10"/>
      <c r="N22" s="10"/>
      <c r="O22" s="10"/>
      <c r="P22" s="10"/>
      <c r="Q22" s="1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10"/>
      <c r="AQ22" s="72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s="7" customFormat="1" ht="26.25" customHeight="1">
      <c r="A23" s="34"/>
      <c r="B23" s="2" t="s">
        <v>12</v>
      </c>
      <c r="C23" s="22" t="s">
        <v>0</v>
      </c>
      <c r="D23" s="4"/>
      <c r="E23" s="2"/>
      <c r="F23" s="23"/>
      <c r="G23" s="23"/>
      <c r="H23" s="82">
        <f>-((H60-G60)-H39)</f>
        <v>4.5262120976313103E-2</v>
      </c>
      <c r="I23" s="82">
        <f t="shared" ref="I23:J23" si="9">-((I60-H60)-I39)</f>
        <v>-0.64645819601931054</v>
      </c>
      <c r="J23" s="82">
        <f t="shared" si="9"/>
        <v>-0.88657016733539917</v>
      </c>
      <c r="K23" s="77"/>
      <c r="L23" s="10"/>
      <c r="M23" s="10"/>
      <c r="N23" s="10"/>
      <c r="O23" s="10"/>
      <c r="P23" s="10"/>
      <c r="Q23" s="1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10"/>
      <c r="AQ23" s="72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s="7" customFormat="1" ht="26.25" customHeight="1">
      <c r="A24" s="34"/>
      <c r="D24" s="9"/>
      <c r="F24" s="31"/>
      <c r="G24" s="31"/>
      <c r="H24" s="11"/>
      <c r="I24" s="11"/>
      <c r="J24" s="11"/>
      <c r="K24" s="77"/>
      <c r="L24" s="10"/>
      <c r="M24" s="10"/>
      <c r="N24" s="10"/>
      <c r="O24" s="10"/>
      <c r="P24" s="10"/>
      <c r="Q24" s="1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10"/>
      <c r="AQ24" s="72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s="7" customFormat="1" ht="26.25" customHeight="1">
      <c r="A25" s="34"/>
      <c r="B25" s="2" t="s">
        <v>17</v>
      </c>
      <c r="C25" s="22" t="s">
        <v>0</v>
      </c>
      <c r="D25" s="4"/>
      <c r="E25" s="2"/>
      <c r="F25" s="23"/>
      <c r="G25" s="23"/>
      <c r="H25" s="82">
        <f>H44</f>
        <v>-0.11322663063389504</v>
      </c>
      <c r="I25" s="82">
        <f>I44</f>
        <v>-0.11704828786881548</v>
      </c>
      <c r="J25" s="82">
        <f>J44</f>
        <v>-8.4053480608580644E-2</v>
      </c>
      <c r="K25" s="77"/>
      <c r="L25" s="10"/>
      <c r="M25" s="10"/>
      <c r="N25" s="10"/>
      <c r="O25" s="10"/>
      <c r="P25" s="10"/>
      <c r="Q25" s="1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10"/>
      <c r="AQ25" s="72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s="7" customFormat="1" ht="26.25" customHeight="1">
      <c r="A26" s="34"/>
      <c r="B26" s="19"/>
      <c r="C26" s="8"/>
      <c r="D26" s="9"/>
      <c r="F26" s="31"/>
      <c r="G26" s="31"/>
      <c r="H26" s="11"/>
      <c r="I26" s="11"/>
      <c r="J26" s="11"/>
      <c r="K26" s="77"/>
      <c r="L26" s="10"/>
      <c r="M26" s="10"/>
      <c r="N26" s="10"/>
      <c r="O26" s="10"/>
      <c r="P26" s="10"/>
      <c r="Q26" s="1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10"/>
      <c r="AQ26" s="72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s="7" customFormat="1" ht="26.25" customHeight="1" thickBot="1">
      <c r="A27" s="34"/>
      <c r="B27" s="35" t="s">
        <v>14</v>
      </c>
      <c r="C27" s="36" t="s">
        <v>0</v>
      </c>
      <c r="D27" s="37"/>
      <c r="E27" s="35"/>
      <c r="F27" s="38"/>
      <c r="G27" s="38"/>
      <c r="H27" s="39">
        <f>+H19+H21+H23+H25</f>
        <v>-2.8796090967003618</v>
      </c>
      <c r="I27" s="39">
        <f>+I19+I21+I23+I25</f>
        <v>3.239795900429804</v>
      </c>
      <c r="J27" s="39">
        <f>+J19+J21+J23+J25</f>
        <v>1.6569087240768525</v>
      </c>
      <c r="K27" s="77"/>
      <c r="L27" s="10"/>
      <c r="M27" s="10"/>
      <c r="N27" s="10"/>
      <c r="O27" s="10"/>
      <c r="P27" s="10"/>
      <c r="Q27" s="1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10"/>
      <c r="AQ27" s="72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s="7" customFormat="1" ht="20.399999999999999">
      <c r="A28" s="34"/>
      <c r="D28" s="9"/>
      <c r="F28" s="31"/>
      <c r="G28" s="31"/>
      <c r="H28" s="11"/>
      <c r="I28" s="9"/>
      <c r="J28" s="9"/>
      <c r="K28" s="77"/>
      <c r="L28" s="10"/>
      <c r="M28" s="10"/>
      <c r="N28" s="10"/>
      <c r="O28" s="10"/>
      <c r="P28" s="10"/>
      <c r="Q28" s="1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10"/>
      <c r="AQ28" s="72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s="7" customFormat="1" ht="20.399999999999999">
      <c r="A29" s="34"/>
      <c r="D29" s="9"/>
      <c r="F29" s="31"/>
      <c r="G29" s="31"/>
      <c r="H29" s="11"/>
      <c r="I29" s="11"/>
      <c r="J29" s="11"/>
      <c r="K29" s="77"/>
      <c r="L29" s="10"/>
      <c r="M29" s="10"/>
      <c r="N29" s="10"/>
      <c r="O29" s="10"/>
      <c r="P29" s="10"/>
      <c r="Q29" s="1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10"/>
      <c r="AQ29" s="72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s="7" customFormat="1" ht="20.399999999999999">
      <c r="A30" s="34"/>
      <c r="D30" s="9"/>
      <c r="F30" s="31"/>
      <c r="G30" s="31"/>
      <c r="H30" s="11"/>
      <c r="I30" s="11"/>
      <c r="J30" s="11"/>
      <c r="K30" s="77"/>
      <c r="L30" s="10"/>
      <c r="M30" s="10"/>
      <c r="N30" s="10"/>
      <c r="O30" s="10"/>
      <c r="P30" s="10"/>
      <c r="Q30" s="1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10"/>
      <c r="AQ30" s="72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s="7" customFormat="1" ht="20.399999999999999">
      <c r="A31" s="34"/>
      <c r="D31" s="9"/>
      <c r="F31" s="31"/>
      <c r="G31" s="31"/>
      <c r="H31" s="11"/>
      <c r="I31" s="11"/>
      <c r="J31" s="11"/>
      <c r="K31" s="77"/>
      <c r="L31" s="10"/>
      <c r="M31" s="10"/>
      <c r="N31" s="10"/>
      <c r="O31" s="10"/>
      <c r="P31" s="10"/>
      <c r="Q31" s="1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10"/>
      <c r="AQ31" s="72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ht="20.399999999999999">
      <c r="A32" s="53"/>
      <c r="B32" s="54" t="s">
        <v>51</v>
      </c>
      <c r="C32" s="55"/>
      <c r="D32" s="56"/>
      <c r="E32" s="57"/>
      <c r="F32" s="57"/>
      <c r="G32" s="56"/>
      <c r="H32" s="56" t="s">
        <v>33</v>
      </c>
      <c r="I32" s="56" t="s">
        <v>34</v>
      </c>
      <c r="J32" s="56" t="s">
        <v>35</v>
      </c>
      <c r="K32" s="58"/>
      <c r="L32" s="59"/>
      <c r="M32" s="59"/>
      <c r="N32" s="59"/>
      <c r="O32" s="59"/>
      <c r="P32" s="59"/>
      <c r="Q32" s="59"/>
      <c r="R32" s="52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Q32" s="60">
        <v>0</v>
      </c>
    </row>
    <row r="33" spans="1:52" s="7" customFormat="1" ht="20.399999999999999">
      <c r="A33" s="53"/>
      <c r="B33" s="61"/>
      <c r="C33" s="62"/>
      <c r="D33" s="63"/>
      <c r="E33" s="64"/>
      <c r="F33" s="64"/>
      <c r="G33" s="63"/>
      <c r="H33" s="63"/>
      <c r="I33" s="63"/>
      <c r="J33" s="63"/>
      <c r="K33" s="58"/>
      <c r="L33" s="65"/>
      <c r="M33" s="65"/>
      <c r="N33" s="65"/>
      <c r="O33" s="65"/>
      <c r="P33" s="65"/>
      <c r="Q33" s="65"/>
      <c r="R33" s="52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Q33" s="66"/>
    </row>
    <row r="34" spans="1:52" s="17" customFormat="1" ht="20.399999999999999">
      <c r="A34" s="42"/>
      <c r="B34" s="2" t="s">
        <v>19</v>
      </c>
      <c r="C34" s="3" t="s">
        <v>0</v>
      </c>
      <c r="D34" s="4"/>
      <c r="E34" s="5"/>
      <c r="F34" s="6"/>
      <c r="G34" s="6"/>
      <c r="H34" s="6">
        <v>66.41368711554199</v>
      </c>
      <c r="I34" s="6">
        <v>72.42749813218596</v>
      </c>
      <c r="J34" s="6">
        <v>78.092178951608417</v>
      </c>
      <c r="K34" s="67"/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9"/>
      <c r="AQ34" s="70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s="7" customFormat="1" ht="20.399999999999999">
      <c r="A35" s="34"/>
      <c r="C35" s="8"/>
      <c r="D35" s="9"/>
      <c r="E35" s="10"/>
      <c r="F35" s="11"/>
      <c r="G35" s="11"/>
      <c r="H35" s="11"/>
      <c r="I35" s="11"/>
      <c r="J35" s="1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10"/>
      <c r="AQ35" s="72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s="17" customFormat="1" ht="20.399999999999999">
      <c r="A36" s="42"/>
      <c r="B36" s="2" t="s">
        <v>5</v>
      </c>
      <c r="C36" s="3" t="s">
        <v>0</v>
      </c>
      <c r="D36" s="4"/>
      <c r="E36" s="5"/>
      <c r="F36" s="6"/>
      <c r="G36" s="6"/>
      <c r="H36" s="6">
        <v>3.8364511655322793</v>
      </c>
      <c r="I36" s="6">
        <v>5.9231806452999898</v>
      </c>
      <c r="J36" s="6">
        <v>6.517478982069699</v>
      </c>
      <c r="K36" s="67"/>
      <c r="L36" s="68">
        <v>-14.250560516334822</v>
      </c>
      <c r="M36" s="68">
        <v>-18.160781282940608</v>
      </c>
      <c r="N36" s="68">
        <v>-19.733568736088607</v>
      </c>
      <c r="O36" s="68">
        <v>-19.842409407976611</v>
      </c>
      <c r="P36" s="68">
        <v>-19.779374585444607</v>
      </c>
      <c r="Q36" s="68">
        <v>-19.224455579724605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9"/>
      <c r="AQ36" s="70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s="12" customFormat="1" ht="20.399999999999999">
      <c r="A37" s="73"/>
      <c r="B37" s="12" t="s">
        <v>18</v>
      </c>
      <c r="C37" s="13"/>
      <c r="D37" s="13"/>
      <c r="E37" s="14"/>
      <c r="F37" s="15"/>
      <c r="G37" s="16"/>
      <c r="H37" s="16">
        <f>+H36/H$34</f>
        <v>5.7765971626569747E-2</v>
      </c>
      <c r="I37" s="16">
        <f t="shared" ref="I37:J37" si="10">+I36/I$34</f>
        <v>8.1780826316680336E-2</v>
      </c>
      <c r="J37" s="16">
        <f t="shared" si="10"/>
        <v>8.3458792795478298E-2</v>
      </c>
      <c r="K37" s="74"/>
      <c r="L37" s="14"/>
      <c r="M37" s="14"/>
      <c r="N37" s="14"/>
      <c r="O37" s="14"/>
      <c r="P37" s="14"/>
      <c r="Q37" s="14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14"/>
      <c r="AQ37" s="76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s="7" customFormat="1" ht="20.399999999999999">
      <c r="A38" s="34"/>
      <c r="B38" s="17"/>
      <c r="C38" s="13"/>
      <c r="D38" s="9"/>
      <c r="E38" s="10"/>
      <c r="F38" s="11"/>
      <c r="G38" s="11"/>
      <c r="H38" s="18"/>
      <c r="I38" s="18"/>
      <c r="J38" s="18"/>
      <c r="K38" s="77"/>
      <c r="L38" s="10"/>
      <c r="M38" s="10"/>
      <c r="N38" s="10"/>
      <c r="O38" s="10"/>
      <c r="P38" s="10"/>
      <c r="Q38" s="10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10"/>
      <c r="AQ38" s="72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s="7" customFormat="1" ht="20.399999999999999">
      <c r="A39" s="34"/>
      <c r="B39" s="19" t="s">
        <v>3</v>
      </c>
      <c r="C39" s="13" t="s">
        <v>0</v>
      </c>
      <c r="D39" s="9"/>
      <c r="E39" s="10"/>
      <c r="F39" s="11"/>
      <c r="G39" s="11"/>
      <c r="H39" s="20">
        <f>-3.38542618151738-H40</f>
        <v>-2.8401640605410621</v>
      </c>
      <c r="I39" s="20">
        <f>-1.97216942496759-I40</f>
        <v>-1.6186276209868971</v>
      </c>
      <c r="J39" s="20">
        <f>-2.26610121174903-J40</f>
        <v>-2.1526713790844298</v>
      </c>
      <c r="K39" s="78"/>
      <c r="L39" s="78">
        <v>-0.65217364366666675</v>
      </c>
      <c r="M39" s="78">
        <v>-0.65217364366666675</v>
      </c>
      <c r="N39" s="78">
        <v>-0.65217364366666675</v>
      </c>
      <c r="O39" s="78">
        <v>-0.99918271170833339</v>
      </c>
      <c r="P39" s="78">
        <v>-0.99918271170833339</v>
      </c>
      <c r="Q39" s="78">
        <v>-0.99918271170833339</v>
      </c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10"/>
      <c r="AQ39" s="72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s="7" customFormat="1" ht="20.399999999999999">
      <c r="A40" s="34"/>
      <c r="B40" s="123" t="s">
        <v>323</v>
      </c>
      <c r="C40" s="47" t="s">
        <v>0</v>
      </c>
      <c r="D40" s="48"/>
      <c r="E40" s="124"/>
      <c r="F40" s="11"/>
      <c r="G40" s="11"/>
      <c r="H40" s="20">
        <v>-0.54526212097631799</v>
      </c>
      <c r="I40" s="20">
        <v>-0.35354180398069301</v>
      </c>
      <c r="J40" s="20">
        <v>-0.11342983266459999</v>
      </c>
      <c r="K40" s="78"/>
      <c r="L40" s="78"/>
      <c r="M40" s="78"/>
      <c r="N40" s="78"/>
      <c r="O40" s="78"/>
      <c r="P40" s="78"/>
      <c r="Q40" s="78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10"/>
      <c r="AQ40" s="72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s="17" customFormat="1" ht="20.399999999999999">
      <c r="A41" s="42"/>
      <c r="B41" s="125" t="s">
        <v>15</v>
      </c>
      <c r="C41" s="126" t="s">
        <v>0</v>
      </c>
      <c r="D41" s="127"/>
      <c r="E41" s="128"/>
      <c r="F41" s="6"/>
      <c r="G41" s="6"/>
      <c r="H41" s="6">
        <f>+H36+H39+H40</f>
        <v>0.45102498401489921</v>
      </c>
      <c r="I41" s="6">
        <f t="shared" ref="I41:J41" si="11">+I36+I39+I40</f>
        <v>3.9510112203323993</v>
      </c>
      <c r="J41" s="6">
        <f t="shared" si="11"/>
        <v>4.2513777703206692</v>
      </c>
      <c r="K41" s="67"/>
      <c r="L41" s="68">
        <v>-14.902734160001488</v>
      </c>
      <c r="M41" s="68">
        <v>-18.812954926607276</v>
      </c>
      <c r="N41" s="68">
        <v>-20.385742379755275</v>
      </c>
      <c r="O41" s="68">
        <v>-20.841592119684943</v>
      </c>
      <c r="P41" s="68">
        <v>-20.77855729715294</v>
      </c>
      <c r="Q41" s="68">
        <v>-20.223638291432938</v>
      </c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9"/>
      <c r="AQ41" s="70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s="12" customFormat="1" ht="20.399999999999999">
      <c r="A42" s="73"/>
      <c r="B42" s="12" t="s">
        <v>18</v>
      </c>
      <c r="C42" s="13"/>
      <c r="D42" s="13"/>
      <c r="E42" s="14"/>
      <c r="F42" s="15"/>
      <c r="G42" s="16"/>
      <c r="H42" s="16">
        <f>+H41/H$34</f>
        <v>6.7911450727052214E-3</v>
      </c>
      <c r="I42" s="16">
        <f t="shared" ref="I42" si="12">+I41/I$34</f>
        <v>5.4551259151896819E-2</v>
      </c>
      <c r="J42" s="16">
        <f t="shared" ref="J42" si="13">+J41/J$34</f>
        <v>5.4440506429653236E-2</v>
      </c>
      <c r="K42" s="74"/>
      <c r="L42" s="14"/>
      <c r="M42" s="14"/>
      <c r="N42" s="14"/>
      <c r="O42" s="14"/>
      <c r="P42" s="14"/>
      <c r="Q42" s="14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14"/>
      <c r="AQ42" s="76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s="7" customFormat="1" ht="20.399999999999999">
      <c r="A43" s="34"/>
      <c r="B43" s="17"/>
      <c r="C43" s="13"/>
      <c r="D43" s="9"/>
      <c r="E43" s="10"/>
      <c r="F43" s="11"/>
      <c r="G43" s="11"/>
      <c r="H43" s="18"/>
      <c r="I43" s="18"/>
      <c r="J43" s="18"/>
      <c r="K43" s="77"/>
      <c r="L43" s="10"/>
      <c r="M43" s="10"/>
      <c r="N43" s="10"/>
      <c r="O43" s="10"/>
      <c r="P43" s="10"/>
      <c r="Q43" s="10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10"/>
      <c r="AQ43" s="72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s="7" customFormat="1" ht="20.399999999999999">
      <c r="A44" s="34"/>
      <c r="B44" s="19" t="s">
        <v>49</v>
      </c>
      <c r="C44" s="13" t="s">
        <v>0</v>
      </c>
      <c r="D44" s="9"/>
      <c r="E44" s="10"/>
      <c r="F44" s="11"/>
      <c r="G44" s="11"/>
      <c r="H44" s="11">
        <v>-0.11322663063389504</v>
      </c>
      <c r="I44" s="11">
        <v>-0.11704828786881548</v>
      </c>
      <c r="J44" s="11">
        <v>-8.4053480608580644E-2</v>
      </c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10"/>
      <c r="AQ44" s="79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s="7" customFormat="1" ht="20.399999999999999">
      <c r="A45" s="34"/>
      <c r="B45" s="19" t="s">
        <v>50</v>
      </c>
      <c r="C45" s="13" t="s">
        <v>0</v>
      </c>
      <c r="D45" s="9"/>
      <c r="E45" s="10"/>
      <c r="F45" s="11"/>
      <c r="G45" s="11"/>
      <c r="H45" s="11">
        <v>-8.0437589670014358</v>
      </c>
      <c r="I45" s="11">
        <v>-4.5</v>
      </c>
      <c r="J45" s="11">
        <v>-4.5</v>
      </c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10"/>
      <c r="AQ45" s="79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s="17" customFormat="1" ht="20.399999999999999">
      <c r="A46" s="42"/>
      <c r="B46" s="2" t="s">
        <v>20</v>
      </c>
      <c r="C46" s="3" t="s">
        <v>0</v>
      </c>
      <c r="D46" s="4"/>
      <c r="E46" s="5"/>
      <c r="F46" s="6"/>
      <c r="G46" s="6"/>
      <c r="H46" s="6">
        <f>+H41+H44+H45</f>
        <v>-7.7059606136204319</v>
      </c>
      <c r="I46" s="6">
        <f t="shared" ref="I46:J46" si="14">+I41+I44+I45</f>
        <v>-0.66603706753641623</v>
      </c>
      <c r="J46" s="6">
        <f t="shared" si="14"/>
        <v>-0.33267571028791121</v>
      </c>
      <c r="K46" s="67"/>
      <c r="L46" s="68">
        <v>-13.729010443222053</v>
      </c>
      <c r="M46" s="68">
        <v>-17.318328729887369</v>
      </c>
      <c r="N46" s="68">
        <v>-18.795988728500514</v>
      </c>
      <c r="O46" s="68">
        <v>-19.251157274761269</v>
      </c>
      <c r="P46" s="68">
        <v>-19.215445182346141</v>
      </c>
      <c r="Q46" s="68">
        <v>-18.693360749144695</v>
      </c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9"/>
      <c r="AQ46" s="70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 s="7" customFormat="1" ht="20.399999999999999">
      <c r="A47" s="34"/>
      <c r="B47" s="17"/>
      <c r="C47" s="13"/>
      <c r="D47" s="9"/>
      <c r="E47" s="10"/>
      <c r="F47" s="11"/>
      <c r="G47" s="11"/>
      <c r="H47" s="18"/>
      <c r="I47" s="18"/>
      <c r="J47" s="18"/>
      <c r="K47" s="77"/>
      <c r="L47" s="10"/>
      <c r="M47" s="10"/>
      <c r="N47" s="10"/>
      <c r="O47" s="10"/>
      <c r="P47" s="10"/>
      <c r="Q47" s="10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10"/>
      <c r="AQ47" s="72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s="17" customFormat="1" ht="20.399999999999999">
      <c r="A48" s="42"/>
      <c r="B48" s="19" t="s">
        <v>4</v>
      </c>
      <c r="C48" s="13" t="s">
        <v>0</v>
      </c>
      <c r="D48" s="9"/>
      <c r="E48" s="10"/>
      <c r="F48" s="11"/>
      <c r="G48" s="11"/>
      <c r="H48" s="20">
        <v>1.8676513127162759</v>
      </c>
      <c r="I48" s="20">
        <v>-0.23444330432840366</v>
      </c>
      <c r="J48" s="20">
        <v>-0.34096423734542097</v>
      </c>
      <c r="K48" s="80"/>
      <c r="L48" s="80">
        <v>0</v>
      </c>
      <c r="M48" s="80">
        <v>0</v>
      </c>
      <c r="N48" s="80">
        <v>0</v>
      </c>
      <c r="O48" s="80">
        <v>0</v>
      </c>
      <c r="P48" s="80">
        <v>0</v>
      </c>
      <c r="Q48" s="80">
        <v>0</v>
      </c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9"/>
      <c r="AQ48" s="70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 s="17" customFormat="1" ht="20.399999999999999">
      <c r="A49" s="42"/>
      <c r="B49" s="2" t="s">
        <v>28</v>
      </c>
      <c r="C49" s="3" t="s">
        <v>0</v>
      </c>
      <c r="D49" s="4"/>
      <c r="E49" s="5"/>
      <c r="F49" s="6"/>
      <c r="G49" s="6"/>
      <c r="H49" s="6">
        <f>+H46+H48</f>
        <v>-5.8383093009041556</v>
      </c>
      <c r="I49" s="6">
        <f>+I46+I48</f>
        <v>-0.90048037186481988</v>
      </c>
      <c r="J49" s="6">
        <f>+J46+J48</f>
        <v>-0.67363994763333213</v>
      </c>
      <c r="K49" s="67"/>
      <c r="L49" s="68">
        <v>-13.729010443222053</v>
      </c>
      <c r="M49" s="68">
        <v>-17.318328729887369</v>
      </c>
      <c r="N49" s="68">
        <v>-18.795988728500514</v>
      </c>
      <c r="O49" s="68">
        <v>-19.251157274761269</v>
      </c>
      <c r="P49" s="68">
        <v>-19.215445182346141</v>
      </c>
      <c r="Q49" s="68">
        <v>-18.693360749144695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9"/>
      <c r="AQ49" s="70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 s="12" customFormat="1" ht="20.399999999999999">
      <c r="A50" s="73"/>
      <c r="B50" s="12" t="s">
        <v>18</v>
      </c>
      <c r="C50" s="13"/>
      <c r="D50" s="13"/>
      <c r="E50" s="14"/>
      <c r="F50" s="15"/>
      <c r="G50" s="16"/>
      <c r="H50" s="16">
        <f>+H49/H$34</f>
        <v>-8.7908224260265275E-2</v>
      </c>
      <c r="I50" s="16">
        <f t="shared" ref="I50" si="15">+I49/I$34</f>
        <v>-1.2432852094675028E-2</v>
      </c>
      <c r="J50" s="16">
        <f t="shared" ref="J50" si="16">+J49/J$34</f>
        <v>-8.6262152840013376E-3</v>
      </c>
      <c r="K50" s="74"/>
      <c r="L50" s="14"/>
      <c r="M50" s="14"/>
      <c r="N50" s="14"/>
      <c r="O50" s="14"/>
      <c r="P50" s="14"/>
      <c r="Q50" s="14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14"/>
      <c r="AQ50" s="76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s="7" customFormat="1" ht="20.399999999999999">
      <c r="A51" s="34"/>
      <c r="B51" s="17"/>
      <c r="C51" s="13"/>
      <c r="D51" s="9"/>
      <c r="E51" s="10"/>
      <c r="F51" s="11"/>
      <c r="G51" s="11"/>
      <c r="H51" s="18"/>
      <c r="I51" s="18"/>
      <c r="J51" s="18"/>
      <c r="K51" s="77"/>
      <c r="L51" s="10"/>
      <c r="M51" s="10"/>
      <c r="N51" s="10"/>
      <c r="O51" s="10"/>
      <c r="P51" s="10"/>
      <c r="Q51" s="10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10"/>
      <c r="AQ51" s="72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s="7" customFormat="1" ht="20.399999999999999">
      <c r="A52" s="34"/>
      <c r="B52" s="17"/>
      <c r="C52" s="13"/>
      <c r="D52" s="9"/>
      <c r="E52" s="10"/>
      <c r="F52" s="11"/>
      <c r="G52" s="11"/>
      <c r="H52" s="18"/>
      <c r="I52" s="18"/>
      <c r="J52" s="18"/>
      <c r="K52" s="77"/>
      <c r="L52" s="10"/>
      <c r="M52" s="10"/>
      <c r="N52" s="10"/>
      <c r="O52" s="10"/>
      <c r="P52" s="10"/>
      <c r="Q52" s="10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10"/>
      <c r="AQ52" s="72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s="7" customFormat="1" ht="20.399999999999999">
      <c r="A53" s="34"/>
      <c r="B53" s="17"/>
      <c r="C53" s="13"/>
      <c r="D53" s="9"/>
      <c r="E53" s="10"/>
      <c r="F53" s="11"/>
      <c r="G53" s="11"/>
      <c r="H53" s="18"/>
      <c r="I53" s="18"/>
      <c r="J53" s="18"/>
      <c r="K53" s="77"/>
      <c r="L53" s="10"/>
      <c r="M53" s="10"/>
      <c r="N53" s="10"/>
      <c r="O53" s="10"/>
      <c r="P53" s="10"/>
      <c r="Q53" s="10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10"/>
      <c r="AQ53" s="72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s="7" customFormat="1" ht="20.399999999999999">
      <c r="A54" s="34"/>
      <c r="B54" s="17"/>
      <c r="C54" s="13"/>
      <c r="D54" s="9"/>
      <c r="E54" s="10"/>
      <c r="F54" s="11"/>
      <c r="G54" s="11"/>
      <c r="H54" s="18"/>
      <c r="I54" s="18"/>
      <c r="J54" s="18"/>
      <c r="K54" s="77"/>
      <c r="L54" s="10"/>
      <c r="M54" s="10"/>
      <c r="N54" s="10"/>
      <c r="O54" s="10"/>
      <c r="P54" s="10"/>
      <c r="Q54" s="10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10"/>
      <c r="AQ54" s="72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s="7" customFormat="1" ht="20.399999999999999">
      <c r="A55" s="34"/>
      <c r="B55" s="54" t="s">
        <v>52</v>
      </c>
      <c r="C55" s="55"/>
      <c r="D55" s="56"/>
      <c r="E55" s="57"/>
      <c r="F55" s="57"/>
      <c r="G55" s="56" t="s">
        <v>48</v>
      </c>
      <c r="H55" s="56" t="s">
        <v>33</v>
      </c>
      <c r="I55" s="56" t="s">
        <v>34</v>
      </c>
      <c r="J55" s="56" t="s">
        <v>35</v>
      </c>
      <c r="K55" s="77"/>
      <c r="L55" s="10"/>
      <c r="M55" s="10"/>
      <c r="N55" s="10"/>
      <c r="O55" s="10"/>
      <c r="P55" s="10"/>
      <c r="Q55" s="10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10"/>
      <c r="AQ55" s="72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s="7" customFormat="1" ht="20.399999999999999">
      <c r="A56" s="34"/>
      <c r="B56" s="61"/>
      <c r="C56" s="62"/>
      <c r="D56" s="63"/>
      <c r="E56" s="64"/>
      <c r="F56" s="64"/>
      <c r="G56" s="63"/>
      <c r="H56" s="63"/>
      <c r="I56" s="63"/>
      <c r="J56" s="63"/>
      <c r="K56" s="77"/>
      <c r="L56" s="10"/>
      <c r="M56" s="10"/>
      <c r="N56" s="10"/>
      <c r="O56" s="10"/>
      <c r="P56" s="10"/>
      <c r="Q56" s="10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10"/>
      <c r="AQ56" s="72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s="7" customFormat="1" ht="20.399999999999999">
      <c r="A57" s="34"/>
      <c r="B57" s="19" t="s">
        <v>297</v>
      </c>
      <c r="C57" s="8" t="s">
        <v>0</v>
      </c>
      <c r="D57" s="9"/>
      <c r="E57" s="30"/>
      <c r="F57" s="31"/>
      <c r="G57" s="11">
        <v>0</v>
      </c>
      <c r="H57" s="11">
        <v>0</v>
      </c>
      <c r="I57" s="11">
        <v>0</v>
      </c>
      <c r="J57" s="11">
        <v>0</v>
      </c>
      <c r="K57" s="77"/>
      <c r="L57" s="10"/>
      <c r="M57" s="10"/>
      <c r="N57" s="10"/>
      <c r="O57" s="10"/>
      <c r="P57" s="10"/>
      <c r="Q57" s="10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10"/>
      <c r="AQ57" s="72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s="7" customFormat="1" ht="20.399999999999999">
      <c r="A58" s="34"/>
      <c r="B58" s="19" t="s">
        <v>298</v>
      </c>
      <c r="C58" s="8" t="s">
        <v>0</v>
      </c>
      <c r="D58" s="9"/>
      <c r="E58" s="30"/>
      <c r="F58" s="31"/>
      <c r="G58" s="11">
        <v>8.164260632319392</v>
      </c>
      <c r="H58" s="11">
        <v>5.2788344508020169</v>
      </c>
      <c r="I58" s="11">
        <v>4.3066650258344303</v>
      </c>
      <c r="J58" s="11">
        <v>3.0405638140853997</v>
      </c>
      <c r="K58" s="77"/>
      <c r="L58" s="10"/>
      <c r="M58" s="10"/>
      <c r="N58" s="10"/>
      <c r="O58" s="10"/>
      <c r="P58" s="10"/>
      <c r="Q58" s="10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10"/>
      <c r="AQ58" s="72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s="7" customFormat="1" ht="20.399999999999999">
      <c r="A59" s="34"/>
      <c r="B59" s="19" t="s">
        <v>299</v>
      </c>
      <c r="C59" s="8" t="s">
        <v>0</v>
      </c>
      <c r="D59" s="9"/>
      <c r="E59" s="30"/>
      <c r="F59" s="31"/>
      <c r="G59" s="11">
        <v>0</v>
      </c>
      <c r="H59" s="11">
        <v>0</v>
      </c>
      <c r="I59" s="11">
        <v>0</v>
      </c>
      <c r="J59" s="11">
        <v>0</v>
      </c>
      <c r="K59" s="77"/>
      <c r="L59" s="10"/>
      <c r="M59" s="10"/>
      <c r="N59" s="10"/>
      <c r="O59" s="10"/>
      <c r="P59" s="10"/>
      <c r="Q59" s="10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10"/>
      <c r="AQ59" s="72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s="7" customFormat="1" ht="20.399999999999999">
      <c r="A60" s="34"/>
      <c r="B60" s="21" t="s">
        <v>29</v>
      </c>
      <c r="C60" s="22" t="s">
        <v>0</v>
      </c>
      <c r="D60" s="4"/>
      <c r="E60" s="2"/>
      <c r="F60" s="23"/>
      <c r="G60" s="6">
        <f>+G57+G58+G59</f>
        <v>8.164260632319392</v>
      </c>
      <c r="H60" s="6">
        <f t="shared" ref="H60:J60" si="17">+H57+H58+H59</f>
        <v>5.2788344508020169</v>
      </c>
      <c r="I60" s="6">
        <f t="shared" si="17"/>
        <v>4.3066650258344303</v>
      </c>
      <c r="J60" s="6">
        <f t="shared" si="17"/>
        <v>3.0405638140853997</v>
      </c>
      <c r="K60" s="77"/>
      <c r="L60" s="10"/>
      <c r="M60" s="10"/>
      <c r="N60" s="10"/>
      <c r="O60" s="10"/>
      <c r="P60" s="10"/>
      <c r="Q60" s="10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10"/>
      <c r="AQ60" s="72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s="7" customFormat="1" ht="20.399999999999999">
      <c r="A61" s="34"/>
      <c r="B61" s="24"/>
      <c r="C61" s="25"/>
      <c r="D61" s="26"/>
      <c r="E61" s="17"/>
      <c r="F61" s="27"/>
      <c r="G61" s="28"/>
      <c r="H61" s="28"/>
      <c r="I61" s="28"/>
      <c r="J61" s="29"/>
      <c r="K61" s="77"/>
      <c r="L61" s="10"/>
      <c r="M61" s="10"/>
      <c r="N61" s="10"/>
      <c r="O61" s="10"/>
      <c r="P61" s="10"/>
      <c r="Q61" s="10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10"/>
      <c r="AQ61" s="72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s="7" customFormat="1" ht="20.399999999999999">
      <c r="A62" s="34"/>
      <c r="B62" s="19" t="s">
        <v>1</v>
      </c>
      <c r="C62" s="8" t="s">
        <v>0</v>
      </c>
      <c r="D62" s="9"/>
      <c r="E62" s="30"/>
      <c r="F62" s="31"/>
      <c r="G62" s="11">
        <v>55.329025023809528</v>
      </c>
      <c r="H62" s="11">
        <v>59.988351575859447</v>
      </c>
      <c r="I62" s="11">
        <v>30.909290382648589</v>
      </c>
      <c r="J62" s="11">
        <v>30.509393739018918</v>
      </c>
      <c r="K62" s="77"/>
      <c r="L62" s="10"/>
      <c r="M62" s="10"/>
      <c r="N62" s="10"/>
      <c r="O62" s="10"/>
      <c r="P62" s="10"/>
      <c r="Q62" s="10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10"/>
      <c r="AQ62" s="72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s="7" customFormat="1" ht="20.399999999999999">
      <c r="A63" s="34"/>
      <c r="B63" s="19" t="s">
        <v>24</v>
      </c>
      <c r="C63" s="8" t="s">
        <v>0</v>
      </c>
      <c r="D63" s="9"/>
      <c r="F63" s="31"/>
      <c r="G63" s="11">
        <v>14.486079999999999</v>
      </c>
      <c r="H63" s="11">
        <v>32.553992000000001</v>
      </c>
      <c r="I63" s="11">
        <v>33.350652000000004</v>
      </c>
      <c r="J63" s="11">
        <v>38.348687000000005</v>
      </c>
      <c r="K63" s="77"/>
      <c r="L63" s="10"/>
      <c r="M63" s="10"/>
      <c r="N63" s="10"/>
      <c r="O63" s="10"/>
      <c r="P63" s="10"/>
      <c r="Q63" s="10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10"/>
      <c r="AQ63" s="72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s="7" customFormat="1" ht="20.399999999999999">
      <c r="A64" s="34"/>
      <c r="B64" s="32" t="s">
        <v>25</v>
      </c>
      <c r="C64" s="8" t="s">
        <v>0</v>
      </c>
      <c r="D64" s="33"/>
      <c r="E64" s="34"/>
      <c r="F64" s="31"/>
      <c r="G64" s="11">
        <v>-33.258400000000002</v>
      </c>
      <c r="H64" s="11">
        <v>-57.810703994470302</v>
      </c>
      <c r="I64" s="11">
        <v>-32.412887095102555</v>
      </c>
      <c r="J64" s="11">
        <v>-37.941858614317191</v>
      </c>
      <c r="K64" s="77"/>
      <c r="L64" s="10"/>
      <c r="M64" s="10"/>
      <c r="N64" s="10"/>
      <c r="O64" s="10"/>
      <c r="P64" s="10"/>
      <c r="Q64" s="10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10"/>
      <c r="AQ64" s="72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s="7" customFormat="1" ht="20.399999999999999">
      <c r="A65" s="34"/>
      <c r="B65" s="19" t="s">
        <v>26</v>
      </c>
      <c r="C65" s="8" t="s">
        <v>0</v>
      </c>
      <c r="D65" s="9"/>
      <c r="F65" s="31"/>
      <c r="G65" s="11">
        <v>2.491485211528834</v>
      </c>
      <c r="H65" s="11">
        <v>5.2069414372697498</v>
      </c>
      <c r="I65" s="11">
        <v>5.3969970144810233</v>
      </c>
      <c r="J65" s="11">
        <v>5.5028771410157216</v>
      </c>
      <c r="K65" s="77"/>
      <c r="L65" s="10"/>
      <c r="M65" s="10"/>
      <c r="N65" s="10"/>
      <c r="O65" s="10"/>
      <c r="P65" s="10"/>
      <c r="Q65" s="10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10"/>
      <c r="AQ65" s="72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s="7" customFormat="1" ht="20.399999999999999">
      <c r="A66" s="34"/>
      <c r="B66" s="32" t="s">
        <v>27</v>
      </c>
      <c r="C66" s="8" t="s">
        <v>0</v>
      </c>
      <c r="D66" s="33"/>
      <c r="E66" s="34"/>
      <c r="F66" s="31"/>
      <c r="G66" s="11">
        <v>-5.316121166666667</v>
      </c>
      <c r="H66" s="11">
        <v>-5.7345238516973014</v>
      </c>
      <c r="I66" s="11">
        <v>-5.85456017841181</v>
      </c>
      <c r="J66" s="11">
        <v>-5.9806247693987578</v>
      </c>
      <c r="K66" s="77"/>
      <c r="L66" s="10"/>
      <c r="M66" s="10"/>
      <c r="N66" s="10"/>
      <c r="O66" s="10"/>
      <c r="P66" s="10"/>
      <c r="Q66" s="10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10"/>
      <c r="AQ66" s="72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s="7" customFormat="1" ht="20.399999999999999">
      <c r="A67" s="34"/>
      <c r="B67" s="2" t="s">
        <v>21</v>
      </c>
      <c r="C67" s="22" t="s">
        <v>0</v>
      </c>
      <c r="D67" s="4"/>
      <c r="E67" s="2"/>
      <c r="F67" s="23"/>
      <c r="G67" s="6">
        <f>+SUM(G62:G66)</f>
        <v>33.732069068671684</v>
      </c>
      <c r="H67" s="6">
        <f>+SUM(H62:H66)</f>
        <v>34.20405716696159</v>
      </c>
      <c r="I67" s="6">
        <f>+SUM(I62:I66)</f>
        <v>31.389492123615248</v>
      </c>
      <c r="J67" s="6">
        <f>+SUM(J62:J66)</f>
        <v>30.438474496318705</v>
      </c>
      <c r="K67" s="77"/>
      <c r="L67" s="10"/>
      <c r="M67" s="10"/>
      <c r="N67" s="10"/>
      <c r="O67" s="10"/>
      <c r="P67" s="10"/>
      <c r="Q67" s="10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10"/>
      <c r="AQ67" s="72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s="7" customFormat="1" ht="20.399999999999999">
      <c r="A68" s="34"/>
      <c r="B68" s="17"/>
      <c r="C68" s="17"/>
      <c r="D68" s="26"/>
      <c r="E68" s="17"/>
      <c r="F68" s="27"/>
      <c r="G68" s="28"/>
      <c r="H68" s="28"/>
      <c r="I68" s="28"/>
      <c r="J68" s="28"/>
      <c r="K68" s="77"/>
      <c r="L68" s="10"/>
      <c r="M68" s="10"/>
      <c r="N68" s="10"/>
      <c r="O68" s="10"/>
      <c r="P68" s="10"/>
      <c r="Q68" s="10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10"/>
      <c r="AQ68" s="72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s="7" customFormat="1" ht="20.399999999999999">
      <c r="A69" s="34"/>
      <c r="B69" s="32" t="s">
        <v>36</v>
      </c>
      <c r="C69" s="8" t="s">
        <v>0</v>
      </c>
      <c r="D69" s="33"/>
      <c r="E69" s="34"/>
      <c r="F69" s="31"/>
      <c r="G69" s="11">
        <v>-7.7870802815721856</v>
      </c>
      <c r="H69" s="11">
        <v>-8.3323424025485036</v>
      </c>
      <c r="I69" s="11">
        <v>-8.685884206529197</v>
      </c>
      <c r="J69" s="11">
        <v>-8.7993140391937974</v>
      </c>
      <c r="K69" s="77"/>
      <c r="L69" s="10"/>
      <c r="M69" s="10"/>
      <c r="N69" s="10"/>
      <c r="O69" s="10"/>
      <c r="P69" s="10"/>
      <c r="Q69" s="10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10"/>
      <c r="AQ69" s="72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s="7" customFormat="1" ht="21" thickBot="1">
      <c r="A70" s="34"/>
      <c r="B70" s="35" t="s">
        <v>30</v>
      </c>
      <c r="C70" s="36" t="s">
        <v>0</v>
      </c>
      <c r="D70" s="37"/>
      <c r="E70" s="35"/>
      <c r="F70" s="38"/>
      <c r="G70" s="39">
        <f>+G60+G67+G69</f>
        <v>34.109249419418887</v>
      </c>
      <c r="H70" s="39">
        <f>+H60+H67+H69</f>
        <v>31.150549215215101</v>
      </c>
      <c r="I70" s="39">
        <f>+I60+I67+I69</f>
        <v>27.01027294292048</v>
      </c>
      <c r="J70" s="39">
        <f>+J60+J67+J69</f>
        <v>24.679724271210311</v>
      </c>
      <c r="K70" s="77"/>
      <c r="L70" s="10"/>
      <c r="M70" s="10"/>
      <c r="N70" s="10"/>
      <c r="O70" s="10"/>
      <c r="P70" s="10"/>
      <c r="Q70" s="10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10"/>
      <c r="AQ70" s="72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s="7" customFormat="1" ht="20.399999999999999">
      <c r="A71" s="34"/>
      <c r="D71" s="9"/>
      <c r="F71" s="31"/>
      <c r="G71" s="11"/>
      <c r="H71" s="11"/>
      <c r="I71" s="11"/>
      <c r="J71" s="11"/>
      <c r="K71" s="77"/>
      <c r="L71" s="10"/>
      <c r="M71" s="10"/>
      <c r="N71" s="10"/>
      <c r="O71" s="10"/>
      <c r="P71" s="10"/>
      <c r="Q71" s="10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10"/>
      <c r="AQ71" s="72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s="7" customFormat="1" ht="20.399999999999999">
      <c r="A72" s="34"/>
      <c r="B72" s="40" t="s">
        <v>2</v>
      </c>
      <c r="C72" s="22" t="s">
        <v>0</v>
      </c>
      <c r="D72" s="4"/>
      <c r="E72" s="2"/>
      <c r="F72" s="23"/>
      <c r="G72" s="6">
        <v>44.868950719529629</v>
      </c>
      <c r="H72" s="6">
        <v>39.030641418625486</v>
      </c>
      <c r="I72" s="6">
        <v>38.130161046760669</v>
      </c>
      <c r="J72" s="6">
        <v>37.456521099127336</v>
      </c>
      <c r="K72" s="77"/>
      <c r="L72" s="10"/>
      <c r="M72" s="10"/>
      <c r="N72" s="10"/>
      <c r="O72" s="10"/>
      <c r="P72" s="10"/>
      <c r="Q72" s="10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10"/>
      <c r="AQ72" s="72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s="7" customFormat="1" ht="20.399999999999999">
      <c r="A73" s="34"/>
      <c r="B73" s="41"/>
      <c r="C73" s="42"/>
      <c r="D73" s="43"/>
      <c r="E73" s="42"/>
      <c r="F73" s="27"/>
      <c r="G73" s="11"/>
      <c r="H73" s="11"/>
      <c r="I73" s="11"/>
      <c r="J73" s="11"/>
      <c r="K73" s="77"/>
      <c r="L73" s="10"/>
      <c r="M73" s="10"/>
      <c r="N73" s="10"/>
      <c r="O73" s="10"/>
      <c r="P73" s="10"/>
      <c r="Q73" s="10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10"/>
      <c r="AQ73" s="72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s="7" customFormat="1" ht="20.399999999999999">
      <c r="A74" s="34"/>
      <c r="B74" s="19" t="s">
        <v>22</v>
      </c>
      <c r="C74" s="8" t="s">
        <v>0</v>
      </c>
      <c r="D74" s="9"/>
      <c r="F74" s="31"/>
      <c r="G74" s="44">
        <v>-14.295422222821704</v>
      </c>
      <c r="H74" s="11">
        <v>-11.415811380114592</v>
      </c>
      <c r="I74" s="11">
        <v>-14.655598717073186</v>
      </c>
      <c r="J74" s="11">
        <v>-16.312460947236293</v>
      </c>
      <c r="K74" s="77"/>
      <c r="L74" s="10"/>
      <c r="M74" s="10"/>
      <c r="N74" s="10"/>
      <c r="O74" s="10"/>
      <c r="P74" s="10"/>
      <c r="Q74" s="10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10"/>
      <c r="AQ74" s="72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s="7" customFormat="1" ht="20.399999999999999">
      <c r="A75" s="34"/>
      <c r="B75" s="19" t="s">
        <v>32</v>
      </c>
      <c r="C75" s="8" t="s">
        <v>0</v>
      </c>
      <c r="D75" s="9"/>
      <c r="F75" s="31"/>
      <c r="G75" s="11">
        <v>3.5357210000000001</v>
      </c>
      <c r="H75" s="11">
        <v>3.5357210000000001</v>
      </c>
      <c r="I75" s="11">
        <v>3.5357210000000001</v>
      </c>
      <c r="J75" s="11">
        <v>3.5357210000000001</v>
      </c>
      <c r="K75" s="77"/>
      <c r="L75" s="10"/>
      <c r="M75" s="10"/>
      <c r="N75" s="10"/>
      <c r="O75" s="10"/>
      <c r="P75" s="10"/>
      <c r="Q75" s="10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10"/>
      <c r="AQ75" s="72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s="7" customFormat="1" ht="20.399999999999999">
      <c r="A76" s="34"/>
      <c r="B76" s="40" t="s">
        <v>31</v>
      </c>
      <c r="C76" s="22" t="s">
        <v>0</v>
      </c>
      <c r="D76" s="4"/>
      <c r="E76" s="2"/>
      <c r="F76" s="23"/>
      <c r="G76" s="6">
        <f>+G74+G75</f>
        <v>-10.759701222821704</v>
      </c>
      <c r="H76" s="6">
        <f>+H74+H75</f>
        <v>-7.8800903801145914</v>
      </c>
      <c r="I76" s="6">
        <f>+I74+I75</f>
        <v>-11.119877717073186</v>
      </c>
      <c r="J76" s="6">
        <f>+J74+J75</f>
        <v>-12.776739947236292</v>
      </c>
      <c r="K76" s="77"/>
      <c r="L76" s="10"/>
      <c r="M76" s="10"/>
      <c r="N76" s="10"/>
      <c r="O76" s="10"/>
      <c r="P76" s="10"/>
      <c r="Q76" s="10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10"/>
      <c r="AQ76" s="72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s="7" customFormat="1" ht="20.399999999999999">
      <c r="A77" s="34"/>
      <c r="B77" s="41"/>
      <c r="C77" s="42"/>
      <c r="D77" s="43"/>
      <c r="E77" s="42"/>
      <c r="F77" s="27"/>
      <c r="G77" s="28"/>
      <c r="H77" s="28"/>
      <c r="I77" s="28"/>
      <c r="J77" s="28"/>
      <c r="K77" s="77"/>
      <c r="L77" s="10"/>
      <c r="M77" s="10"/>
      <c r="N77" s="10"/>
      <c r="O77" s="10"/>
      <c r="P77" s="10"/>
      <c r="Q77" s="10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10"/>
      <c r="AQ77" s="72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s="7" customFormat="1" ht="21" thickBot="1">
      <c r="A78" s="34"/>
      <c r="B78" s="35" t="s">
        <v>23</v>
      </c>
      <c r="C78" s="36" t="s">
        <v>0</v>
      </c>
      <c r="D78" s="37"/>
      <c r="E78" s="35"/>
      <c r="F78" s="38"/>
      <c r="G78" s="39">
        <f>+G72+G76</f>
        <v>34.109249496707925</v>
      </c>
      <c r="H78" s="39">
        <f>+H72+H76</f>
        <v>31.150551038510894</v>
      </c>
      <c r="I78" s="39">
        <f>+I72+I76</f>
        <v>27.010283329687482</v>
      </c>
      <c r="J78" s="39">
        <f>+J72+J76</f>
        <v>24.679781151891042</v>
      </c>
      <c r="K78" s="77"/>
      <c r="L78" s="10"/>
      <c r="M78" s="10"/>
      <c r="N78" s="10"/>
      <c r="O78" s="10"/>
      <c r="P78" s="10"/>
      <c r="Q78" s="10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10"/>
      <c r="AQ78" s="72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s="7" customFormat="1" ht="20.399999999999999">
      <c r="A79" s="34"/>
      <c r="D79" s="9"/>
      <c r="F79" s="31"/>
      <c r="G79" s="11"/>
      <c r="H79" s="11"/>
      <c r="I79" s="11"/>
      <c r="J79" s="11"/>
      <c r="K79" s="77"/>
      <c r="L79" s="10"/>
      <c r="M79" s="10"/>
      <c r="N79" s="10"/>
      <c r="O79" s="10"/>
      <c r="P79" s="10"/>
      <c r="Q79" s="10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10"/>
      <c r="AQ79" s="72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s="7" customFormat="1" ht="20.399999999999999">
      <c r="A80" s="34"/>
      <c r="D80" s="9"/>
      <c r="F80" s="31"/>
      <c r="G80" s="11"/>
      <c r="H80" s="11"/>
      <c r="I80" s="11"/>
      <c r="J80" s="11"/>
      <c r="K80" s="77"/>
      <c r="L80" s="10"/>
      <c r="M80" s="10"/>
      <c r="N80" s="10"/>
      <c r="O80" s="10"/>
      <c r="P80" s="10"/>
      <c r="Q80" s="10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10"/>
      <c r="AQ80" s="72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s="7" customFormat="1" ht="20.399999999999999">
      <c r="A81" s="34"/>
      <c r="B81" s="17"/>
      <c r="C81" s="13"/>
      <c r="D81" s="9"/>
      <c r="E81" s="10"/>
      <c r="F81" s="11"/>
      <c r="G81" s="11"/>
      <c r="H81" s="18"/>
      <c r="I81" s="18"/>
      <c r="J81" s="18"/>
      <c r="K81" s="77"/>
      <c r="L81" s="10"/>
      <c r="M81" s="10"/>
      <c r="N81" s="10"/>
      <c r="O81" s="10"/>
      <c r="P81" s="10"/>
      <c r="Q81" s="10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10"/>
      <c r="AQ81" s="72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s="7" customFormat="1" ht="20.399999999999999">
      <c r="A82" s="34"/>
      <c r="B82" s="17"/>
      <c r="C82" s="13"/>
      <c r="D82" s="9"/>
      <c r="E82" s="10"/>
      <c r="F82" s="11"/>
      <c r="G82" s="11"/>
      <c r="H82" s="18"/>
      <c r="I82" s="18"/>
      <c r="J82" s="18"/>
      <c r="K82" s="77"/>
      <c r="L82" s="10"/>
      <c r="M82" s="10"/>
      <c r="N82" s="10"/>
      <c r="O82" s="10"/>
      <c r="P82" s="10"/>
      <c r="Q82" s="10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10"/>
      <c r="AQ82" s="72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s="7" customFormat="1" ht="20.399999999999999">
      <c r="A83" s="34"/>
      <c r="B83" s="17"/>
      <c r="C83" s="13"/>
      <c r="D83" s="9"/>
      <c r="E83" s="10"/>
      <c r="F83" s="11"/>
      <c r="G83" s="11"/>
      <c r="H83" s="18"/>
      <c r="I83" s="18"/>
      <c r="J83" s="18"/>
      <c r="K83" s="77"/>
      <c r="L83" s="10"/>
      <c r="M83" s="10"/>
      <c r="N83" s="10"/>
      <c r="O83" s="10"/>
      <c r="P83" s="10"/>
      <c r="Q83" s="10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10"/>
      <c r="AQ83" s="72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s="7" customFormat="1" ht="20.399999999999999">
      <c r="A84" s="34"/>
      <c r="B84" s="17"/>
      <c r="C84" s="13"/>
      <c r="D84" s="9"/>
      <c r="E84" s="10"/>
      <c r="F84" s="11"/>
      <c r="G84" s="11"/>
      <c r="H84" s="18"/>
      <c r="I84" s="18"/>
      <c r="J84" s="18"/>
      <c r="K84" s="77"/>
      <c r="L84" s="10"/>
      <c r="M84" s="10"/>
      <c r="N84" s="10"/>
      <c r="O84" s="10"/>
      <c r="P84" s="10"/>
      <c r="Q84" s="10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10"/>
      <c r="AQ84" s="72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s="7" customFormat="1" ht="20.399999999999999">
      <c r="A85" s="34"/>
      <c r="B85" s="17"/>
      <c r="C85" s="13"/>
      <c r="D85" s="9"/>
      <c r="E85" s="10"/>
      <c r="F85" s="11"/>
      <c r="G85" s="11"/>
      <c r="H85" s="18"/>
      <c r="I85" s="18"/>
      <c r="J85" s="18"/>
      <c r="K85" s="77"/>
      <c r="L85" s="10"/>
      <c r="M85" s="10"/>
      <c r="N85" s="10"/>
      <c r="O85" s="10"/>
      <c r="P85" s="10"/>
      <c r="Q85" s="10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10"/>
      <c r="AQ85" s="72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s="7" customFormat="1" ht="20.399999999999999">
      <c r="A86" s="34"/>
      <c r="B86" s="17"/>
      <c r="C86" s="13"/>
      <c r="D86" s="9"/>
      <c r="E86" s="10"/>
      <c r="F86" s="11"/>
      <c r="G86" s="11"/>
      <c r="H86" s="18"/>
      <c r="I86" s="18"/>
      <c r="J86" s="18"/>
      <c r="K86" s="77"/>
      <c r="L86" s="10"/>
      <c r="M86" s="10"/>
      <c r="N86" s="10"/>
      <c r="O86" s="10"/>
      <c r="P86" s="10"/>
      <c r="Q86" s="10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10"/>
      <c r="AQ86" s="72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s="7" customFormat="1" ht="20.399999999999999">
      <c r="A87" s="34"/>
      <c r="B87" s="17"/>
      <c r="C87" s="13"/>
      <c r="D87" s="9"/>
      <c r="E87" s="10"/>
      <c r="F87" s="11"/>
      <c r="G87" s="11"/>
      <c r="H87" s="18"/>
      <c r="I87" s="18"/>
      <c r="J87" s="18"/>
      <c r="K87" s="77"/>
      <c r="L87" s="10"/>
      <c r="M87" s="10"/>
      <c r="N87" s="10"/>
      <c r="O87" s="10"/>
      <c r="P87" s="10"/>
      <c r="Q87" s="10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10"/>
      <c r="AQ87" s="72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s="7" customFormat="1" ht="20.399999999999999">
      <c r="A88" s="34"/>
      <c r="B88" s="17"/>
      <c r="C88" s="13"/>
      <c r="D88" s="9"/>
      <c r="E88" s="10"/>
      <c r="F88" s="11"/>
      <c r="G88" s="11"/>
      <c r="H88" s="18"/>
      <c r="I88" s="18"/>
      <c r="J88" s="18"/>
      <c r="K88" s="77"/>
      <c r="L88" s="10"/>
      <c r="M88" s="10"/>
      <c r="N88" s="10"/>
      <c r="O88" s="10"/>
      <c r="P88" s="10"/>
      <c r="Q88" s="10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10"/>
      <c r="AQ88" s="72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s="7" customFormat="1" ht="20.399999999999999">
      <c r="A89" s="34"/>
      <c r="B89" s="17"/>
      <c r="C89" s="13"/>
      <c r="D89" s="9"/>
      <c r="E89" s="10"/>
      <c r="F89" s="11"/>
      <c r="G89" s="11"/>
      <c r="H89" s="18"/>
      <c r="I89" s="18"/>
      <c r="J89" s="18"/>
      <c r="K89" s="77"/>
      <c r="L89" s="10"/>
      <c r="M89" s="10"/>
      <c r="N89" s="10"/>
      <c r="O89" s="10"/>
      <c r="P89" s="10"/>
      <c r="Q89" s="10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10"/>
      <c r="AQ89" s="72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s="7" customFormat="1" ht="20.399999999999999">
      <c r="A90" s="34"/>
      <c r="B90" s="17"/>
      <c r="C90" s="13"/>
      <c r="D90" s="9"/>
      <c r="E90" s="10"/>
      <c r="F90" s="11"/>
      <c r="G90" s="11"/>
      <c r="H90" s="18"/>
      <c r="I90" s="18"/>
      <c r="J90" s="18"/>
      <c r="K90" s="77"/>
      <c r="L90" s="10"/>
      <c r="M90" s="10"/>
      <c r="N90" s="10"/>
      <c r="O90" s="10"/>
      <c r="P90" s="10"/>
      <c r="Q90" s="10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10"/>
      <c r="AQ90" s="72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s="7" customFormat="1" ht="20.399999999999999">
      <c r="A91" s="34"/>
      <c r="B91" s="17"/>
      <c r="C91" s="13"/>
      <c r="D91" s="9"/>
      <c r="E91" s="10"/>
      <c r="F91" s="11"/>
      <c r="G91" s="11"/>
      <c r="H91" s="18"/>
      <c r="I91" s="18"/>
      <c r="J91" s="18"/>
      <c r="K91" s="77"/>
      <c r="L91" s="10"/>
      <c r="M91" s="10"/>
      <c r="N91" s="10"/>
      <c r="O91" s="10"/>
      <c r="P91" s="10"/>
      <c r="Q91" s="10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10"/>
      <c r="AQ91" s="72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s="7" customFormat="1" ht="20.399999999999999">
      <c r="A92" s="34"/>
      <c r="B92" s="17"/>
      <c r="C92" s="13"/>
      <c r="D92" s="9"/>
      <c r="E92" s="10"/>
      <c r="F92" s="11"/>
      <c r="G92" s="11"/>
      <c r="H92" s="18"/>
      <c r="I92" s="18"/>
      <c r="J92" s="18"/>
      <c r="K92" s="77"/>
      <c r="L92" s="10"/>
      <c r="M92" s="10"/>
      <c r="N92" s="10"/>
      <c r="O92" s="10"/>
      <c r="P92" s="10"/>
      <c r="Q92" s="10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10"/>
      <c r="AQ92" s="72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s="7" customFormat="1" ht="20.399999999999999">
      <c r="A93" s="34"/>
      <c r="B93" s="17"/>
      <c r="C93" s="13"/>
      <c r="D93" s="9"/>
      <c r="E93" s="10"/>
      <c r="F93" s="11"/>
      <c r="G93" s="11"/>
      <c r="H93" s="18"/>
      <c r="I93" s="18"/>
      <c r="J93" s="18"/>
      <c r="K93" s="77"/>
      <c r="L93" s="10"/>
      <c r="M93" s="10"/>
      <c r="N93" s="10"/>
      <c r="O93" s="10"/>
      <c r="P93" s="10"/>
      <c r="Q93" s="10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10"/>
      <c r="AQ93" s="72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s="7" customFormat="1" ht="20.399999999999999">
      <c r="A94" s="34"/>
      <c r="B94" s="17"/>
      <c r="C94" s="13"/>
      <c r="D94" s="9"/>
      <c r="E94" s="10"/>
      <c r="F94" s="11"/>
      <c r="G94" s="11"/>
      <c r="H94" s="18"/>
      <c r="I94" s="18"/>
      <c r="J94" s="18"/>
      <c r="K94" s="77"/>
      <c r="L94" s="10"/>
      <c r="M94" s="10"/>
      <c r="N94" s="10"/>
      <c r="O94" s="10"/>
      <c r="P94" s="10"/>
      <c r="Q94" s="10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10"/>
      <c r="AQ94" s="72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s="7" customFormat="1" ht="20.399999999999999">
      <c r="A95" s="34"/>
      <c r="B95" s="17"/>
      <c r="C95" s="13"/>
      <c r="D95" s="9"/>
      <c r="E95" s="10"/>
      <c r="F95" s="11"/>
      <c r="G95" s="11"/>
      <c r="H95" s="18"/>
      <c r="I95" s="18"/>
      <c r="J95" s="18"/>
      <c r="K95" s="77"/>
      <c r="L95" s="10"/>
      <c r="M95" s="10"/>
      <c r="N95" s="10"/>
      <c r="O95" s="10"/>
      <c r="P95" s="10"/>
      <c r="Q95" s="10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10"/>
      <c r="AQ95" s="72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s="7" customFormat="1" ht="20.399999999999999">
      <c r="A96" s="34"/>
      <c r="B96" s="17"/>
      <c r="C96" s="13"/>
      <c r="D96" s="9"/>
      <c r="E96" s="10"/>
      <c r="F96" s="11"/>
      <c r="G96" s="11"/>
      <c r="H96" s="18"/>
      <c r="I96" s="18"/>
      <c r="J96" s="18"/>
      <c r="K96" s="77"/>
      <c r="L96" s="10"/>
      <c r="M96" s="10"/>
      <c r="N96" s="10"/>
      <c r="O96" s="10"/>
      <c r="P96" s="10"/>
      <c r="Q96" s="10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10"/>
      <c r="AQ96" s="72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s="7" customFormat="1" ht="20.399999999999999">
      <c r="A97" s="34"/>
      <c r="B97" s="17"/>
      <c r="C97" s="13"/>
      <c r="D97" s="9"/>
      <c r="E97" s="10"/>
      <c r="F97" s="11"/>
      <c r="G97" s="11"/>
      <c r="H97" s="18"/>
      <c r="I97" s="18"/>
      <c r="J97" s="18"/>
      <c r="K97" s="77"/>
      <c r="L97" s="10"/>
      <c r="M97" s="10"/>
      <c r="N97" s="10"/>
      <c r="O97" s="10"/>
      <c r="P97" s="10"/>
      <c r="Q97" s="10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10"/>
      <c r="AQ97" s="72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s="7" customFormat="1" ht="20.399999999999999">
      <c r="A98" s="34"/>
      <c r="B98" s="17"/>
      <c r="C98" s="13"/>
      <c r="D98" s="9"/>
      <c r="E98" s="10"/>
      <c r="F98" s="11"/>
      <c r="G98" s="11"/>
      <c r="H98" s="18"/>
      <c r="I98" s="18"/>
      <c r="J98" s="18"/>
      <c r="K98" s="77"/>
      <c r="L98" s="10"/>
      <c r="M98" s="10"/>
      <c r="N98" s="10"/>
      <c r="O98" s="10"/>
      <c r="P98" s="10"/>
      <c r="Q98" s="10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10"/>
      <c r="AQ98" s="72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s="7" customFormat="1" ht="20.399999999999999">
      <c r="A99" s="34"/>
      <c r="B99" s="17"/>
      <c r="C99" s="13"/>
      <c r="D99" s="9"/>
      <c r="E99" s="10"/>
      <c r="F99" s="11"/>
      <c r="G99" s="11"/>
      <c r="H99" s="18"/>
      <c r="I99" s="18"/>
      <c r="J99" s="18"/>
      <c r="K99" s="77"/>
      <c r="L99" s="10"/>
      <c r="M99" s="10"/>
      <c r="N99" s="10"/>
      <c r="O99" s="10"/>
      <c r="P99" s="10"/>
      <c r="Q99" s="10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10"/>
      <c r="AQ99" s="72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s="7" customFormat="1" ht="20.399999999999999">
      <c r="A100" s="34"/>
      <c r="B100" s="17"/>
      <c r="C100" s="13"/>
      <c r="D100" s="9"/>
      <c r="E100" s="10"/>
      <c r="F100" s="11"/>
      <c r="G100" s="11"/>
      <c r="H100" s="18"/>
      <c r="I100" s="18"/>
      <c r="J100" s="18"/>
      <c r="K100" s="77"/>
      <c r="L100" s="10"/>
      <c r="M100" s="10"/>
      <c r="N100" s="10"/>
      <c r="O100" s="10"/>
      <c r="P100" s="10"/>
      <c r="Q100" s="10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10"/>
      <c r="AQ100" s="72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s="7" customFormat="1" ht="20.399999999999999">
      <c r="A101" s="34"/>
      <c r="B101" s="17"/>
      <c r="C101" s="13"/>
      <c r="D101" s="9"/>
      <c r="E101" s="10"/>
      <c r="F101" s="11"/>
      <c r="G101" s="11"/>
      <c r="H101" s="18"/>
      <c r="I101" s="18"/>
      <c r="J101" s="18"/>
      <c r="K101" s="77"/>
      <c r="L101" s="10"/>
      <c r="M101" s="10"/>
      <c r="N101" s="10"/>
      <c r="O101" s="10"/>
      <c r="P101" s="10"/>
      <c r="Q101" s="10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10"/>
      <c r="AQ101" s="72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s="7" customFormat="1" ht="20.399999999999999">
      <c r="A102" s="34"/>
      <c r="B102" s="17"/>
      <c r="C102" s="13"/>
      <c r="D102" s="9"/>
      <c r="E102" s="10"/>
      <c r="F102" s="11"/>
      <c r="G102" s="11"/>
      <c r="H102" s="18"/>
      <c r="I102" s="18"/>
      <c r="J102" s="18"/>
      <c r="K102" s="77"/>
      <c r="L102" s="10"/>
      <c r="M102" s="10"/>
      <c r="N102" s="10"/>
      <c r="O102" s="10"/>
      <c r="P102" s="10"/>
      <c r="Q102" s="10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10"/>
      <c r="AQ102" s="72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s="7" customFormat="1" ht="20.399999999999999">
      <c r="A103" s="34"/>
      <c r="B103" s="17"/>
      <c r="C103" s="13"/>
      <c r="D103" s="9"/>
      <c r="E103" s="10"/>
      <c r="F103" s="11"/>
      <c r="G103" s="11"/>
      <c r="H103" s="18"/>
      <c r="I103" s="18"/>
      <c r="J103" s="18"/>
      <c r="K103" s="77"/>
      <c r="L103" s="10"/>
      <c r="M103" s="10"/>
      <c r="N103" s="10"/>
      <c r="O103" s="10"/>
      <c r="P103" s="10"/>
      <c r="Q103" s="10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10"/>
      <c r="AQ103" s="72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s="7" customFormat="1" ht="20.399999999999999">
      <c r="A104" s="34"/>
      <c r="B104" s="17"/>
      <c r="C104" s="13"/>
      <c r="D104" s="9"/>
      <c r="E104" s="10"/>
      <c r="F104" s="11"/>
      <c r="G104" s="11"/>
      <c r="H104" s="18"/>
      <c r="I104" s="18"/>
      <c r="J104" s="18"/>
      <c r="K104" s="77"/>
      <c r="L104" s="10"/>
      <c r="M104" s="10"/>
      <c r="N104" s="10"/>
      <c r="O104" s="10"/>
      <c r="P104" s="10"/>
      <c r="Q104" s="10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10"/>
      <c r="AQ104" s="72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s="7" customFormat="1" ht="20.399999999999999">
      <c r="A105" s="34"/>
      <c r="B105" s="17"/>
      <c r="C105" s="13"/>
      <c r="D105" s="9"/>
      <c r="E105" s="10"/>
      <c r="F105" s="11"/>
      <c r="G105" s="11"/>
      <c r="H105" s="18"/>
      <c r="I105" s="18"/>
      <c r="J105" s="18"/>
      <c r="K105" s="77"/>
      <c r="L105" s="10"/>
      <c r="M105" s="10"/>
      <c r="N105" s="10"/>
      <c r="O105" s="10"/>
      <c r="P105" s="10"/>
      <c r="Q105" s="10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10"/>
      <c r="AQ105" s="72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s="7" customFormat="1" ht="20.399999999999999">
      <c r="A106" s="34"/>
      <c r="B106" s="17"/>
      <c r="C106" s="13"/>
      <c r="D106" s="9"/>
      <c r="E106" s="10"/>
      <c r="F106" s="11"/>
      <c r="G106" s="11"/>
      <c r="H106" s="18"/>
      <c r="I106" s="18"/>
      <c r="J106" s="18"/>
      <c r="K106" s="77"/>
      <c r="L106" s="10"/>
      <c r="M106" s="10"/>
      <c r="N106" s="10"/>
      <c r="O106" s="10"/>
      <c r="P106" s="10"/>
      <c r="Q106" s="10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10"/>
      <c r="AQ106" s="72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s="7" customFormat="1" ht="20.399999999999999">
      <c r="A107" s="34"/>
      <c r="B107" s="17"/>
      <c r="C107" s="13"/>
      <c r="D107" s="9"/>
      <c r="E107" s="10"/>
      <c r="F107" s="11"/>
      <c r="G107" s="11"/>
      <c r="H107" s="18"/>
      <c r="I107" s="18"/>
      <c r="J107" s="18"/>
      <c r="K107" s="77"/>
      <c r="L107" s="10"/>
      <c r="M107" s="10"/>
      <c r="N107" s="10"/>
      <c r="O107" s="10"/>
      <c r="P107" s="10"/>
      <c r="Q107" s="10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10"/>
      <c r="AQ107" s="72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s="7" customFormat="1" ht="20.399999999999999">
      <c r="A108" s="34"/>
      <c r="B108" s="17"/>
      <c r="C108" s="13"/>
      <c r="D108" s="9"/>
      <c r="E108" s="10"/>
      <c r="F108" s="11"/>
      <c r="G108" s="11"/>
      <c r="H108" s="18"/>
      <c r="I108" s="18"/>
      <c r="J108" s="18"/>
      <c r="K108" s="77"/>
      <c r="L108" s="10"/>
      <c r="M108" s="10"/>
      <c r="N108" s="10"/>
      <c r="O108" s="10"/>
      <c r="P108" s="10"/>
      <c r="Q108" s="10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10"/>
      <c r="AQ108" s="72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s="7" customFormat="1" ht="20.399999999999999">
      <c r="A109" s="34"/>
      <c r="B109" s="17"/>
      <c r="C109" s="13"/>
      <c r="D109" s="9"/>
      <c r="E109" s="10"/>
      <c r="F109" s="11"/>
      <c r="G109" s="11"/>
      <c r="H109" s="18"/>
      <c r="I109" s="18"/>
      <c r="J109" s="18"/>
      <c r="K109" s="77"/>
      <c r="L109" s="10"/>
      <c r="M109" s="10"/>
      <c r="N109" s="10"/>
      <c r="O109" s="10"/>
      <c r="P109" s="10"/>
      <c r="Q109" s="10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10"/>
      <c r="AQ109" s="72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s="7" customFormat="1" ht="20.399999999999999">
      <c r="A110" s="34"/>
      <c r="B110" s="17"/>
      <c r="C110" s="13"/>
      <c r="D110" s="9"/>
      <c r="E110" s="10"/>
      <c r="F110" s="11"/>
      <c r="G110" s="11"/>
      <c r="H110" s="18"/>
      <c r="I110" s="18"/>
      <c r="J110" s="18"/>
      <c r="K110" s="77"/>
      <c r="L110" s="10"/>
      <c r="M110" s="10"/>
      <c r="N110" s="10"/>
      <c r="O110" s="10"/>
      <c r="P110" s="10"/>
      <c r="Q110" s="10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10"/>
      <c r="AQ110" s="72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s="7" customFormat="1" ht="20.399999999999999">
      <c r="A111" s="34"/>
      <c r="B111" s="17"/>
      <c r="C111" s="13"/>
      <c r="D111" s="9"/>
      <c r="E111" s="10"/>
      <c r="F111" s="11"/>
      <c r="G111" s="11"/>
      <c r="H111" s="18"/>
      <c r="I111" s="18"/>
      <c r="J111" s="18"/>
      <c r="K111" s="77"/>
      <c r="L111" s="10"/>
      <c r="M111" s="10"/>
      <c r="N111" s="10"/>
      <c r="O111" s="10"/>
      <c r="P111" s="10"/>
      <c r="Q111" s="10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10"/>
      <c r="AQ111" s="72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s="7" customFormat="1" ht="20.399999999999999">
      <c r="A112" s="34"/>
      <c r="B112" s="17"/>
      <c r="C112" s="13"/>
      <c r="D112" s="9"/>
      <c r="E112" s="10"/>
      <c r="F112" s="11"/>
      <c r="G112" s="11"/>
      <c r="H112" s="18"/>
      <c r="I112" s="18"/>
      <c r="J112" s="18"/>
      <c r="K112" s="77"/>
      <c r="L112" s="10"/>
      <c r="M112" s="10"/>
      <c r="N112" s="10"/>
      <c r="O112" s="10"/>
      <c r="P112" s="10"/>
      <c r="Q112" s="10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10"/>
      <c r="AQ112" s="72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s="7" customFormat="1" ht="20.399999999999999">
      <c r="A113" s="34"/>
      <c r="B113" s="17"/>
      <c r="C113" s="13"/>
      <c r="D113" s="9"/>
      <c r="E113" s="10"/>
      <c r="F113" s="11"/>
      <c r="G113" s="11"/>
      <c r="H113" s="18"/>
      <c r="I113" s="18"/>
      <c r="J113" s="18"/>
      <c r="K113" s="77"/>
      <c r="L113" s="10"/>
      <c r="M113" s="10"/>
      <c r="N113" s="10"/>
      <c r="O113" s="10"/>
      <c r="P113" s="10"/>
      <c r="Q113" s="10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10"/>
      <c r="AQ113" s="72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s="7" customFormat="1" ht="20.399999999999999">
      <c r="A114" s="34"/>
      <c r="B114" s="17"/>
      <c r="C114" s="13"/>
      <c r="D114" s="9"/>
      <c r="E114" s="10"/>
      <c r="F114" s="11"/>
      <c r="G114" s="11"/>
      <c r="H114" s="18"/>
      <c r="I114" s="18"/>
      <c r="J114" s="18"/>
      <c r="K114" s="77"/>
      <c r="L114" s="10"/>
      <c r="M114" s="10"/>
      <c r="N114" s="10"/>
      <c r="O114" s="10"/>
      <c r="P114" s="10"/>
      <c r="Q114" s="10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10"/>
      <c r="AQ114" s="72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s="7" customFormat="1" ht="20.399999999999999">
      <c r="A115" s="34"/>
      <c r="B115" s="17"/>
      <c r="C115" s="13"/>
      <c r="D115" s="9"/>
      <c r="E115" s="10"/>
      <c r="F115" s="11"/>
      <c r="G115" s="11"/>
      <c r="H115" s="18"/>
      <c r="I115" s="18"/>
      <c r="J115" s="18"/>
      <c r="K115" s="77"/>
      <c r="L115" s="10"/>
      <c r="M115" s="10"/>
      <c r="N115" s="10"/>
      <c r="O115" s="10"/>
      <c r="P115" s="10"/>
      <c r="Q115" s="10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10"/>
      <c r="AQ115" s="72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s="7" customFormat="1" ht="20.399999999999999">
      <c r="A116" s="34"/>
      <c r="B116" s="17"/>
      <c r="C116" s="13"/>
      <c r="D116" s="9"/>
      <c r="E116" s="10"/>
      <c r="F116" s="11"/>
      <c r="G116" s="11"/>
      <c r="H116" s="18"/>
      <c r="I116" s="18"/>
      <c r="J116" s="18"/>
      <c r="K116" s="77"/>
      <c r="L116" s="10"/>
      <c r="M116" s="10"/>
      <c r="N116" s="10"/>
      <c r="O116" s="10"/>
      <c r="P116" s="10"/>
      <c r="Q116" s="10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10"/>
      <c r="AQ116" s="72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s="7" customFormat="1" ht="20.399999999999999">
      <c r="A117" s="34"/>
      <c r="B117" s="17"/>
      <c r="C117" s="13"/>
      <c r="D117" s="9"/>
      <c r="E117" s="10"/>
      <c r="F117" s="11"/>
      <c r="G117" s="11"/>
      <c r="H117" s="18"/>
      <c r="I117" s="18"/>
      <c r="J117" s="18"/>
      <c r="K117" s="77"/>
      <c r="L117" s="10"/>
      <c r="M117" s="10"/>
      <c r="N117" s="10"/>
      <c r="O117" s="10"/>
      <c r="P117" s="10"/>
      <c r="Q117" s="10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10"/>
      <c r="AQ117" s="72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s="7" customFormat="1" ht="20.399999999999999">
      <c r="A118" s="34"/>
      <c r="B118" s="17"/>
      <c r="C118" s="13"/>
      <c r="D118" s="9"/>
      <c r="E118" s="10"/>
      <c r="F118" s="11"/>
      <c r="G118" s="11"/>
      <c r="H118" s="18"/>
      <c r="I118" s="18"/>
      <c r="J118" s="18"/>
      <c r="K118" s="77"/>
      <c r="L118" s="10"/>
      <c r="M118" s="10"/>
      <c r="N118" s="10"/>
      <c r="O118" s="10"/>
      <c r="P118" s="10"/>
      <c r="Q118" s="10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10"/>
      <c r="AQ118" s="72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s="7" customFormat="1" ht="20.399999999999999">
      <c r="A119" s="34"/>
      <c r="B119" s="17"/>
      <c r="C119" s="13"/>
      <c r="D119" s="9"/>
      <c r="E119" s="10"/>
      <c r="F119" s="11"/>
      <c r="G119" s="11"/>
      <c r="H119" s="18"/>
      <c r="I119" s="18"/>
      <c r="J119" s="18"/>
      <c r="K119" s="77"/>
      <c r="L119" s="10"/>
      <c r="M119" s="10"/>
      <c r="N119" s="10"/>
      <c r="O119" s="10"/>
      <c r="P119" s="10"/>
      <c r="Q119" s="10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10"/>
      <c r="AQ119" s="72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s="7" customFormat="1" ht="20.399999999999999">
      <c r="A120" s="34"/>
      <c r="B120" s="17"/>
      <c r="C120" s="13"/>
      <c r="D120" s="9"/>
      <c r="E120" s="10"/>
      <c r="F120" s="11"/>
      <c r="G120" s="11"/>
      <c r="H120" s="18"/>
      <c r="I120" s="18"/>
      <c r="J120" s="18"/>
      <c r="K120" s="77"/>
      <c r="L120" s="10"/>
      <c r="M120" s="10"/>
      <c r="N120" s="10"/>
      <c r="O120" s="10"/>
      <c r="P120" s="10"/>
      <c r="Q120" s="10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10"/>
      <c r="AQ120" s="72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s="7" customFormat="1" ht="20.399999999999999">
      <c r="A121" s="34"/>
      <c r="B121" s="17"/>
      <c r="C121" s="13"/>
      <c r="D121" s="9"/>
      <c r="E121" s="10"/>
      <c r="F121" s="11"/>
      <c r="G121" s="11"/>
      <c r="H121" s="18"/>
      <c r="I121" s="18"/>
      <c r="J121" s="18"/>
      <c r="K121" s="77"/>
      <c r="L121" s="10"/>
      <c r="M121" s="10"/>
      <c r="N121" s="10"/>
      <c r="O121" s="10"/>
      <c r="P121" s="10"/>
      <c r="Q121" s="10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10"/>
      <c r="AQ121" s="72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s="7" customFormat="1" ht="20.399999999999999">
      <c r="A122" s="34"/>
      <c r="B122" s="17"/>
      <c r="C122" s="13"/>
      <c r="D122" s="9"/>
      <c r="E122" s="10"/>
      <c r="F122" s="11"/>
      <c r="G122" s="11"/>
      <c r="H122" s="18"/>
      <c r="I122" s="18"/>
      <c r="J122" s="18"/>
      <c r="K122" s="77"/>
      <c r="L122" s="10"/>
      <c r="M122" s="10"/>
      <c r="N122" s="10"/>
      <c r="O122" s="10"/>
      <c r="P122" s="10"/>
      <c r="Q122" s="10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10"/>
      <c r="AQ122" s="72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s="7" customFormat="1" ht="20.399999999999999">
      <c r="A123" s="34"/>
      <c r="B123" s="17"/>
      <c r="C123" s="13"/>
      <c r="D123" s="9"/>
      <c r="E123" s="10"/>
      <c r="F123" s="11"/>
      <c r="G123" s="11"/>
      <c r="H123" s="18"/>
      <c r="I123" s="18"/>
      <c r="J123" s="18"/>
      <c r="K123" s="77"/>
      <c r="L123" s="10"/>
      <c r="M123" s="10"/>
      <c r="N123" s="10"/>
      <c r="O123" s="10"/>
      <c r="P123" s="10"/>
      <c r="Q123" s="10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10"/>
      <c r="AQ123" s="72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s="7" customFormat="1" ht="20.399999999999999">
      <c r="A124" s="34"/>
      <c r="B124" s="17"/>
      <c r="C124" s="13"/>
      <c r="D124" s="9"/>
      <c r="E124" s="10"/>
      <c r="F124" s="11"/>
      <c r="G124" s="11"/>
      <c r="H124" s="18"/>
      <c r="I124" s="18"/>
      <c r="J124" s="18"/>
      <c r="K124" s="77"/>
      <c r="L124" s="10"/>
      <c r="M124" s="10"/>
      <c r="N124" s="10"/>
      <c r="O124" s="10"/>
      <c r="P124" s="10"/>
      <c r="Q124" s="10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10"/>
      <c r="AQ124" s="72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s="7" customFormat="1" ht="20.399999999999999">
      <c r="A125" s="34"/>
      <c r="B125" s="17"/>
      <c r="C125" s="13"/>
      <c r="D125" s="9"/>
      <c r="E125" s="10"/>
      <c r="F125" s="11"/>
      <c r="G125" s="11"/>
      <c r="H125" s="18"/>
      <c r="I125" s="18"/>
      <c r="J125" s="18"/>
      <c r="K125" s="77"/>
      <c r="L125" s="10"/>
      <c r="M125" s="10"/>
      <c r="N125" s="10"/>
      <c r="O125" s="10"/>
      <c r="P125" s="10"/>
      <c r="Q125" s="10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10"/>
      <c r="AQ125" s="72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s="7" customFormat="1" ht="20.399999999999999">
      <c r="A126" s="34"/>
      <c r="B126" s="17"/>
      <c r="C126" s="13"/>
      <c r="D126" s="9"/>
      <c r="E126" s="10"/>
      <c r="F126" s="11"/>
      <c r="G126" s="11"/>
      <c r="H126" s="18"/>
      <c r="I126" s="18"/>
      <c r="J126" s="18"/>
      <c r="K126" s="77"/>
      <c r="L126" s="10"/>
      <c r="M126" s="10"/>
      <c r="N126" s="10"/>
      <c r="O126" s="10"/>
      <c r="P126" s="10"/>
      <c r="Q126" s="10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10"/>
      <c r="AQ126" s="72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s="7" customFormat="1" ht="20.399999999999999">
      <c r="A127" s="34"/>
      <c r="B127" s="17"/>
      <c r="C127" s="13"/>
      <c r="D127" s="9"/>
      <c r="E127" s="10"/>
      <c r="F127" s="11"/>
      <c r="G127" s="11"/>
      <c r="H127" s="18"/>
      <c r="I127" s="18"/>
      <c r="J127" s="18"/>
      <c r="K127" s="77"/>
      <c r="L127" s="10"/>
      <c r="M127" s="10"/>
      <c r="N127" s="10"/>
      <c r="O127" s="10"/>
      <c r="P127" s="10"/>
      <c r="Q127" s="10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10"/>
      <c r="AQ127" s="72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s="7" customFormat="1" ht="20.399999999999999">
      <c r="A128" s="34"/>
      <c r="B128" s="17"/>
      <c r="C128" s="13"/>
      <c r="D128" s="9"/>
      <c r="E128" s="10"/>
      <c r="F128" s="11"/>
      <c r="G128" s="11"/>
      <c r="H128" s="18"/>
      <c r="I128" s="18"/>
      <c r="J128" s="18"/>
      <c r="K128" s="77"/>
      <c r="L128" s="10"/>
      <c r="M128" s="10"/>
      <c r="N128" s="10"/>
      <c r="O128" s="10"/>
      <c r="P128" s="10"/>
      <c r="Q128" s="10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10"/>
      <c r="AQ128" s="72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s="7" customFormat="1" ht="20.399999999999999">
      <c r="A129" s="34"/>
      <c r="B129" s="17"/>
      <c r="C129" s="13"/>
      <c r="D129" s="9"/>
      <c r="E129" s="10"/>
      <c r="F129" s="11"/>
      <c r="G129" s="11"/>
      <c r="H129" s="18"/>
      <c r="I129" s="18"/>
      <c r="J129" s="18"/>
      <c r="K129" s="77"/>
      <c r="L129" s="10"/>
      <c r="M129" s="10"/>
      <c r="N129" s="10"/>
      <c r="O129" s="10"/>
      <c r="P129" s="10"/>
      <c r="Q129" s="10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10"/>
      <c r="AQ129" s="72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s="7" customFormat="1" ht="20.399999999999999">
      <c r="A130" s="34"/>
      <c r="B130" s="17"/>
      <c r="C130" s="13"/>
      <c r="D130" s="9"/>
      <c r="E130" s="10"/>
      <c r="F130" s="11"/>
      <c r="G130" s="11"/>
      <c r="H130" s="18"/>
      <c r="I130" s="18"/>
      <c r="J130" s="18"/>
      <c r="K130" s="77"/>
      <c r="L130" s="10"/>
      <c r="M130" s="10"/>
      <c r="N130" s="10"/>
      <c r="O130" s="10"/>
      <c r="P130" s="10"/>
      <c r="Q130" s="10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10"/>
      <c r="AQ130" s="72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s="7" customFormat="1" ht="20.399999999999999">
      <c r="A131" s="34"/>
      <c r="B131" s="17"/>
      <c r="C131" s="13"/>
      <c r="D131" s="9"/>
      <c r="E131" s="10"/>
      <c r="F131" s="11"/>
      <c r="G131" s="11"/>
      <c r="H131" s="18"/>
      <c r="I131" s="18"/>
      <c r="J131" s="18"/>
      <c r="K131" s="77"/>
      <c r="L131" s="10"/>
      <c r="M131" s="10"/>
      <c r="N131" s="10"/>
      <c r="O131" s="10"/>
      <c r="P131" s="10"/>
      <c r="Q131" s="10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10"/>
      <c r="AQ131" s="72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s="7" customFormat="1" ht="20.399999999999999">
      <c r="A132" s="34"/>
      <c r="B132" s="17"/>
      <c r="C132" s="13"/>
      <c r="D132" s="9"/>
      <c r="E132" s="10"/>
      <c r="F132" s="11"/>
      <c r="G132" s="11"/>
      <c r="H132" s="18"/>
      <c r="I132" s="18"/>
      <c r="J132" s="18"/>
      <c r="K132" s="77"/>
      <c r="L132" s="10"/>
      <c r="M132" s="10"/>
      <c r="N132" s="10"/>
      <c r="O132" s="10"/>
      <c r="P132" s="10"/>
      <c r="Q132" s="10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10"/>
      <c r="AQ132" s="72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s="7" customFormat="1" ht="20.399999999999999">
      <c r="A133" s="34"/>
      <c r="B133" s="17"/>
      <c r="C133" s="13"/>
      <c r="D133" s="9"/>
      <c r="E133" s="10"/>
      <c r="F133" s="11"/>
      <c r="G133" s="11"/>
      <c r="H133" s="18"/>
      <c r="I133" s="18"/>
      <c r="J133" s="18"/>
      <c r="K133" s="77"/>
      <c r="L133" s="10"/>
      <c r="M133" s="10"/>
      <c r="N133" s="10"/>
      <c r="O133" s="10"/>
      <c r="P133" s="10"/>
      <c r="Q133" s="10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10"/>
      <c r="AQ133" s="72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s="7" customFormat="1" ht="20.399999999999999">
      <c r="A134" s="34"/>
      <c r="B134" s="17"/>
      <c r="C134" s="13"/>
      <c r="D134" s="9"/>
      <c r="E134" s="10"/>
      <c r="F134" s="11"/>
      <c r="G134" s="11"/>
      <c r="H134" s="18"/>
      <c r="I134" s="18"/>
      <c r="J134" s="18"/>
      <c r="K134" s="77"/>
      <c r="L134" s="10"/>
      <c r="M134" s="10"/>
      <c r="N134" s="10"/>
      <c r="O134" s="10"/>
      <c r="P134" s="10"/>
      <c r="Q134" s="10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10"/>
      <c r="AQ134" s="72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s="7" customFormat="1" ht="20.399999999999999">
      <c r="A135" s="34"/>
      <c r="B135" s="17"/>
      <c r="C135" s="13"/>
      <c r="D135" s="9"/>
      <c r="E135" s="10"/>
      <c r="F135" s="11"/>
      <c r="G135" s="11"/>
      <c r="H135" s="18"/>
      <c r="I135" s="18"/>
      <c r="J135" s="18"/>
      <c r="K135" s="77"/>
      <c r="L135" s="10"/>
      <c r="M135" s="10"/>
      <c r="N135" s="10"/>
      <c r="O135" s="10"/>
      <c r="P135" s="10"/>
      <c r="Q135" s="10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10"/>
      <c r="AQ135" s="72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s="7" customFormat="1" ht="20.399999999999999">
      <c r="A136" s="34"/>
      <c r="B136" s="17"/>
      <c r="C136" s="13"/>
      <c r="D136" s="9"/>
      <c r="E136" s="10"/>
      <c r="F136" s="11"/>
      <c r="G136" s="11"/>
      <c r="H136" s="18"/>
      <c r="I136" s="18"/>
      <c r="J136" s="18"/>
      <c r="K136" s="77"/>
      <c r="L136" s="10"/>
      <c r="M136" s="10"/>
      <c r="N136" s="10"/>
      <c r="O136" s="10"/>
      <c r="P136" s="10"/>
      <c r="Q136" s="10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10"/>
      <c r="AQ136" s="72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s="7" customFormat="1" ht="20.399999999999999">
      <c r="A137" s="34"/>
      <c r="B137" s="17"/>
      <c r="C137" s="13"/>
      <c r="D137" s="9"/>
      <c r="E137" s="10"/>
      <c r="F137" s="11"/>
      <c r="G137" s="11"/>
      <c r="H137" s="18"/>
      <c r="I137" s="18"/>
      <c r="J137" s="18"/>
      <c r="K137" s="77"/>
      <c r="L137" s="10"/>
      <c r="M137" s="10"/>
      <c r="N137" s="10"/>
      <c r="O137" s="10"/>
      <c r="P137" s="10"/>
      <c r="Q137" s="10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10"/>
      <c r="AQ137" s="72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s="7" customFormat="1" ht="20.399999999999999">
      <c r="A138" s="34"/>
      <c r="B138" s="17"/>
      <c r="C138" s="13"/>
      <c r="D138" s="9"/>
      <c r="E138" s="10"/>
      <c r="F138" s="11"/>
      <c r="G138" s="11"/>
      <c r="H138" s="18"/>
      <c r="I138" s="18"/>
      <c r="J138" s="18"/>
      <c r="K138" s="77"/>
      <c r="L138" s="10"/>
      <c r="M138" s="10"/>
      <c r="N138" s="10"/>
      <c r="O138" s="10"/>
      <c r="P138" s="10"/>
      <c r="Q138" s="10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10"/>
      <c r="AQ138" s="72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s="7" customFormat="1" ht="20.399999999999999">
      <c r="A139" s="34"/>
      <c r="B139" s="17"/>
      <c r="C139" s="13"/>
      <c r="D139" s="9"/>
      <c r="E139" s="10"/>
      <c r="F139" s="11"/>
      <c r="G139" s="11"/>
      <c r="H139" s="18"/>
      <c r="I139" s="18"/>
      <c r="J139" s="18"/>
      <c r="K139" s="77"/>
      <c r="L139" s="10"/>
      <c r="M139" s="10"/>
      <c r="N139" s="10"/>
      <c r="O139" s="10"/>
      <c r="P139" s="10"/>
      <c r="Q139" s="10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10"/>
      <c r="AQ139" s="72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s="7" customFormat="1" ht="20.399999999999999">
      <c r="A140" s="34"/>
      <c r="B140" s="17"/>
      <c r="C140" s="13"/>
      <c r="D140" s="9"/>
      <c r="E140" s="10"/>
      <c r="F140" s="11"/>
      <c r="G140" s="11"/>
      <c r="H140" s="18"/>
      <c r="I140" s="18"/>
      <c r="J140" s="18"/>
      <c r="K140" s="77"/>
      <c r="L140" s="10"/>
      <c r="M140" s="10"/>
      <c r="N140" s="10"/>
      <c r="O140" s="10"/>
      <c r="P140" s="10"/>
      <c r="Q140" s="10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10"/>
      <c r="AQ140" s="72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s="7" customFormat="1" ht="20.399999999999999">
      <c r="A141" s="34"/>
      <c r="B141" s="17"/>
      <c r="C141" s="13"/>
      <c r="D141" s="9"/>
      <c r="E141" s="10"/>
      <c r="F141" s="11"/>
      <c r="G141" s="11"/>
      <c r="H141" s="18"/>
      <c r="I141" s="18"/>
      <c r="J141" s="18"/>
      <c r="K141" s="77"/>
      <c r="L141" s="10"/>
      <c r="M141" s="10"/>
      <c r="N141" s="10"/>
      <c r="O141" s="10"/>
      <c r="P141" s="10"/>
      <c r="Q141" s="10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10"/>
      <c r="AQ141" s="72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s="7" customFormat="1" ht="20.399999999999999">
      <c r="A142" s="34"/>
      <c r="B142" s="17"/>
      <c r="C142" s="13"/>
      <c r="D142" s="9"/>
      <c r="E142" s="10"/>
      <c r="F142" s="11"/>
      <c r="G142" s="11"/>
      <c r="H142" s="18"/>
      <c r="I142" s="18"/>
      <c r="J142" s="18"/>
      <c r="K142" s="77"/>
      <c r="L142" s="10"/>
      <c r="M142" s="10"/>
      <c r="N142" s="10"/>
      <c r="O142" s="10"/>
      <c r="P142" s="10"/>
      <c r="Q142" s="10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10"/>
      <c r="AQ142" s="72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s="7" customFormat="1" ht="20.399999999999999">
      <c r="A143" s="34"/>
      <c r="B143" s="17"/>
      <c r="C143" s="13"/>
      <c r="D143" s="9"/>
      <c r="E143" s="10"/>
      <c r="F143" s="11"/>
      <c r="G143" s="11"/>
      <c r="H143" s="18"/>
      <c r="I143" s="18"/>
      <c r="J143" s="18"/>
      <c r="K143" s="77"/>
      <c r="L143" s="10"/>
      <c r="M143" s="10"/>
      <c r="N143" s="10"/>
      <c r="O143" s="10"/>
      <c r="P143" s="10"/>
      <c r="Q143" s="10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10"/>
      <c r="AQ143" s="72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s="7" customFormat="1" ht="20.399999999999999">
      <c r="A144" s="34"/>
      <c r="B144" s="17"/>
      <c r="C144" s="13"/>
      <c r="D144" s="9"/>
      <c r="E144" s="10"/>
      <c r="F144" s="11"/>
      <c r="G144" s="11"/>
      <c r="H144" s="18"/>
      <c r="I144" s="18"/>
      <c r="J144" s="18"/>
      <c r="K144" s="77"/>
      <c r="L144" s="10"/>
      <c r="M144" s="10"/>
      <c r="N144" s="10"/>
      <c r="O144" s="10"/>
      <c r="P144" s="10"/>
      <c r="Q144" s="10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10"/>
      <c r="AQ144" s="72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s="7" customFormat="1" ht="20.399999999999999">
      <c r="A145" s="34"/>
      <c r="B145" s="17"/>
      <c r="C145" s="13"/>
      <c r="D145" s="9"/>
      <c r="E145" s="10"/>
      <c r="F145" s="11"/>
      <c r="G145" s="11"/>
      <c r="H145" s="18"/>
      <c r="I145" s="18"/>
      <c r="J145" s="18"/>
      <c r="K145" s="77"/>
      <c r="L145" s="10"/>
      <c r="M145" s="10"/>
      <c r="N145" s="10"/>
      <c r="O145" s="10"/>
      <c r="P145" s="10"/>
      <c r="Q145" s="10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10"/>
      <c r="AQ145" s="72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s="7" customFormat="1" ht="20.399999999999999">
      <c r="A146" s="34"/>
      <c r="C146" s="13"/>
      <c r="D146" s="9"/>
      <c r="E146" s="10"/>
      <c r="F146" s="11"/>
      <c r="G146" s="11"/>
      <c r="H146" s="20"/>
      <c r="I146" s="20"/>
      <c r="J146" s="20"/>
      <c r="K146" s="78"/>
      <c r="L146" s="78"/>
      <c r="M146" s="78"/>
      <c r="N146" s="78"/>
      <c r="O146" s="78"/>
      <c r="P146" s="78"/>
      <c r="Q146" s="78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10"/>
      <c r="AQ146" s="72"/>
      <c r="AR146" s="10"/>
      <c r="AS146" s="10"/>
      <c r="AT146" s="10"/>
      <c r="AU146" s="10"/>
      <c r="AV146" s="10"/>
      <c r="AW146" s="10"/>
      <c r="AX146" s="10"/>
      <c r="AY146" s="10"/>
      <c r="AZ146" s="10"/>
    </row>
  </sheetData>
  <mergeCells count="1">
    <mergeCell ref="B6:J6"/>
  </mergeCells>
  <conditionalFormatting sqref="G74:J74">
    <cfRule type="cellIs" dxfId="0" priority="1" operator="greaterThan">
      <formula>0</formula>
    </cfRule>
  </conditionalFormatting>
  <pageMargins left="0.6" right="0.23622047244094491" top="0.47244094488188981" bottom="0.74803149606299213" header="0.31496062992125984" footer="0.31496062992125984"/>
  <pageSetup paperSize="9" scale="43" orientation="portrait" r:id="rId1"/>
  <colBreaks count="2" manualBreakCount="2">
    <brk id="15" max="1048575" man="1"/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showGridLines="0" topLeftCell="A4" zoomScale="70" zoomScaleNormal="70" workbookViewId="0">
      <selection activeCell="D20" sqref="D20"/>
    </sheetView>
  </sheetViews>
  <sheetFormatPr defaultColWidth="0" defaultRowHeight="20.399999999999999" zeroHeight="1"/>
  <cols>
    <col min="1" max="1" width="5.77734375" style="34" customWidth="1"/>
    <col min="2" max="2" width="74.21875" style="85" customWidth="1"/>
    <col min="3" max="3" width="17" style="85" customWidth="1"/>
    <col min="4" max="4" width="59.5546875" style="85" customWidth="1"/>
    <col min="5" max="5" width="9.21875" style="85" customWidth="1"/>
    <col min="6" max="16384" width="9.21875" style="85" hidden="1"/>
  </cols>
  <sheetData>
    <row r="1" spans="1:4"/>
    <row r="2" spans="1:4">
      <c r="B2" s="83" t="s">
        <v>37</v>
      </c>
      <c r="C2" s="83"/>
    </row>
    <row r="3" spans="1:4"/>
    <row r="4" spans="1:4">
      <c r="B4" s="92" t="s">
        <v>45</v>
      </c>
      <c r="C4" s="92"/>
    </row>
    <row r="5" spans="1:4"/>
    <row r="6" spans="1:4" ht="98.25" customHeight="1">
      <c r="B6" s="129" t="s">
        <v>302</v>
      </c>
      <c r="C6" s="129"/>
      <c r="D6" s="129"/>
    </row>
    <row r="7" spans="1:4"/>
    <row r="8" spans="1:4">
      <c r="B8" s="85" t="s">
        <v>280</v>
      </c>
      <c r="C8" s="95" t="s">
        <v>284</v>
      </c>
      <c r="D8" s="103">
        <v>0.05</v>
      </c>
    </row>
    <row r="9" spans="1:4" ht="21">
      <c r="B9" s="85" t="s">
        <v>57</v>
      </c>
      <c r="C9" s="95" t="s">
        <v>287</v>
      </c>
      <c r="D9" s="104">
        <v>1</v>
      </c>
    </row>
    <row r="10" spans="1:4">
      <c r="B10" s="85" t="s">
        <v>58</v>
      </c>
      <c r="C10" s="95" t="s">
        <v>285</v>
      </c>
      <c r="D10" s="103">
        <v>0.03</v>
      </c>
    </row>
    <row r="11" spans="1:4">
      <c r="B11" s="85" t="s">
        <v>59</v>
      </c>
      <c r="C11" s="95" t="s">
        <v>281</v>
      </c>
      <c r="D11" s="103">
        <v>0.5</v>
      </c>
    </row>
    <row r="12" spans="1:4">
      <c r="B12" s="85" t="s">
        <v>60</v>
      </c>
      <c r="C12" s="95" t="s">
        <v>282</v>
      </c>
      <c r="D12" s="103">
        <v>0.3</v>
      </c>
    </row>
    <row r="13" spans="1:4" ht="21">
      <c r="B13" s="85" t="s">
        <v>294</v>
      </c>
      <c r="C13" s="102" t="s">
        <v>286</v>
      </c>
      <c r="D13" s="104">
        <v>0.59</v>
      </c>
    </row>
    <row r="14" spans="1:4" ht="24">
      <c r="A14" s="51"/>
      <c r="B14" s="85" t="s">
        <v>283</v>
      </c>
      <c r="C14" s="95" t="s">
        <v>288</v>
      </c>
      <c r="D14" s="103">
        <v>0.05</v>
      </c>
    </row>
    <row r="15" spans="1:4">
      <c r="A15" s="51"/>
      <c r="D15" s="105"/>
    </row>
    <row r="16" spans="1:4">
      <c r="A16" s="51"/>
      <c r="D16" s="105"/>
    </row>
    <row r="17" spans="1:5" ht="39.75" customHeight="1">
      <c r="A17" s="51"/>
      <c r="B17" s="85" t="s">
        <v>56</v>
      </c>
      <c r="D17"/>
    </row>
    <row r="18" spans="1:5" ht="39.75" customHeight="1">
      <c r="A18" s="51"/>
      <c r="D18" s="107"/>
    </row>
    <row r="19" spans="1:5" ht="39.75" customHeight="1">
      <c r="A19" s="51"/>
      <c r="B19" s="85" t="s">
        <v>289</v>
      </c>
      <c r="C19" s="95" t="s">
        <v>290</v>
      </c>
      <c r="D19" s="106">
        <f>D10+D9*D14</f>
        <v>0.08</v>
      </c>
    </row>
    <row r="20" spans="1:5" ht="7.5" customHeight="1">
      <c r="A20" s="93"/>
      <c r="C20" s="94"/>
      <c r="E20" s="94"/>
    </row>
    <row r="21" spans="1:5" ht="39.75" customHeight="1">
      <c r="A21" s="51"/>
      <c r="B21" s="85" t="s">
        <v>293</v>
      </c>
      <c r="C21" s="95" t="s">
        <v>291</v>
      </c>
      <c r="D21" s="106">
        <f>D8*(1-D12)</f>
        <v>3.4999999999999996E-2</v>
      </c>
    </row>
    <row r="22" spans="1:5" ht="7.5" customHeight="1">
      <c r="A22" s="93"/>
      <c r="C22" s="94"/>
      <c r="E22" s="94"/>
    </row>
    <row r="23" spans="1:5" ht="39.75" customHeight="1">
      <c r="A23" s="51"/>
      <c r="B23" s="85" t="s">
        <v>292</v>
      </c>
      <c r="C23" s="95" t="s">
        <v>45</v>
      </c>
      <c r="D23" s="106">
        <f>D11*D19+(1-D11)*D21*(1-D12)</f>
        <v>5.2249999999999998E-2</v>
      </c>
    </row>
    <row r="24" spans="1:5">
      <c r="A24" s="42"/>
    </row>
    <row r="25" spans="1:5"/>
    <row r="26" spans="1:5">
      <c r="A26" s="42"/>
    </row>
    <row r="27" spans="1:5" hidden="1">
      <c r="A27" s="42"/>
    </row>
    <row r="28" spans="1:5" hidden="1">
      <c r="A28" s="73"/>
    </row>
  </sheetData>
  <mergeCells count="1">
    <mergeCell ref="B6:D6"/>
  </mergeCells>
  <pageMargins left="0.54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M63"/>
  <sheetViews>
    <sheetView showGridLines="0" topLeftCell="A40" zoomScale="70" zoomScaleNormal="70" zoomScaleSheetLayoutView="55" workbookViewId="0">
      <selection activeCell="C48" sqref="C48"/>
    </sheetView>
  </sheetViews>
  <sheetFormatPr defaultColWidth="0" defaultRowHeight="20.399999999999999" zeroHeight="1"/>
  <cols>
    <col min="1" max="1" width="5.77734375" style="34" customWidth="1"/>
    <col min="2" max="2" width="48.77734375" style="46" customWidth="1"/>
    <col min="3" max="3" width="13" style="47" customWidth="1"/>
    <col min="4" max="4" width="0.77734375" style="48" customWidth="1"/>
    <col min="5" max="5" width="0.77734375" style="46" customWidth="1"/>
    <col min="6" max="6" width="8.77734375" style="46" customWidth="1"/>
    <col min="7" max="10" width="23.44140625" style="48" customWidth="1"/>
    <col min="11" max="11" width="3" style="49" customWidth="1"/>
    <col min="12" max="12" width="20.21875" style="50" bestFit="1" customWidth="1"/>
    <col min="13" max="13" width="11" style="50" customWidth="1"/>
    <col min="14" max="41" width="11" style="50" hidden="1" customWidth="1"/>
    <col min="42" max="221" width="11" style="46" hidden="1" customWidth="1"/>
    <col min="222" max="16384" width="9.21875" style="46" hidden="1"/>
  </cols>
  <sheetData>
    <row r="1" spans="1:52"/>
    <row r="2" spans="1:52">
      <c r="B2" s="1" t="s">
        <v>47</v>
      </c>
    </row>
    <row r="3" spans="1:52"/>
    <row r="4" spans="1:52">
      <c r="B4" s="90" t="s">
        <v>305</v>
      </c>
      <c r="C4" s="91"/>
      <c r="D4" s="91"/>
      <c r="E4" s="90"/>
      <c r="F4" s="90"/>
      <c r="G4" s="91"/>
      <c r="H4" s="91"/>
      <c r="I4" s="91"/>
      <c r="J4" s="91"/>
      <c r="R4" s="52"/>
    </row>
    <row r="5" spans="1:52">
      <c r="R5" s="52"/>
    </row>
    <row r="6" spans="1:52" ht="51" customHeight="1">
      <c r="B6" s="129" t="s">
        <v>306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R6" s="52"/>
    </row>
    <row r="7" spans="1:52">
      <c r="R7" s="52"/>
    </row>
    <row r="8" spans="1:52" s="7" customFormat="1">
      <c r="A8" s="34"/>
      <c r="B8" s="54" t="s">
        <v>53</v>
      </c>
      <c r="C8" s="55"/>
      <c r="D8" s="56"/>
      <c r="E8" s="57"/>
      <c r="F8" s="57"/>
      <c r="G8" s="56"/>
      <c r="H8" s="56" t="s">
        <v>33</v>
      </c>
      <c r="I8" s="56" t="s">
        <v>34</v>
      </c>
      <c r="J8" s="56" t="s">
        <v>35</v>
      </c>
      <c r="K8" s="77"/>
      <c r="L8" s="56" t="s">
        <v>307</v>
      </c>
      <c r="M8" s="10"/>
      <c r="N8" s="10"/>
      <c r="O8" s="10"/>
      <c r="P8" s="10"/>
      <c r="Q8" s="10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10"/>
      <c r="AQ8" s="72"/>
      <c r="AR8" s="10"/>
      <c r="AS8" s="10"/>
      <c r="AT8" s="10"/>
      <c r="AU8" s="10"/>
      <c r="AV8" s="10"/>
      <c r="AW8" s="10"/>
      <c r="AX8" s="10"/>
      <c r="AY8" s="10"/>
      <c r="AZ8" s="10"/>
    </row>
    <row r="9" spans="1:52" s="7" customFormat="1">
      <c r="A9" s="34"/>
      <c r="B9" s="61"/>
      <c r="C9" s="62"/>
      <c r="D9" s="63"/>
      <c r="E9" s="64"/>
      <c r="F9" s="64"/>
      <c r="G9" s="63"/>
      <c r="H9" s="63"/>
      <c r="I9" s="63"/>
      <c r="J9" s="63"/>
      <c r="K9" s="77"/>
      <c r="L9" s="63"/>
      <c r="M9" s="10"/>
      <c r="N9" s="10"/>
      <c r="O9" s="10"/>
      <c r="P9" s="10"/>
      <c r="Q9" s="10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10"/>
      <c r="AQ9" s="72"/>
      <c r="AR9" s="10"/>
      <c r="AS9" s="10"/>
      <c r="AT9" s="10"/>
      <c r="AU9" s="10"/>
      <c r="AV9" s="10"/>
      <c r="AW9" s="10"/>
      <c r="AX9" s="10"/>
      <c r="AY9" s="10"/>
      <c r="AZ9" s="10"/>
    </row>
    <row r="10" spans="1:52" s="7" customFormat="1" ht="26.25" customHeight="1">
      <c r="A10" s="34"/>
      <c r="B10" s="45" t="s">
        <v>5</v>
      </c>
      <c r="C10" s="25" t="s">
        <v>0</v>
      </c>
      <c r="D10" s="26"/>
      <c r="E10" s="17"/>
      <c r="F10" s="27"/>
      <c r="G10" s="27"/>
      <c r="H10" s="111">
        <f>+'Esercizio 1'!H10</f>
        <v>3.8364511655322793</v>
      </c>
      <c r="I10" s="111">
        <f>+'Esercizio 1'!I10</f>
        <v>5.9231806452999898</v>
      </c>
      <c r="J10" s="111">
        <f>+'Esercizio 1'!J10</f>
        <v>6.517478982069699</v>
      </c>
      <c r="K10" s="77"/>
      <c r="L10" s="82">
        <f>J10</f>
        <v>6.517478982069699</v>
      </c>
      <c r="M10" s="10"/>
      <c r="N10" s="10"/>
      <c r="O10" s="10"/>
      <c r="P10" s="10"/>
      <c r="Q10" s="1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10"/>
      <c r="AQ10" s="72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s="7" customFormat="1" ht="26.25" customHeight="1">
      <c r="A11" s="34"/>
      <c r="B11" s="19"/>
      <c r="D11" s="9"/>
      <c r="F11" s="31"/>
      <c r="G11" s="31"/>
      <c r="H11" s="11"/>
      <c r="I11" s="11"/>
      <c r="J11" s="11"/>
      <c r="K11" s="77"/>
      <c r="L11" s="11"/>
      <c r="M11" s="10"/>
      <c r="N11" s="10"/>
      <c r="O11" s="10"/>
      <c r="P11" s="10"/>
      <c r="Q11" s="1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10"/>
      <c r="AQ11" s="72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s="7" customFormat="1" ht="26.25" customHeight="1">
      <c r="A12" s="34"/>
      <c r="B12" s="123" t="s">
        <v>50</v>
      </c>
      <c r="C12" s="8" t="s">
        <v>0</v>
      </c>
      <c r="D12" s="48"/>
      <c r="E12" s="46"/>
      <c r="F12" s="31"/>
      <c r="G12" s="31"/>
      <c r="H12" s="111">
        <v>0</v>
      </c>
      <c r="I12" s="111">
        <v>0</v>
      </c>
      <c r="J12" s="111">
        <v>0</v>
      </c>
      <c r="K12" s="124"/>
      <c r="L12" s="82">
        <f t="shared" ref="L12:L14" si="0">J12</f>
        <v>0</v>
      </c>
      <c r="M12" s="10"/>
      <c r="N12" s="10"/>
      <c r="O12" s="10"/>
      <c r="P12" s="10"/>
      <c r="Q12" s="1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10"/>
      <c r="AQ12" s="72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s="7" customFormat="1" ht="26.25" customHeight="1">
      <c r="A13" s="34"/>
      <c r="B13" s="19" t="s">
        <v>3</v>
      </c>
      <c r="C13" s="8" t="s">
        <v>0</v>
      </c>
      <c r="D13" s="9"/>
      <c r="F13" s="31"/>
      <c r="G13" s="31"/>
      <c r="H13" s="111">
        <f>'Esercizio 1'!H39</f>
        <v>-2.8401640605410621</v>
      </c>
      <c r="I13" s="111">
        <f>'Esercizio 1'!I39</f>
        <v>-1.6186276209868971</v>
      </c>
      <c r="J13" s="111">
        <f>'Esercizio 1'!J39</f>
        <v>-2.1526713790844298</v>
      </c>
      <c r="K13" s="77"/>
      <c r="L13" s="82">
        <f t="shared" si="0"/>
        <v>-2.1526713790844298</v>
      </c>
      <c r="M13" s="10"/>
      <c r="N13" s="10"/>
      <c r="O13" s="10"/>
      <c r="P13" s="10"/>
      <c r="Q13" s="1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10"/>
      <c r="AQ13" s="72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s="7" customFormat="1" ht="26.25" customHeight="1">
      <c r="A14" s="34"/>
      <c r="B14" s="123" t="s">
        <v>323</v>
      </c>
      <c r="C14" s="8" t="s">
        <v>0</v>
      </c>
      <c r="D14" s="48"/>
      <c r="E14" s="46"/>
      <c r="F14" s="31"/>
      <c r="G14" s="31"/>
      <c r="H14" s="111">
        <f>'Esercizio 1'!H40</f>
        <v>-0.54526212097631799</v>
      </c>
      <c r="I14" s="111">
        <f>'Esercizio 1'!I40</f>
        <v>-0.35354180398069301</v>
      </c>
      <c r="J14" s="111">
        <f>'Esercizio 1'!J40</f>
        <v>-0.11342983266459999</v>
      </c>
      <c r="K14" s="124"/>
      <c r="L14" s="82">
        <f t="shared" si="0"/>
        <v>-0.11342983266459999</v>
      </c>
      <c r="M14" s="10"/>
      <c r="N14" s="10"/>
      <c r="O14" s="10"/>
      <c r="P14" s="10"/>
      <c r="Q14" s="1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10"/>
      <c r="AQ14" s="72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s="7" customFormat="1" ht="26.25" customHeight="1">
      <c r="A15" s="34"/>
      <c r="B15" s="125" t="s">
        <v>15</v>
      </c>
      <c r="C15" s="22" t="s">
        <v>0</v>
      </c>
      <c r="D15" s="127"/>
      <c r="E15" s="125"/>
      <c r="F15" s="23"/>
      <c r="G15" s="23"/>
      <c r="H15" s="112">
        <f>+H10+H13+H14+H12</f>
        <v>0.45102498401489921</v>
      </c>
      <c r="I15" s="112">
        <f t="shared" ref="I15:J15" si="1">+I10+I13+I14+I12</f>
        <v>3.9510112203323993</v>
      </c>
      <c r="J15" s="112">
        <f t="shared" si="1"/>
        <v>4.2513777703206692</v>
      </c>
      <c r="K15" s="124"/>
      <c r="L15" s="112">
        <f>+L10+L13+L14+L12</f>
        <v>4.2513777703206692</v>
      </c>
      <c r="M15" s="10"/>
      <c r="N15" s="10"/>
      <c r="O15" s="10"/>
      <c r="P15" s="10"/>
      <c r="Q15" s="1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10"/>
      <c r="AQ15" s="72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s="7" customFormat="1" ht="26.25" customHeight="1">
      <c r="A16" s="34"/>
      <c r="B16" s="19"/>
      <c r="D16" s="9"/>
      <c r="F16" s="31"/>
      <c r="G16" s="31"/>
      <c r="H16" s="11"/>
      <c r="I16" s="11"/>
      <c r="J16" s="11"/>
      <c r="K16" s="77"/>
      <c r="L16" s="11"/>
      <c r="M16" s="10"/>
      <c r="N16" s="10"/>
      <c r="O16" s="10"/>
      <c r="P16" s="10"/>
      <c r="Q16" s="1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10"/>
      <c r="AQ16" s="72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s="7" customFormat="1" ht="26.25" customHeight="1">
      <c r="A17" s="34"/>
      <c r="B17" s="19" t="s">
        <v>309</v>
      </c>
      <c r="C17" s="8" t="s">
        <v>0</v>
      </c>
      <c r="D17" s="9"/>
      <c r="F17" s="31"/>
      <c r="G17" s="31"/>
      <c r="H17" s="82">
        <f>H15*(1-'Esercizio 2'!$D$12)</f>
        <v>0.31571748881042944</v>
      </c>
      <c r="I17" s="82">
        <f>I15*(1-'Esercizio 2'!$D$12)</f>
        <v>2.7657078542326792</v>
      </c>
      <c r="J17" s="82">
        <f>J15*(1-'Esercizio 2'!$D$12)</f>
        <v>2.9759644392244682</v>
      </c>
      <c r="K17" s="77"/>
      <c r="L17" s="82">
        <f>J17</f>
        <v>2.9759644392244682</v>
      </c>
      <c r="M17" s="10"/>
      <c r="N17" s="10"/>
      <c r="O17" s="10"/>
      <c r="P17" s="10"/>
      <c r="Q17" s="1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10"/>
      <c r="AQ17" s="72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s="7" customFormat="1" ht="26.25" customHeight="1">
      <c r="A18" s="34"/>
      <c r="B18" s="19"/>
      <c r="D18" s="9"/>
      <c r="F18" s="31"/>
      <c r="G18" s="31"/>
      <c r="H18" s="11"/>
      <c r="I18" s="11"/>
      <c r="J18" s="11"/>
      <c r="K18" s="77"/>
      <c r="L18" s="11"/>
      <c r="M18" s="10"/>
      <c r="N18" s="10"/>
      <c r="O18" s="10"/>
      <c r="P18" s="10"/>
      <c r="Q18" s="1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10"/>
      <c r="AQ18" s="72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s="7" customFormat="1" ht="26.25" customHeight="1">
      <c r="A19" s="34"/>
      <c r="B19" s="2" t="s">
        <v>308</v>
      </c>
      <c r="C19" s="22" t="s">
        <v>0</v>
      </c>
      <c r="D19" s="4"/>
      <c r="E19" s="2"/>
      <c r="F19" s="23"/>
      <c r="G19" s="23"/>
      <c r="H19" s="115">
        <f>+H15-H17</f>
        <v>0.13530749520446977</v>
      </c>
      <c r="I19" s="115">
        <f t="shared" ref="I19:J19" si="2">+I15-I17</f>
        <v>1.1853033660997201</v>
      </c>
      <c r="J19" s="115">
        <f t="shared" si="2"/>
        <v>1.275413331096201</v>
      </c>
      <c r="K19" s="77"/>
      <c r="L19" s="82">
        <f>J19</f>
        <v>1.275413331096201</v>
      </c>
      <c r="M19" s="10"/>
      <c r="N19" s="10"/>
      <c r="O19" s="10"/>
      <c r="P19" s="10"/>
      <c r="Q19" s="1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10"/>
      <c r="AQ19" s="72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s="7" customFormat="1" ht="26.25" customHeight="1">
      <c r="A20" s="34"/>
      <c r="B20" s="42"/>
      <c r="C20" s="113"/>
      <c r="D20" s="43"/>
      <c r="E20" s="42"/>
      <c r="F20" s="27"/>
      <c r="G20" s="27"/>
      <c r="H20" s="114"/>
      <c r="I20" s="114"/>
      <c r="J20" s="114"/>
      <c r="K20" s="77"/>
      <c r="L20" s="114"/>
      <c r="M20" s="10"/>
      <c r="N20" s="10"/>
      <c r="O20" s="10"/>
      <c r="P20" s="10"/>
      <c r="Q20" s="1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10"/>
      <c r="AQ20" s="72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s="7" customFormat="1" ht="26.25" customHeight="1">
      <c r="A21" s="34"/>
      <c r="B21" s="19" t="s">
        <v>3</v>
      </c>
      <c r="C21" s="8" t="s">
        <v>0</v>
      </c>
      <c r="D21" s="9"/>
      <c r="F21" s="31"/>
      <c r="G21" s="31"/>
      <c r="H21" s="111">
        <f t="shared" ref="H21:J22" si="3">-H13</f>
        <v>2.8401640605410621</v>
      </c>
      <c r="I21" s="111">
        <f t="shared" si="3"/>
        <v>1.6186276209868971</v>
      </c>
      <c r="J21" s="111">
        <f t="shared" si="3"/>
        <v>2.1526713790844298</v>
      </c>
      <c r="K21" s="77"/>
      <c r="L21" s="82">
        <f t="shared" ref="L21:L29" si="4">J21</f>
        <v>2.1526713790844298</v>
      </c>
      <c r="M21" s="10"/>
      <c r="N21" s="10"/>
      <c r="O21" s="10"/>
      <c r="P21" s="10"/>
      <c r="Q21" s="1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10"/>
      <c r="AQ21" s="72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s="7" customFormat="1" ht="26.25" customHeight="1">
      <c r="A22" s="34"/>
      <c r="B22" s="19" t="s">
        <v>323</v>
      </c>
      <c r="C22" s="8" t="s">
        <v>0</v>
      </c>
      <c r="D22" s="9"/>
      <c r="F22" s="31"/>
      <c r="G22" s="31"/>
      <c r="H22" s="111">
        <f t="shared" si="3"/>
        <v>0.54526212097631799</v>
      </c>
      <c r="I22" s="111">
        <f t="shared" si="3"/>
        <v>0.35354180398069301</v>
      </c>
      <c r="J22" s="111">
        <f t="shared" si="3"/>
        <v>0.11342983266459999</v>
      </c>
      <c r="K22" s="77"/>
      <c r="L22" s="82">
        <f t="shared" si="4"/>
        <v>0.11342983266459999</v>
      </c>
      <c r="M22" s="10"/>
      <c r="N22" s="10"/>
      <c r="O22" s="10"/>
      <c r="P22" s="10"/>
      <c r="Q22" s="1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10"/>
      <c r="AQ22" s="72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s="7" customFormat="1" ht="26.25" customHeight="1">
      <c r="A23" s="34"/>
      <c r="B23" s="19" t="s">
        <v>6</v>
      </c>
      <c r="C23" s="8" t="s">
        <v>0</v>
      </c>
      <c r="D23" s="9"/>
      <c r="F23" s="31"/>
      <c r="G23" s="31"/>
      <c r="H23" s="111">
        <f>+'Esercizio 1'!H12</f>
        <v>-18.067912</v>
      </c>
      <c r="I23" s="111">
        <f>+'Esercizio 1'!I12</f>
        <v>-0.79666000000000281</v>
      </c>
      <c r="J23" s="111">
        <f>+'Esercizio 1'!J12</f>
        <v>-4.9980350000000016</v>
      </c>
      <c r="K23" s="77"/>
      <c r="L23" s="82">
        <f t="shared" si="4"/>
        <v>-4.9980350000000016</v>
      </c>
      <c r="M23" s="10"/>
      <c r="N23" s="10"/>
      <c r="O23" s="10"/>
      <c r="P23" s="10"/>
      <c r="Q23" s="1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10"/>
      <c r="AQ23" s="72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s="7" customFormat="1" ht="26.25" customHeight="1">
      <c r="A24" s="34"/>
      <c r="B24" s="19" t="s">
        <v>7</v>
      </c>
      <c r="C24" s="8" t="s">
        <v>0</v>
      </c>
      <c r="D24" s="9"/>
      <c r="F24" s="31"/>
      <c r="G24" s="31"/>
      <c r="H24" s="111">
        <f>+'Esercizio 1'!H13</f>
        <v>24.5523039944703</v>
      </c>
      <c r="I24" s="111">
        <f>+'Esercizio 1'!I13</f>
        <v>-25.397816899367747</v>
      </c>
      <c r="J24" s="111">
        <f>+'Esercizio 1'!J13</f>
        <v>5.528971519214636</v>
      </c>
      <c r="K24" s="77"/>
      <c r="L24" s="82">
        <f t="shared" si="4"/>
        <v>5.528971519214636</v>
      </c>
      <c r="M24" s="10"/>
      <c r="N24" s="10"/>
      <c r="O24" s="10"/>
      <c r="P24" s="10"/>
      <c r="Q24" s="1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10"/>
      <c r="AQ24" s="72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s="7" customFormat="1" ht="26.25" customHeight="1">
      <c r="A25" s="34"/>
      <c r="B25" s="19" t="s">
        <v>8</v>
      </c>
      <c r="C25" s="8" t="s">
        <v>0</v>
      </c>
      <c r="D25" s="9"/>
      <c r="F25" s="31"/>
      <c r="G25" s="31"/>
      <c r="H25" s="111">
        <f>+'Esercizio 1'!H14</f>
        <v>-4.6593265520499187</v>
      </c>
      <c r="I25" s="111">
        <f>+'Esercizio 1'!I14</f>
        <v>29.079061193210858</v>
      </c>
      <c r="J25" s="111">
        <f>+'Esercizio 1'!J14</f>
        <v>0.39989664362967048</v>
      </c>
      <c r="K25" s="77"/>
      <c r="L25" s="82">
        <f t="shared" si="4"/>
        <v>0.39989664362967048</v>
      </c>
      <c r="M25" s="10"/>
      <c r="N25" s="10"/>
      <c r="O25" s="10"/>
      <c r="P25" s="10"/>
      <c r="Q25" s="1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10"/>
      <c r="AQ25" s="72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s="7" customFormat="1" ht="26.25" customHeight="1">
      <c r="A26" s="34"/>
      <c r="B26" s="19" t="s">
        <v>9</v>
      </c>
      <c r="C26" s="8" t="s">
        <v>0</v>
      </c>
      <c r="D26" s="9"/>
      <c r="F26" s="31"/>
      <c r="G26" s="31"/>
      <c r="H26" s="111">
        <f>+'Esercizio 1'!H15</f>
        <v>-2.7154562257409158</v>
      </c>
      <c r="I26" s="111">
        <f>+'Esercizio 1'!I15</f>
        <v>-0.19005557721127353</v>
      </c>
      <c r="J26" s="111">
        <f>+'Esercizio 1'!J15</f>
        <v>-0.10588012653469825</v>
      </c>
      <c r="K26" s="77"/>
      <c r="L26" s="82">
        <f t="shared" si="4"/>
        <v>-0.10588012653469825</v>
      </c>
      <c r="M26" s="10"/>
      <c r="N26" s="10"/>
      <c r="O26" s="10"/>
      <c r="P26" s="10"/>
      <c r="Q26" s="1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10"/>
      <c r="AQ26" s="72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s="7" customFormat="1" ht="26.25" customHeight="1">
      <c r="A27" s="34"/>
      <c r="B27" s="19" t="s">
        <v>10</v>
      </c>
      <c r="C27" s="8" t="s">
        <v>0</v>
      </c>
      <c r="D27" s="9"/>
      <c r="F27" s="31"/>
      <c r="G27" s="31"/>
      <c r="H27" s="111">
        <f>+'Esercizio 1'!H16</f>
        <v>0.41840268503063438</v>
      </c>
      <c r="I27" s="111">
        <f>+'Esercizio 1'!I16</f>
        <v>0.12003632671450859</v>
      </c>
      <c r="J27" s="111">
        <f>+'Esercizio 1'!J16</f>
        <v>0.12606459098694778</v>
      </c>
      <c r="K27" s="77"/>
      <c r="L27" s="82">
        <f t="shared" si="4"/>
        <v>0.12606459098694778</v>
      </c>
      <c r="M27" s="10"/>
      <c r="N27" s="10"/>
      <c r="O27" s="10"/>
      <c r="P27" s="10"/>
      <c r="Q27" s="1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10"/>
      <c r="AQ27" s="72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s="7" customFormat="1" ht="26.25" customHeight="1">
      <c r="A28" s="34"/>
      <c r="B28" s="19" t="s">
        <v>11</v>
      </c>
      <c r="C28" s="8" t="s">
        <v>0</v>
      </c>
      <c r="D28" s="9"/>
      <c r="F28" s="31"/>
      <c r="G28" s="31"/>
      <c r="H28" s="111">
        <f>+'Esercizio 1'!H17</f>
        <v>0</v>
      </c>
      <c r="I28" s="111">
        <f>+'Esercizio 1'!I17</f>
        <v>4.4408920985006262E-16</v>
      </c>
      <c r="J28" s="111">
        <f>+'Esercizio 1'!J17</f>
        <v>3.8857805861880479E-16</v>
      </c>
      <c r="K28" s="77"/>
      <c r="L28" s="82">
        <f t="shared" si="4"/>
        <v>3.8857805861880479E-16</v>
      </c>
      <c r="M28" s="10"/>
      <c r="N28" s="10"/>
      <c r="O28" s="10"/>
      <c r="P28" s="10"/>
      <c r="Q28" s="1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10"/>
      <c r="AQ28" s="72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s="7" customFormat="1" ht="26.25" customHeight="1">
      <c r="A29" s="34"/>
      <c r="B29" s="19" t="s">
        <v>12</v>
      </c>
      <c r="C29" s="8" t="s">
        <v>0</v>
      </c>
      <c r="D29" s="9"/>
      <c r="F29" s="31"/>
      <c r="G29" s="31"/>
      <c r="H29" s="111">
        <f>+'Esercizio 1'!H23</f>
        <v>4.5262120976313103E-2</v>
      </c>
      <c r="I29" s="111">
        <f>+'Esercizio 1'!I23</f>
        <v>-0.64645819601931054</v>
      </c>
      <c r="J29" s="111">
        <f>+'Esercizio 1'!J23</f>
        <v>-0.88657016733539917</v>
      </c>
      <c r="K29" s="77"/>
      <c r="L29" s="82">
        <f t="shared" si="4"/>
        <v>-0.88657016733539917</v>
      </c>
      <c r="M29" s="10"/>
      <c r="N29" s="10"/>
      <c r="O29" s="10"/>
      <c r="P29" s="10"/>
      <c r="Q29" s="1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10"/>
      <c r="AQ29" s="72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s="7" customFormat="1" ht="26.25" customHeight="1">
      <c r="A30" s="34"/>
      <c r="B30" s="19"/>
      <c r="C30" s="8"/>
      <c r="D30" s="9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10"/>
      <c r="AQ30" s="72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s="7" customFormat="1" ht="26.25" customHeight="1" thickBot="1">
      <c r="A31" s="34"/>
      <c r="B31" s="35" t="s">
        <v>13</v>
      </c>
      <c r="C31" s="36" t="s">
        <v>0</v>
      </c>
      <c r="D31" s="37"/>
      <c r="E31" s="35"/>
      <c r="F31" s="38"/>
      <c r="G31" s="38"/>
      <c r="H31" s="39">
        <f>+SUM(H19:H29)</f>
        <v>3.0940076994082633</v>
      </c>
      <c r="I31" s="39">
        <f>+SUM(I19:I29)</f>
        <v>5.325579638394343</v>
      </c>
      <c r="J31" s="39">
        <f>+SUM(J19:J29)</f>
        <v>3.6059620028063866</v>
      </c>
      <c r="K31" s="77"/>
      <c r="L31" s="39">
        <f>+SUM(L19:L29)</f>
        <v>3.6059620028063866</v>
      </c>
      <c r="M31" s="10"/>
      <c r="N31" s="10"/>
      <c r="O31" s="10"/>
      <c r="P31" s="10"/>
      <c r="Q31" s="1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10"/>
      <c r="AQ31" s="72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s="7" customFormat="1" ht="26.25" customHeight="1">
      <c r="A32" s="34"/>
      <c r="D32" s="9"/>
      <c r="F32" s="31"/>
      <c r="G32" s="31"/>
      <c r="H32" s="11"/>
      <c r="I32" s="11"/>
      <c r="J32" s="11"/>
      <c r="K32" s="77"/>
      <c r="L32" s="11"/>
      <c r="M32" s="10"/>
      <c r="N32" s="10"/>
      <c r="O32" s="10"/>
      <c r="P32" s="10"/>
      <c r="Q32" s="1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10"/>
      <c r="AQ32" s="72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s="7" customFormat="1">
      <c r="A33" s="34"/>
      <c r="D33" s="9"/>
      <c r="F33" s="31"/>
      <c r="G33" s="31"/>
      <c r="H33" s="11"/>
      <c r="I33" s="9"/>
      <c r="J33" s="9"/>
      <c r="K33" s="77"/>
      <c r="L33" s="10"/>
      <c r="M33" s="10"/>
      <c r="N33" s="10"/>
      <c r="O33" s="10"/>
      <c r="P33" s="10"/>
      <c r="Q33" s="1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10"/>
      <c r="AQ33" s="72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s="7" customFormat="1" ht="28.5" customHeight="1">
      <c r="A34" s="34"/>
      <c r="B34" s="19" t="s">
        <v>45</v>
      </c>
      <c r="C34" s="121">
        <f>+'Esercizio 2'!D23</f>
        <v>5.2249999999999998E-2</v>
      </c>
      <c r="D34" s="9"/>
      <c r="F34" s="31"/>
      <c r="G34" s="31"/>
      <c r="H34" s="11"/>
      <c r="I34" s="11"/>
      <c r="J34" s="11"/>
      <c r="K34" s="77"/>
      <c r="L34" s="10"/>
      <c r="M34" s="10"/>
      <c r="N34" s="10"/>
      <c r="O34" s="10"/>
      <c r="P34" s="10"/>
      <c r="Q34" s="10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10"/>
      <c r="AQ34" s="72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/>
    <row r="36" spans="1:52">
      <c r="B36" s="19" t="s">
        <v>310</v>
      </c>
      <c r="H36" s="111">
        <v>1</v>
      </c>
      <c r="I36" s="111">
        <f>+H36+1</f>
        <v>2</v>
      </c>
      <c r="J36" s="111">
        <f>+I36+1</f>
        <v>3</v>
      </c>
    </row>
    <row r="37" spans="1:52">
      <c r="B37" s="19" t="s">
        <v>311</v>
      </c>
      <c r="H37" s="130">
        <f>1/((1+C34)^H36)</f>
        <v>0.95034449988120706</v>
      </c>
      <c r="I37" s="130">
        <f>1/((1+C34)^I36)</f>
        <v>0.90315466845446146</v>
      </c>
      <c r="J37" s="130">
        <f>1/((1+C34)^J36)</f>
        <v>0.8583080717077326</v>
      </c>
      <c r="L37" s="82"/>
    </row>
    <row r="38" spans="1:52"/>
    <row r="39" spans="1:52"/>
    <row r="40" spans="1:52" s="7" customFormat="1" ht="26.25" customHeight="1" thickBot="1">
      <c r="A40" s="34"/>
      <c r="B40" s="35" t="s">
        <v>312</v>
      </c>
      <c r="C40" s="36" t="s">
        <v>0</v>
      </c>
      <c r="D40" s="37"/>
      <c r="E40" s="35"/>
      <c r="F40" s="38"/>
      <c r="G40" s="38"/>
      <c r="H40" s="39">
        <f>+H31*H37</f>
        <v>2.94037319972275</v>
      </c>
      <c r="I40" s="39">
        <f>+I31*I37</f>
        <v>4.8098221126418732</v>
      </c>
      <c r="J40" s="39">
        <f>+J31*J37</f>
        <v>3.0950262932801031</v>
      </c>
      <c r="K40" s="77"/>
      <c r="L40" s="39">
        <f>+L31</f>
        <v>3.6059620028063866</v>
      </c>
      <c r="M40" s="10"/>
      <c r="N40" s="10"/>
      <c r="O40" s="10"/>
      <c r="P40" s="10"/>
      <c r="Q40" s="10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10"/>
      <c r="AQ40" s="72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/>
    <row r="42" spans="1:52"/>
    <row r="43" spans="1:52"/>
    <row r="44" spans="1:52"/>
    <row r="45" spans="1:52">
      <c r="B45" s="54" t="s">
        <v>319</v>
      </c>
      <c r="C45" s="54"/>
    </row>
    <row r="46" spans="1:52" ht="25.5" customHeight="1">
      <c r="B46" s="19" t="s">
        <v>313</v>
      </c>
      <c r="C46" s="117">
        <f>+L40</f>
        <v>3.6059620028063866</v>
      </c>
    </row>
    <row r="47" spans="1:52" ht="25.5" customHeight="1">
      <c r="B47" s="19" t="s">
        <v>314</v>
      </c>
      <c r="C47" s="116">
        <f>C34</f>
        <v>5.2249999999999998E-2</v>
      </c>
    </row>
    <row r="48" spans="1:52" ht="25.5" customHeight="1">
      <c r="B48" s="19" t="s">
        <v>315</v>
      </c>
      <c r="C48" s="106"/>
    </row>
    <row r="49" spans="2:3" ht="25.5" customHeight="1">
      <c r="B49" s="19" t="s">
        <v>316</v>
      </c>
      <c r="C49" s="117">
        <f>+L37</f>
        <v>0</v>
      </c>
    </row>
    <row r="50" spans="2:3" ht="25.5" customHeight="1" thickBot="1">
      <c r="B50" s="35" t="s">
        <v>317</v>
      </c>
      <c r="C50" s="122"/>
    </row>
    <row r="51" spans="2:3" ht="25.5" customHeight="1">
      <c r="B51" s="96"/>
      <c r="C51" s="118"/>
    </row>
    <row r="52" spans="2:3" ht="25.5" customHeight="1">
      <c r="B52" s="96"/>
      <c r="C52" s="118"/>
    </row>
    <row r="53" spans="2:3" ht="25.5" customHeight="1">
      <c r="B53" s="54" t="s">
        <v>321</v>
      </c>
      <c r="C53" s="57"/>
    </row>
    <row r="54" spans="2:3" ht="25.5" customHeight="1">
      <c r="B54" s="19" t="s">
        <v>318</v>
      </c>
      <c r="C54" s="117">
        <f>+SUM(H40:J40)</f>
        <v>10.845221605644726</v>
      </c>
    </row>
    <row r="55" spans="2:3" ht="25.5" customHeight="1">
      <c r="B55" s="19" t="s">
        <v>319</v>
      </c>
      <c r="C55" s="117">
        <f>+C50</f>
        <v>0</v>
      </c>
    </row>
    <row r="56" spans="2:3" ht="25.5" customHeight="1" thickBot="1">
      <c r="B56" s="35" t="s">
        <v>320</v>
      </c>
      <c r="C56" s="119">
        <f>+C54+C55</f>
        <v>10.845221605644726</v>
      </c>
    </row>
    <row r="57" spans="2:3" ht="25.5" customHeight="1">
      <c r="B57" s="19" t="s">
        <v>322</v>
      </c>
      <c r="C57" s="120"/>
    </row>
    <row r="58" spans="2:3" ht="25.5" customHeight="1" thickBot="1">
      <c r="B58" s="35" t="s">
        <v>321</v>
      </c>
      <c r="C58" s="119">
        <f>+C56+C57</f>
        <v>10.845221605644726</v>
      </c>
    </row>
    <row r="59" spans="2:3"/>
    <row r="60" spans="2:3"/>
    <row r="61" spans="2:3"/>
    <row r="62" spans="2:3"/>
    <row r="63" spans="2:3"/>
  </sheetData>
  <mergeCells count="1">
    <mergeCell ref="B6:L6"/>
  </mergeCells>
  <pageMargins left="0.6" right="0.23622047244094491" top="0.47244094488188981" bottom="0.74803149606299213" header="0.31496062992125984" footer="0.31496062992125984"/>
  <pageSetup paperSize="9" scale="43" orientation="portrait" r:id="rId1"/>
  <colBreaks count="2" manualBreakCount="2">
    <brk id="15" max="1048575" man="1"/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showGridLines="0" tabSelected="1" zoomScale="70" zoomScaleNormal="70" workbookViewId="0">
      <selection activeCell="D10" sqref="D10"/>
    </sheetView>
  </sheetViews>
  <sheetFormatPr defaultColWidth="0" defaultRowHeight="20.399999999999999" zeroHeight="1"/>
  <cols>
    <col min="1" max="1" width="5.77734375" style="34" customWidth="1"/>
    <col min="2" max="2" width="61.21875" style="85" bestFit="1" customWidth="1"/>
    <col min="3" max="3" width="28.21875" style="84" customWidth="1"/>
    <col min="4" max="4" width="28.21875" style="85" customWidth="1"/>
    <col min="5" max="5" width="9.21875" style="85" customWidth="1"/>
    <col min="6" max="16384" width="9.21875" style="85" hidden="1"/>
  </cols>
  <sheetData>
    <row r="1" spans="1:4"/>
    <row r="2" spans="1:4">
      <c r="B2" s="83" t="s">
        <v>47</v>
      </c>
    </row>
    <row r="3" spans="1:4"/>
    <row r="4" spans="1:4">
      <c r="B4" s="92" t="s">
        <v>55</v>
      </c>
    </row>
    <row r="5" spans="1:4"/>
    <row r="6" spans="1:4" ht="42.75" customHeight="1">
      <c r="B6" s="129" t="s">
        <v>303</v>
      </c>
      <c r="C6" s="129"/>
      <c r="D6" s="129"/>
    </row>
    <row r="7" spans="1:4"/>
    <row r="8" spans="1:4">
      <c r="B8" s="85" t="s">
        <v>15</v>
      </c>
      <c r="C8" s="84" t="s">
        <v>38</v>
      </c>
      <c r="D8" s="109">
        <v>10</v>
      </c>
    </row>
    <row r="9" spans="1:4">
      <c r="A9" s="51"/>
      <c r="B9" s="85" t="s">
        <v>3</v>
      </c>
      <c r="C9" s="84" t="s">
        <v>38</v>
      </c>
      <c r="D9" s="109">
        <v>5</v>
      </c>
    </row>
    <row r="10" spans="1:4">
      <c r="A10" s="51"/>
      <c r="B10" s="85" t="s">
        <v>44</v>
      </c>
      <c r="C10" s="84" t="s">
        <v>43</v>
      </c>
      <c r="D10" s="110">
        <v>6</v>
      </c>
    </row>
    <row r="11" spans="1:4">
      <c r="A11" s="51"/>
      <c r="B11" s="85" t="s">
        <v>42</v>
      </c>
      <c r="C11" s="84" t="s">
        <v>38</v>
      </c>
      <c r="D11" s="109">
        <v>10</v>
      </c>
    </row>
    <row r="12" spans="1:4">
      <c r="A12" s="51"/>
      <c r="B12" s="85" t="s">
        <v>41</v>
      </c>
      <c r="C12" s="84" t="s">
        <v>40</v>
      </c>
      <c r="D12" s="109">
        <v>5</v>
      </c>
    </row>
    <row r="13" spans="1:4">
      <c r="A13" s="51"/>
    </row>
    <row r="14" spans="1:4" ht="34.5" customHeight="1">
      <c r="A14" s="51"/>
      <c r="B14" s="85" t="s">
        <v>39</v>
      </c>
      <c r="C14" s="84" t="s">
        <v>38</v>
      </c>
      <c r="D14" s="86">
        <f>(6*(D8+D9)-D11)/D12</f>
        <v>16</v>
      </c>
    </row>
    <row r="15" spans="1:4">
      <c r="A15" s="51"/>
    </row>
    <row r="17" spans="1:1" hidden="1">
      <c r="A17" s="73"/>
    </row>
  </sheetData>
  <mergeCells count="1">
    <mergeCell ref="B6:D6"/>
  </mergeCells>
  <pageMargins left="0.7" right="0.7" top="0.75" bottom="0.75" header="0.3" footer="0.3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A1:H160"/>
  <sheetViews>
    <sheetView workbookViewId="0"/>
  </sheetViews>
  <sheetFormatPr defaultColWidth="0" defaultRowHeight="13.8" zeroHeight="1"/>
  <cols>
    <col min="1" max="1" width="33.77734375" style="96" customWidth="1"/>
    <col min="2" max="2" width="10.77734375" style="98" customWidth="1"/>
    <col min="3" max="5" width="10.77734375" style="96" customWidth="1"/>
    <col min="6" max="8" width="10.77734375" style="96" hidden="1" customWidth="1"/>
    <col min="9" max="16384" width="9.21875" style="96" hidden="1"/>
  </cols>
  <sheetData>
    <row r="1" spans="1:4"/>
    <row r="2" spans="1:4">
      <c r="A2" s="96" t="s">
        <v>61</v>
      </c>
      <c r="B2" s="98">
        <v>0.2</v>
      </c>
    </row>
    <row r="3" spans="1:4">
      <c r="A3" s="96" t="s">
        <v>62</v>
      </c>
      <c r="B3" s="98">
        <v>0.1</v>
      </c>
    </row>
    <row r="4" spans="1:4">
      <c r="A4" s="96" t="s">
        <v>63</v>
      </c>
      <c r="B4" s="98" t="s">
        <v>64</v>
      </c>
      <c r="C4" s="99">
        <v>0.19</v>
      </c>
      <c r="D4" s="99">
        <v>0.25</v>
      </c>
    </row>
    <row r="5" spans="1:4">
      <c r="A5" s="96" t="s">
        <v>65</v>
      </c>
      <c r="B5" s="98">
        <v>0.35</v>
      </c>
    </row>
    <row r="6" spans="1:4">
      <c r="A6" s="96" t="s">
        <v>66</v>
      </c>
      <c r="B6" s="98">
        <v>0.35</v>
      </c>
    </row>
    <row r="7" spans="1:4">
      <c r="A7" s="96" t="s">
        <v>67</v>
      </c>
      <c r="B7" s="98">
        <v>0.2</v>
      </c>
    </row>
    <row r="8" spans="1:4">
      <c r="A8" s="96" t="s">
        <v>68</v>
      </c>
      <c r="B8" s="98">
        <v>0.28000000000000003</v>
      </c>
    </row>
    <row r="9" spans="1:4">
      <c r="A9" s="96" t="s">
        <v>69</v>
      </c>
      <c r="B9" s="98">
        <v>0.3</v>
      </c>
    </row>
    <row r="10" spans="1:4">
      <c r="A10" s="96" t="s">
        <v>70</v>
      </c>
      <c r="B10" s="98">
        <v>0.25</v>
      </c>
    </row>
    <row r="11" spans="1:4">
      <c r="A11" s="96" t="s">
        <v>71</v>
      </c>
      <c r="B11" s="98">
        <v>0.2</v>
      </c>
    </row>
    <row r="12" spans="1:4">
      <c r="A12" s="96" t="s">
        <v>72</v>
      </c>
      <c r="B12" s="98">
        <v>0</v>
      </c>
    </row>
    <row r="13" spans="1:4">
      <c r="A13" s="96" t="s">
        <v>73</v>
      </c>
      <c r="B13" s="98" t="s">
        <v>74</v>
      </c>
      <c r="C13" s="99">
        <v>0</v>
      </c>
      <c r="D13" s="99">
        <v>0.46</v>
      </c>
    </row>
    <row r="14" spans="1:4">
      <c r="A14" s="96" t="s">
        <v>75</v>
      </c>
      <c r="B14" s="98">
        <v>0.25</v>
      </c>
    </row>
    <row r="15" spans="1:4">
      <c r="A15" s="96" t="s">
        <v>76</v>
      </c>
      <c r="B15" s="98">
        <v>0.18</v>
      </c>
    </row>
    <row r="16" spans="1:4">
      <c r="A16" s="96" t="s">
        <v>77</v>
      </c>
      <c r="B16" s="98">
        <v>0.33</v>
      </c>
    </row>
    <row r="17" spans="1:2">
      <c r="A17" s="96" t="s">
        <v>78</v>
      </c>
      <c r="B17" s="98">
        <v>0</v>
      </c>
    </row>
    <row r="18" spans="1:2">
      <c r="A18" s="96" t="s">
        <v>79</v>
      </c>
      <c r="B18" s="98">
        <v>0.25</v>
      </c>
    </row>
    <row r="19" spans="1:2">
      <c r="A19" s="96" t="s">
        <v>80</v>
      </c>
      <c r="B19" s="98">
        <v>0</v>
      </c>
    </row>
    <row r="20" spans="1:2">
      <c r="A20" s="96" t="s">
        <v>81</v>
      </c>
      <c r="B20" s="98">
        <v>0.22</v>
      </c>
    </row>
    <row r="21" spans="1:2">
      <c r="A21" s="96" t="s">
        <v>82</v>
      </c>
      <c r="B21" s="98">
        <v>0.15</v>
      </c>
    </row>
    <row r="22" spans="1:2">
      <c r="A22" s="96" t="s">
        <v>83</v>
      </c>
      <c r="B22" s="98">
        <v>0</v>
      </c>
    </row>
    <row r="23" spans="1:2">
      <c r="A23" s="96" t="s">
        <v>84</v>
      </c>
      <c r="B23" s="98">
        <v>0.2</v>
      </c>
    </row>
    <row r="24" spans="1:2">
      <c r="A24" s="96" t="s">
        <v>85</v>
      </c>
      <c r="B24" s="98">
        <v>0.1</v>
      </c>
    </row>
    <row r="25" spans="1:2">
      <c r="A25" s="96" t="s">
        <v>86</v>
      </c>
      <c r="B25" s="98">
        <v>0.2</v>
      </c>
    </row>
    <row r="26" spans="1:2">
      <c r="A26" s="96" t="s">
        <v>87</v>
      </c>
      <c r="B26" s="98">
        <v>0.38500000000000001</v>
      </c>
    </row>
    <row r="27" spans="1:2">
      <c r="A27" s="96" t="s">
        <v>88</v>
      </c>
      <c r="B27" s="98">
        <v>0.15</v>
      </c>
    </row>
    <row r="28" spans="1:2">
      <c r="A28" s="96" t="s">
        <v>89</v>
      </c>
      <c r="B28" s="98">
        <v>0</v>
      </c>
    </row>
    <row r="29" spans="1:2">
      <c r="A29" s="96" t="s">
        <v>90</v>
      </c>
      <c r="B29" s="98">
        <v>0.4</v>
      </c>
    </row>
    <row r="30" spans="1:2">
      <c r="A30" s="96" t="s">
        <v>91</v>
      </c>
      <c r="B30" s="98">
        <v>0.2</v>
      </c>
    </row>
    <row r="31" spans="1:2">
      <c r="A31" s="96" t="s">
        <v>92</v>
      </c>
      <c r="B31" s="98">
        <v>0.25</v>
      </c>
    </row>
    <row r="32" spans="1:2">
      <c r="A32" s="96" t="s">
        <v>93</v>
      </c>
      <c r="B32" s="98">
        <v>0.34</v>
      </c>
    </row>
    <row r="33" spans="1:4">
      <c r="A33" s="96" t="s">
        <v>94</v>
      </c>
      <c r="B33" s="98">
        <v>0.35</v>
      </c>
    </row>
    <row r="34" spans="1:4">
      <c r="A34" s="96" t="s">
        <v>95</v>
      </c>
      <c r="B34" s="98">
        <v>0.34</v>
      </c>
    </row>
    <row r="35" spans="1:4">
      <c r="A35" s="96" t="s">
        <v>96</v>
      </c>
      <c r="B35" s="98">
        <v>0.3</v>
      </c>
    </row>
    <row r="36" spans="1:4">
      <c r="A36" s="96" t="s">
        <v>97</v>
      </c>
      <c r="B36" s="98">
        <v>0.2</v>
      </c>
    </row>
    <row r="37" spans="1:4">
      <c r="A37" s="96" t="s">
        <v>98</v>
      </c>
      <c r="B37" s="98">
        <v>0.27500000000000002</v>
      </c>
    </row>
    <row r="38" spans="1:4">
      <c r="A38" s="96" t="s">
        <v>99</v>
      </c>
      <c r="B38" s="98">
        <v>0.1</v>
      </c>
    </row>
    <row r="39" spans="1:4">
      <c r="A39" s="96" t="s">
        <v>100</v>
      </c>
      <c r="B39" s="98">
        <v>0.19</v>
      </c>
    </row>
    <row r="40" spans="1:4">
      <c r="A40" s="96" t="s">
        <v>101</v>
      </c>
      <c r="B40" s="98">
        <v>0.25</v>
      </c>
    </row>
    <row r="41" spans="1:4">
      <c r="A41" s="96" t="s">
        <v>102</v>
      </c>
      <c r="B41" s="98">
        <v>0.28999999999999998</v>
      </c>
    </row>
    <row r="42" spans="1:4">
      <c r="A42" s="96" t="s">
        <v>103</v>
      </c>
      <c r="B42" s="98">
        <v>0.23</v>
      </c>
    </row>
    <row r="43" spans="1:4">
      <c r="A43" s="96" t="s">
        <v>104</v>
      </c>
      <c r="B43" s="98" t="s">
        <v>105</v>
      </c>
      <c r="C43" s="99">
        <v>0.2</v>
      </c>
      <c r="D43" s="99">
        <v>0.25</v>
      </c>
    </row>
    <row r="44" spans="1:4">
      <c r="A44" s="96" t="s">
        <v>106</v>
      </c>
      <c r="B44" s="98" t="s">
        <v>107</v>
      </c>
      <c r="C44" s="99">
        <v>0.25</v>
      </c>
      <c r="D44" s="99">
        <v>0.3</v>
      </c>
    </row>
    <row r="45" spans="1:4">
      <c r="A45" s="96" t="s">
        <v>108</v>
      </c>
      <c r="B45" s="98">
        <v>0.35</v>
      </c>
    </row>
    <row r="46" spans="1:4">
      <c r="A46" s="96" t="s">
        <v>109</v>
      </c>
      <c r="B46" s="98">
        <v>0.21</v>
      </c>
    </row>
    <row r="47" spans="1:4">
      <c r="A47" s="96" t="s">
        <v>110</v>
      </c>
      <c r="B47" s="98" t="s">
        <v>111</v>
      </c>
      <c r="C47" s="99">
        <v>0.3</v>
      </c>
      <c r="D47" s="99">
        <v>0.35</v>
      </c>
    </row>
    <row r="48" spans="1:4">
      <c r="A48" s="96" t="s">
        <v>112</v>
      </c>
      <c r="B48" s="98">
        <v>0.2</v>
      </c>
    </row>
    <row r="49" spans="1:4">
      <c r="A49" s="96" t="s">
        <v>113</v>
      </c>
      <c r="B49" s="98">
        <v>0.245</v>
      </c>
    </row>
    <row r="50" spans="1:4">
      <c r="A50" s="96" t="s">
        <v>114</v>
      </c>
      <c r="B50" s="98">
        <v>0.33</v>
      </c>
    </row>
    <row r="51" spans="1:4">
      <c r="A51" s="96" t="s">
        <v>115</v>
      </c>
      <c r="B51" s="98">
        <v>0.35</v>
      </c>
    </row>
    <row r="52" spans="1:4">
      <c r="A52" s="96" t="s">
        <v>116</v>
      </c>
      <c r="B52" s="98">
        <v>0.15</v>
      </c>
    </row>
    <row r="53" spans="1:4">
      <c r="A53" s="96" t="s">
        <v>117</v>
      </c>
      <c r="B53" s="98" t="s">
        <v>118</v>
      </c>
      <c r="C53" s="99">
        <v>0.23</v>
      </c>
      <c r="D53" s="99">
        <v>0.33</v>
      </c>
    </row>
    <row r="54" spans="1:4">
      <c r="A54" s="96" t="s">
        <v>119</v>
      </c>
      <c r="B54" s="98">
        <v>0.25</v>
      </c>
    </row>
    <row r="55" spans="1:4">
      <c r="A55" s="96" t="s">
        <v>120</v>
      </c>
      <c r="B55" s="98">
        <v>0.26</v>
      </c>
    </row>
    <row r="56" spans="1:4">
      <c r="A56" s="96" t="s">
        <v>121</v>
      </c>
      <c r="B56" s="98">
        <v>0.35</v>
      </c>
    </row>
    <row r="57" spans="1:4">
      <c r="A57" s="96" t="s">
        <v>122</v>
      </c>
      <c r="B57" s="98">
        <v>0.31</v>
      </c>
    </row>
    <row r="58" spans="1:4">
      <c r="A58" s="96" t="s">
        <v>123</v>
      </c>
      <c r="B58" s="98">
        <v>0</v>
      </c>
    </row>
    <row r="59" spans="1:4">
      <c r="A59" s="96" t="s">
        <v>124</v>
      </c>
      <c r="B59" s="98">
        <v>0.35</v>
      </c>
    </row>
    <row r="60" spans="1:4">
      <c r="A60" s="96" t="s">
        <v>125</v>
      </c>
      <c r="B60" s="98">
        <v>0.25</v>
      </c>
    </row>
    <row r="61" spans="1:4">
      <c r="A61" s="96" t="s">
        <v>126</v>
      </c>
      <c r="B61" s="98">
        <v>0.16500000000000001</v>
      </c>
    </row>
    <row r="62" spans="1:4">
      <c r="A62" s="96" t="s">
        <v>127</v>
      </c>
      <c r="B62" s="98" t="s">
        <v>128</v>
      </c>
      <c r="C62" s="99">
        <v>0.1</v>
      </c>
      <c r="D62" s="99">
        <v>0.19</v>
      </c>
    </row>
    <row r="63" spans="1:4">
      <c r="A63" s="96" t="s">
        <v>129</v>
      </c>
      <c r="B63" s="98">
        <v>0.2</v>
      </c>
    </row>
    <row r="64" spans="1:4">
      <c r="A64" s="96" t="s">
        <v>130</v>
      </c>
      <c r="B64" s="98">
        <v>0.3</v>
      </c>
    </row>
    <row r="65" spans="1:5">
      <c r="A65" s="96" t="s">
        <v>131</v>
      </c>
      <c r="B65" s="98">
        <v>0.25</v>
      </c>
    </row>
    <row r="66" spans="1:5">
      <c r="A66" s="96" t="s">
        <v>132</v>
      </c>
      <c r="B66" s="98" t="s">
        <v>133</v>
      </c>
      <c r="C66" s="99">
        <v>0.15</v>
      </c>
      <c r="D66" s="99">
        <v>0.35</v>
      </c>
    </row>
    <row r="67" spans="1:5">
      <c r="A67" s="96" t="s">
        <v>134</v>
      </c>
      <c r="B67" s="98">
        <v>0.125</v>
      </c>
    </row>
    <row r="68" spans="1:5">
      <c r="A68" s="96" t="s">
        <v>135</v>
      </c>
      <c r="B68" s="98">
        <v>0</v>
      </c>
    </row>
    <row r="69" spans="1:5">
      <c r="A69" s="96" t="s">
        <v>136</v>
      </c>
      <c r="B69" s="98">
        <v>0.25</v>
      </c>
    </row>
    <row r="70" spans="1:5">
      <c r="A70" s="96" t="s">
        <v>137</v>
      </c>
      <c r="B70" s="98">
        <v>0.27500000000000002</v>
      </c>
    </row>
    <row r="71" spans="1:5">
      <c r="A71" s="96" t="s">
        <v>138</v>
      </c>
      <c r="B71" s="98">
        <v>0.25</v>
      </c>
    </row>
    <row r="72" spans="1:5">
      <c r="A72" s="96" t="s">
        <v>139</v>
      </c>
      <c r="B72" s="98">
        <v>0.33</v>
      </c>
    </row>
    <row r="73" spans="1:5">
      <c r="A73" s="96" t="s">
        <v>140</v>
      </c>
      <c r="B73" s="98">
        <v>0.255</v>
      </c>
    </row>
    <row r="74" spans="1:5">
      <c r="A74" s="96" t="s">
        <v>141</v>
      </c>
      <c r="B74" s="98" t="s">
        <v>142</v>
      </c>
      <c r="C74" s="99">
        <v>0</v>
      </c>
      <c r="D74" s="99">
        <v>0.1</v>
      </c>
      <c r="E74" s="99">
        <v>0.2</v>
      </c>
    </row>
    <row r="75" spans="1:5">
      <c r="A75" s="96" t="s">
        <v>143</v>
      </c>
      <c r="B75" s="98">
        <v>0.3</v>
      </c>
    </row>
    <row r="76" spans="1:5">
      <c r="A76" s="96" t="s">
        <v>144</v>
      </c>
      <c r="B76" s="98">
        <v>0.2</v>
      </c>
    </row>
    <row r="77" spans="1:5">
      <c r="A77" s="96" t="s">
        <v>145</v>
      </c>
      <c r="B77" s="98">
        <v>0.3</v>
      </c>
    </row>
    <row r="78" spans="1:5">
      <c r="A78" s="96" t="s">
        <v>146</v>
      </c>
      <c r="B78" s="98">
        <v>0.22</v>
      </c>
    </row>
    <row r="79" spans="1:5">
      <c r="A79" s="96" t="s">
        <v>147</v>
      </c>
      <c r="B79" s="98">
        <v>0.15</v>
      </c>
    </row>
    <row r="80" spans="1:5">
      <c r="A80" s="96" t="s">
        <v>148</v>
      </c>
      <c r="B80" s="98">
        <v>0.24</v>
      </c>
    </row>
    <row r="81" spans="1:4">
      <c r="A81" s="96" t="s">
        <v>149</v>
      </c>
      <c r="B81" s="98">
        <v>0.15</v>
      </c>
    </row>
    <row r="82" spans="1:4">
      <c r="A82" s="96" t="s">
        <v>150</v>
      </c>
      <c r="B82" s="98">
        <v>0.15</v>
      </c>
    </row>
    <row r="83" spans="1:4">
      <c r="A83" s="96" t="s">
        <v>151</v>
      </c>
      <c r="B83" s="98">
        <v>0.25</v>
      </c>
    </row>
    <row r="84" spans="1:4">
      <c r="A84" s="96" t="s">
        <v>152</v>
      </c>
      <c r="B84" s="98">
        <v>0.2</v>
      </c>
    </row>
    <row r="85" spans="1:4">
      <c r="A85" s="96" t="s">
        <v>153</v>
      </c>
      <c r="B85" s="98">
        <v>0.125</v>
      </c>
    </row>
    <row r="86" spans="1:4">
      <c r="A86" s="96" t="s">
        <v>154</v>
      </c>
      <c r="B86" s="98">
        <v>0.15</v>
      </c>
    </row>
    <row r="87" spans="1:4">
      <c r="A87" s="96" t="s">
        <v>155</v>
      </c>
      <c r="B87" s="98">
        <v>0.21</v>
      </c>
    </row>
    <row r="88" spans="1:4">
      <c r="A88" s="96" t="s">
        <v>156</v>
      </c>
      <c r="B88" s="98" t="s">
        <v>157</v>
      </c>
      <c r="C88" s="99">
        <v>0.09</v>
      </c>
      <c r="D88" s="99">
        <v>0.12</v>
      </c>
    </row>
    <row r="89" spans="1:4">
      <c r="A89" s="96" t="s">
        <v>158</v>
      </c>
      <c r="B89" s="98">
        <v>0.1</v>
      </c>
    </row>
    <row r="90" spans="1:4">
      <c r="A90" s="96" t="s">
        <v>159</v>
      </c>
      <c r="B90" s="98">
        <v>0.2</v>
      </c>
    </row>
    <row r="91" spans="1:4">
      <c r="A91" s="96" t="s">
        <v>160</v>
      </c>
      <c r="B91" s="98">
        <v>0.3</v>
      </c>
    </row>
    <row r="92" spans="1:4">
      <c r="A92" s="96" t="s">
        <v>161</v>
      </c>
      <c r="B92" s="98">
        <v>0.25</v>
      </c>
    </row>
    <row r="93" spans="1:4">
      <c r="A93" s="96" t="s">
        <v>162</v>
      </c>
      <c r="B93" s="98">
        <v>0</v>
      </c>
    </row>
    <row r="94" spans="1:4">
      <c r="A94" s="96" t="s">
        <v>163</v>
      </c>
      <c r="B94" s="98">
        <v>0.35</v>
      </c>
    </row>
    <row r="95" spans="1:4">
      <c r="A95" s="96" t="s">
        <v>164</v>
      </c>
      <c r="B95" s="98">
        <v>0.25</v>
      </c>
    </row>
    <row r="96" spans="1:4">
      <c r="A96" s="96" t="s">
        <v>165</v>
      </c>
      <c r="B96" s="98">
        <v>0.15</v>
      </c>
    </row>
    <row r="97" spans="1:4">
      <c r="A97" s="96" t="s">
        <v>166</v>
      </c>
      <c r="B97" s="98">
        <v>0.3</v>
      </c>
    </row>
    <row r="98" spans="1:4">
      <c r="A98" s="96" t="s">
        <v>167</v>
      </c>
      <c r="B98" s="98">
        <v>0.12</v>
      </c>
    </row>
    <row r="99" spans="1:4">
      <c r="A99" s="96" t="s">
        <v>168</v>
      </c>
      <c r="B99" s="98" t="s">
        <v>169</v>
      </c>
      <c r="C99" s="99">
        <v>0.1</v>
      </c>
      <c r="D99" s="99">
        <v>0.25</v>
      </c>
    </row>
    <row r="100" spans="1:4">
      <c r="A100" s="96" t="s">
        <v>170</v>
      </c>
      <c r="B100" s="98">
        <v>0.09</v>
      </c>
    </row>
    <row r="101" spans="1:4">
      <c r="A101" s="96" t="s">
        <v>171</v>
      </c>
      <c r="B101" s="98">
        <v>0.3</v>
      </c>
    </row>
    <row r="102" spans="1:4">
      <c r="A102" s="96" t="s">
        <v>172</v>
      </c>
      <c r="B102" s="98">
        <v>0.32</v>
      </c>
    </row>
    <row r="103" spans="1:4">
      <c r="A103" s="96" t="s">
        <v>173</v>
      </c>
      <c r="B103" s="98">
        <v>0.34</v>
      </c>
    </row>
    <row r="104" spans="1:4">
      <c r="A104" s="96" t="s">
        <v>174</v>
      </c>
      <c r="B104" s="98">
        <v>0.25</v>
      </c>
    </row>
    <row r="105" spans="1:4">
      <c r="A105" s="96" t="s">
        <v>175</v>
      </c>
      <c r="B105" s="98">
        <v>0.28000000000000003</v>
      </c>
    </row>
    <row r="106" spans="1:4">
      <c r="A106" s="96" t="s">
        <v>176</v>
      </c>
      <c r="B106" s="98">
        <v>0.3</v>
      </c>
    </row>
    <row r="107" spans="1:4">
      <c r="A107" s="96" t="s">
        <v>177</v>
      </c>
      <c r="B107" s="98">
        <v>0.3</v>
      </c>
    </row>
    <row r="108" spans="1:4">
      <c r="A108" s="96" t="s">
        <v>178</v>
      </c>
      <c r="B108" s="98">
        <v>0.35</v>
      </c>
    </row>
    <row r="109" spans="1:4">
      <c r="A109" s="96" t="s">
        <v>179</v>
      </c>
      <c r="B109" s="98">
        <v>0.28000000000000003</v>
      </c>
    </row>
    <row r="110" spans="1:4">
      <c r="A110" s="96" t="s">
        <v>180</v>
      </c>
      <c r="B110" s="98">
        <v>0.12</v>
      </c>
    </row>
    <row r="111" spans="1:4">
      <c r="A111" s="96" t="s">
        <v>181</v>
      </c>
      <c r="B111" s="98">
        <v>0.35</v>
      </c>
    </row>
    <row r="112" spans="1:4">
      <c r="A112" s="96" t="s">
        <v>182</v>
      </c>
      <c r="B112" s="98">
        <v>0.2</v>
      </c>
    </row>
    <row r="113" spans="1:5">
      <c r="A113" s="96" t="s">
        <v>183</v>
      </c>
      <c r="B113" s="98">
        <v>0.25</v>
      </c>
    </row>
    <row r="114" spans="1:5">
      <c r="A114" s="96" t="s">
        <v>184</v>
      </c>
      <c r="B114" s="98">
        <v>0.3</v>
      </c>
    </row>
    <row r="115" spans="1:5">
      <c r="A115" s="96" t="s">
        <v>185</v>
      </c>
      <c r="B115" s="98">
        <v>0.1</v>
      </c>
    </row>
    <row r="116" spans="1:5">
      <c r="A116" s="96" t="s">
        <v>186</v>
      </c>
      <c r="B116" s="98">
        <v>0.3</v>
      </c>
    </row>
    <row r="117" spans="1:5">
      <c r="A117" s="96" t="s">
        <v>187</v>
      </c>
      <c r="B117" s="98">
        <v>0.3</v>
      </c>
    </row>
    <row r="118" spans="1:5">
      <c r="A118" s="96" t="s">
        <v>188</v>
      </c>
      <c r="B118" s="98">
        <v>0.19</v>
      </c>
    </row>
    <row r="119" spans="1:5">
      <c r="A119" s="96" t="s">
        <v>189</v>
      </c>
      <c r="B119" s="98">
        <v>0.25</v>
      </c>
    </row>
    <row r="120" spans="1:5">
      <c r="A120" s="96" t="s">
        <v>190</v>
      </c>
      <c r="B120" s="98">
        <v>0.3</v>
      </c>
    </row>
    <row r="121" spans="1:5">
      <c r="A121" s="96" t="s">
        <v>191</v>
      </c>
      <c r="B121" s="98">
        <v>0.1</v>
      </c>
    </row>
    <row r="122" spans="1:5">
      <c r="A122" s="96" t="s">
        <v>192</v>
      </c>
      <c r="B122" s="98">
        <v>0.16</v>
      </c>
    </row>
    <row r="123" spans="1:5">
      <c r="A123" s="96" t="s">
        <v>193</v>
      </c>
      <c r="B123" s="98" t="s">
        <v>194</v>
      </c>
      <c r="C123" s="99">
        <v>0</v>
      </c>
      <c r="D123" s="97">
        <v>0.155</v>
      </c>
      <c r="E123" s="99">
        <v>0.2</v>
      </c>
    </row>
    <row r="124" spans="1:5">
      <c r="A124" s="96" t="s">
        <v>195</v>
      </c>
      <c r="B124" s="98">
        <v>0.3</v>
      </c>
    </row>
    <row r="125" spans="1:5">
      <c r="A125" s="96" t="s">
        <v>196</v>
      </c>
      <c r="B125" s="98" t="s">
        <v>197</v>
      </c>
      <c r="C125" s="99">
        <v>0.3</v>
      </c>
      <c r="D125" s="99">
        <v>0.85</v>
      </c>
    </row>
    <row r="126" spans="1:5">
      <c r="A126" s="96" t="s">
        <v>198</v>
      </c>
      <c r="B126" s="98">
        <v>0.25</v>
      </c>
    </row>
    <row r="127" spans="1:5">
      <c r="A127" s="96" t="s">
        <v>199</v>
      </c>
      <c r="B127" s="98">
        <v>0.15</v>
      </c>
    </row>
    <row r="128" spans="1:5">
      <c r="A128" s="96" t="s">
        <v>200</v>
      </c>
      <c r="B128" s="98">
        <v>0.33</v>
      </c>
    </row>
    <row r="129" spans="1:4">
      <c r="A129" s="96" t="s">
        <v>201</v>
      </c>
      <c r="B129" s="98">
        <v>0.17</v>
      </c>
    </row>
    <row r="130" spans="1:4">
      <c r="A130" s="96" t="s">
        <v>202</v>
      </c>
      <c r="B130" s="98">
        <v>0.34499999999999997</v>
      </c>
    </row>
    <row r="131" spans="1:4">
      <c r="A131" s="96" t="s">
        <v>203</v>
      </c>
      <c r="B131" s="98">
        <v>0.23</v>
      </c>
    </row>
    <row r="132" spans="1:4">
      <c r="A132" s="96" t="s">
        <v>204</v>
      </c>
      <c r="B132" s="98">
        <v>0.17</v>
      </c>
    </row>
    <row r="133" spans="1:4">
      <c r="A133" s="96" t="s">
        <v>205</v>
      </c>
      <c r="B133" s="98">
        <v>0.28000000000000003</v>
      </c>
    </row>
    <row r="134" spans="1:4">
      <c r="A134" s="96" t="s">
        <v>206</v>
      </c>
      <c r="B134" s="98">
        <v>0.3</v>
      </c>
    </row>
    <row r="135" spans="1:4">
      <c r="A135" s="96" t="s">
        <v>207</v>
      </c>
      <c r="B135" s="98">
        <v>0.28000000000000003</v>
      </c>
    </row>
    <row r="136" spans="1:4">
      <c r="A136" s="96" t="s">
        <v>208</v>
      </c>
      <c r="B136" s="98">
        <v>0.36</v>
      </c>
    </row>
    <row r="137" spans="1:4">
      <c r="A137" s="96" t="s">
        <v>209</v>
      </c>
      <c r="B137" s="98">
        <v>0.3</v>
      </c>
    </row>
    <row r="138" spans="1:4">
      <c r="A138" s="96" t="s">
        <v>210</v>
      </c>
      <c r="B138" s="98">
        <v>0.22</v>
      </c>
    </row>
    <row r="139" spans="1:4">
      <c r="A139" s="96" t="s">
        <v>211</v>
      </c>
      <c r="B139" s="98" t="s">
        <v>212</v>
      </c>
      <c r="C139" s="99">
        <v>0.12</v>
      </c>
      <c r="D139" s="99">
        <v>0.24</v>
      </c>
    </row>
    <row r="140" spans="1:4">
      <c r="A140" s="96" t="s">
        <v>213</v>
      </c>
      <c r="B140" s="98">
        <v>0.17</v>
      </c>
    </row>
    <row r="141" spans="1:4">
      <c r="A141" s="96" t="s">
        <v>214</v>
      </c>
      <c r="B141" s="98">
        <v>0.3</v>
      </c>
    </row>
    <row r="142" spans="1:4">
      <c r="A142" s="96" t="s">
        <v>215</v>
      </c>
      <c r="B142" s="98">
        <v>0.2</v>
      </c>
    </row>
    <row r="143" spans="1:4">
      <c r="A143" s="96" t="s">
        <v>216</v>
      </c>
      <c r="B143" s="98">
        <v>0.25</v>
      </c>
    </row>
    <row r="144" spans="1:4">
      <c r="A144" s="96" t="s">
        <v>217</v>
      </c>
      <c r="B144" s="98">
        <v>0.3</v>
      </c>
    </row>
    <row r="145" spans="1:4">
      <c r="A145" s="96" t="s">
        <v>218</v>
      </c>
      <c r="B145" s="98">
        <v>0.2</v>
      </c>
    </row>
    <row r="146" spans="1:4">
      <c r="A146" s="96" t="s">
        <v>219</v>
      </c>
      <c r="B146" s="98">
        <v>0.3</v>
      </c>
    </row>
    <row r="147" spans="1:4">
      <c r="A147" s="96" t="s">
        <v>220</v>
      </c>
      <c r="B147" s="98">
        <v>0.19</v>
      </c>
    </row>
    <row r="148" spans="1:4">
      <c r="A148" s="96" t="s">
        <v>221</v>
      </c>
      <c r="B148" s="98">
        <v>0</v>
      </c>
    </row>
    <row r="149" spans="1:4">
      <c r="A149" s="96" t="s">
        <v>222</v>
      </c>
      <c r="B149" s="98">
        <v>0.24</v>
      </c>
    </row>
    <row r="150" spans="1:4">
      <c r="A150" s="96" t="s">
        <v>223</v>
      </c>
      <c r="B150" s="98">
        <v>0.35</v>
      </c>
    </row>
    <row r="151" spans="1:4">
      <c r="A151" s="96" t="s">
        <v>224</v>
      </c>
      <c r="B151" s="98">
        <v>0.38500000000000001</v>
      </c>
    </row>
    <row r="152" spans="1:4">
      <c r="A152" s="96" t="s">
        <v>225</v>
      </c>
      <c r="B152" s="98">
        <v>0.25</v>
      </c>
    </row>
    <row r="153" spans="1:4">
      <c r="A153" s="96" t="s">
        <v>226</v>
      </c>
      <c r="B153" s="98">
        <v>0.09</v>
      </c>
    </row>
    <row r="154" spans="1:4">
      <c r="A154" s="96" t="s">
        <v>227</v>
      </c>
      <c r="B154" s="98">
        <v>0.34</v>
      </c>
    </row>
    <row r="155" spans="1:4">
      <c r="A155" s="96" t="s">
        <v>228</v>
      </c>
      <c r="B155" s="98">
        <v>0.25</v>
      </c>
    </row>
    <row r="156" spans="1:4">
      <c r="A156" s="96" t="s">
        <v>229</v>
      </c>
      <c r="B156" s="98" t="s">
        <v>230</v>
      </c>
      <c r="C156" s="99">
        <v>0.15</v>
      </c>
      <c r="D156" s="99">
        <v>0.4</v>
      </c>
    </row>
    <row r="157" spans="1:4">
      <c r="A157" s="96" t="s">
        <v>231</v>
      </c>
      <c r="B157" s="98">
        <v>0.25</v>
      </c>
    </row>
    <row r="158" spans="1:4">
      <c r="A158" s="96" t="s">
        <v>232</v>
      </c>
      <c r="B158" s="98">
        <v>0</v>
      </c>
    </row>
    <row r="159" spans="1:4">
      <c r="A159" s="96" t="s">
        <v>233</v>
      </c>
      <c r="B159" s="98">
        <v>0.24</v>
      </c>
    </row>
    <row r="160" spans="1:4">
      <c r="A160" s="96" t="s">
        <v>234</v>
      </c>
      <c r="B160" s="98">
        <v>0.35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4.9989318521683403E-2"/>
  </sheetPr>
  <dimension ref="A1:D139"/>
  <sheetViews>
    <sheetView showGridLines="0" workbookViewId="0"/>
  </sheetViews>
  <sheetFormatPr defaultColWidth="0" defaultRowHeight="13.8" zeroHeight="1"/>
  <cols>
    <col min="1" max="1" width="20.77734375" style="96" customWidth="1"/>
    <col min="2" max="3" width="9.21875" style="96" customWidth="1"/>
    <col min="4" max="4" width="2.77734375" style="96" customWidth="1"/>
    <col min="5" max="16384" width="9.21875" style="96" hidden="1"/>
  </cols>
  <sheetData>
    <row r="1" spans="1:3">
      <c r="A1" s="101" t="s">
        <v>235</v>
      </c>
      <c r="B1" s="101"/>
      <c r="C1" s="101"/>
    </row>
    <row r="2" spans="1:3">
      <c r="A2" s="101"/>
      <c r="B2" s="101"/>
      <c r="C2" s="101"/>
    </row>
    <row r="3" spans="1:3">
      <c r="A3" s="101" t="s">
        <v>236</v>
      </c>
      <c r="B3" s="101" t="s">
        <v>253</v>
      </c>
      <c r="C3" s="101" t="s">
        <v>254</v>
      </c>
    </row>
    <row r="4" spans="1:3">
      <c r="A4" s="96" t="s">
        <v>62</v>
      </c>
      <c r="B4" s="100">
        <v>0.125</v>
      </c>
      <c r="C4" s="96" t="s">
        <v>255</v>
      </c>
    </row>
    <row r="5" spans="1:3">
      <c r="A5" s="96" t="s">
        <v>237</v>
      </c>
      <c r="B5" s="100">
        <v>7.6999999999999999E-2</v>
      </c>
      <c r="C5" s="96" t="s">
        <v>256</v>
      </c>
    </row>
    <row r="6" spans="1:3">
      <c r="A6" s="96" t="s">
        <v>65</v>
      </c>
      <c r="B6" s="100">
        <v>0.1115</v>
      </c>
      <c r="C6" s="96" t="s">
        <v>257</v>
      </c>
    </row>
    <row r="7" spans="1:3">
      <c r="A7" s="96" t="s">
        <v>66</v>
      </c>
      <c r="B7" s="100">
        <v>0.15875</v>
      </c>
      <c r="C7" s="96" t="s">
        <v>258</v>
      </c>
    </row>
    <row r="8" spans="1:3">
      <c r="A8" s="96" t="s">
        <v>67</v>
      </c>
      <c r="B8" s="100">
        <v>0.10475</v>
      </c>
      <c r="C8" s="96" t="s">
        <v>259</v>
      </c>
    </row>
    <row r="9" spans="1:3">
      <c r="A9" s="96" t="s">
        <v>68</v>
      </c>
      <c r="B9" s="100">
        <v>8.3000000000000004E-2</v>
      </c>
      <c r="C9" s="96" t="s">
        <v>260</v>
      </c>
    </row>
    <row r="10" spans="1:3">
      <c r="A10" s="96" t="s">
        <v>69</v>
      </c>
      <c r="B10" s="100">
        <v>5.7500000000000002E-2</v>
      </c>
      <c r="C10" s="96" t="s">
        <v>261</v>
      </c>
    </row>
    <row r="11" spans="1:3">
      <c r="A11" s="96" t="s">
        <v>70</v>
      </c>
      <c r="B11" s="100">
        <v>5.7500000000000002E-2</v>
      </c>
      <c r="C11" s="96" t="s">
        <v>261</v>
      </c>
    </row>
    <row r="12" spans="1:3">
      <c r="A12" s="96" t="s">
        <v>71</v>
      </c>
      <c r="B12" s="100">
        <v>9.1249999999999998E-2</v>
      </c>
      <c r="C12" s="96" t="s">
        <v>262</v>
      </c>
    </row>
    <row r="13" spans="1:3">
      <c r="A13" s="96" t="s">
        <v>72</v>
      </c>
      <c r="B13" s="100">
        <v>8.3000000000000004E-2</v>
      </c>
      <c r="C13" s="96" t="s">
        <v>260</v>
      </c>
    </row>
    <row r="14" spans="1:3">
      <c r="A14" s="96" t="s">
        <v>73</v>
      </c>
      <c r="B14" s="100">
        <v>8.3000000000000004E-2</v>
      </c>
      <c r="C14" s="96" t="s">
        <v>260</v>
      </c>
    </row>
    <row r="15" spans="1:3">
      <c r="A15" s="96" t="s">
        <v>238</v>
      </c>
      <c r="B15" s="100">
        <v>0.1115</v>
      </c>
      <c r="C15" s="96" t="s">
        <v>257</v>
      </c>
    </row>
    <row r="16" spans="1:3">
      <c r="A16" s="96" t="s">
        <v>75</v>
      </c>
      <c r="B16" s="100">
        <v>9.8750000000000004E-2</v>
      </c>
      <c r="C16" s="96" t="s">
        <v>263</v>
      </c>
    </row>
    <row r="17" spans="1:3">
      <c r="A17" s="96" t="s">
        <v>76</v>
      </c>
      <c r="B17" s="100">
        <v>0.15875</v>
      </c>
      <c r="C17" s="96" t="s">
        <v>258</v>
      </c>
    </row>
    <row r="18" spans="1:3">
      <c r="A18" s="96" t="s">
        <v>77</v>
      </c>
      <c r="B18" s="100">
        <v>6.9500000000000006E-2</v>
      </c>
      <c r="C18" s="96" t="s">
        <v>264</v>
      </c>
    </row>
    <row r="19" spans="1:3">
      <c r="A19" s="96" t="s">
        <v>239</v>
      </c>
      <c r="B19" s="100">
        <v>0.2</v>
      </c>
      <c r="C19" s="96" t="s">
        <v>265</v>
      </c>
    </row>
    <row r="20" spans="1:3">
      <c r="A20" s="96" t="s">
        <v>240</v>
      </c>
      <c r="B20" s="100">
        <v>0.14000000000000001</v>
      </c>
      <c r="C20" s="96" t="s">
        <v>266</v>
      </c>
    </row>
    <row r="21" spans="1:3">
      <c r="A21" s="96" t="s">
        <v>78</v>
      </c>
      <c r="B21" s="100">
        <v>6.9500000000000006E-2</v>
      </c>
      <c r="C21" s="96" t="s">
        <v>264</v>
      </c>
    </row>
    <row r="22" spans="1:3">
      <c r="A22" s="96" t="s">
        <v>79</v>
      </c>
      <c r="B22" s="100">
        <v>0.1115</v>
      </c>
      <c r="C22" s="96" t="s">
        <v>257</v>
      </c>
    </row>
    <row r="23" spans="1:3">
      <c r="A23" s="96" t="s">
        <v>241</v>
      </c>
      <c r="B23" s="100">
        <v>0.15875</v>
      </c>
      <c r="C23" s="96" t="s">
        <v>258</v>
      </c>
    </row>
    <row r="24" spans="1:3">
      <c r="A24" s="96" t="s">
        <v>81</v>
      </c>
      <c r="B24" s="100">
        <v>7.3999999999999996E-2</v>
      </c>
      <c r="C24" s="96" t="s">
        <v>267</v>
      </c>
    </row>
    <row r="25" spans="1:3">
      <c r="A25" s="96" t="s">
        <v>82</v>
      </c>
      <c r="B25" s="100">
        <v>8.7499999999999994E-2</v>
      </c>
      <c r="C25" s="96" t="s">
        <v>268</v>
      </c>
    </row>
    <row r="26" spans="1:3">
      <c r="A26" s="96" t="s">
        <v>85</v>
      </c>
      <c r="B26" s="100">
        <v>8.7499999999999994E-2</v>
      </c>
      <c r="C26" s="96" t="s">
        <v>268</v>
      </c>
    </row>
    <row r="27" spans="1:3">
      <c r="A27" s="96" t="s">
        <v>242</v>
      </c>
      <c r="B27" s="100">
        <v>0.14000000000000001</v>
      </c>
      <c r="C27" s="96" t="s">
        <v>266</v>
      </c>
    </row>
    <row r="28" spans="1:3">
      <c r="A28" s="96" t="s">
        <v>86</v>
      </c>
      <c r="B28" s="100">
        <v>0.14000000000000001</v>
      </c>
      <c r="C28" s="96" t="s">
        <v>266</v>
      </c>
    </row>
    <row r="29" spans="1:3">
      <c r="A29" s="96" t="s">
        <v>87</v>
      </c>
      <c r="B29" s="100">
        <v>0.14000000000000001</v>
      </c>
      <c r="C29" s="96" t="s">
        <v>266</v>
      </c>
    </row>
    <row r="30" spans="1:3">
      <c r="A30" s="96" t="s">
        <v>88</v>
      </c>
      <c r="B30" s="100">
        <v>5.7500000000000002E-2</v>
      </c>
      <c r="C30" s="96" t="s">
        <v>261</v>
      </c>
    </row>
    <row r="31" spans="1:3">
      <c r="A31" s="96" t="s">
        <v>243</v>
      </c>
      <c r="B31" s="100">
        <v>0.125</v>
      </c>
      <c r="C31" s="96" t="s">
        <v>255</v>
      </c>
    </row>
    <row r="32" spans="1:3">
      <c r="A32" s="96" t="s">
        <v>89</v>
      </c>
      <c r="B32" s="100">
        <v>5.7500000000000002E-2</v>
      </c>
      <c r="C32" s="96" t="s">
        <v>261</v>
      </c>
    </row>
    <row r="33" spans="1:3">
      <c r="A33" s="96" t="s">
        <v>91</v>
      </c>
      <c r="B33" s="100">
        <v>6.9500000000000006E-2</v>
      </c>
      <c r="C33" s="96" t="s">
        <v>264</v>
      </c>
    </row>
    <row r="34" spans="1:3">
      <c r="A34" s="96" t="s">
        <v>92</v>
      </c>
      <c r="B34" s="100">
        <v>6.9500000000000006E-2</v>
      </c>
      <c r="C34" s="96" t="s">
        <v>264</v>
      </c>
    </row>
    <row r="35" spans="1:3">
      <c r="A35" s="96" t="s">
        <v>93</v>
      </c>
      <c r="B35" s="100">
        <v>9.1249999999999998E-2</v>
      </c>
      <c r="C35" s="96" t="s">
        <v>262</v>
      </c>
    </row>
    <row r="36" spans="1:3">
      <c r="A36" s="96" t="s">
        <v>244</v>
      </c>
      <c r="B36" s="100">
        <v>0.125</v>
      </c>
      <c r="C36" s="96" t="s">
        <v>255</v>
      </c>
    </row>
    <row r="37" spans="1:3">
      <c r="A37" s="96" t="s">
        <v>96</v>
      </c>
      <c r="B37" s="100">
        <v>9.1249999999999998E-2</v>
      </c>
      <c r="C37" s="96" t="s">
        <v>262</v>
      </c>
    </row>
    <row r="38" spans="1:3">
      <c r="A38" s="96" t="s">
        <v>97</v>
      </c>
      <c r="B38" s="100">
        <v>9.8750000000000004E-2</v>
      </c>
      <c r="C38" s="96" t="s">
        <v>263</v>
      </c>
    </row>
    <row r="39" spans="1:3">
      <c r="A39" s="96" t="s">
        <v>245</v>
      </c>
      <c r="B39" s="100">
        <v>0.17749999999999999</v>
      </c>
      <c r="C39" s="96" t="s">
        <v>269</v>
      </c>
    </row>
    <row r="40" spans="1:3">
      <c r="A40" s="96" t="s">
        <v>246</v>
      </c>
      <c r="B40" s="100">
        <v>0.125</v>
      </c>
      <c r="C40" s="96" t="s">
        <v>255</v>
      </c>
    </row>
    <row r="41" spans="1:3">
      <c r="A41" s="96" t="s">
        <v>99</v>
      </c>
      <c r="B41" s="100">
        <v>0.2225</v>
      </c>
      <c r="C41" s="96" t="s">
        <v>270</v>
      </c>
    </row>
    <row r="42" spans="1:3">
      <c r="A42" s="96" t="s">
        <v>100</v>
      </c>
      <c r="B42" s="100">
        <v>7.1749999999999994E-2</v>
      </c>
      <c r="C42" s="96" t="s">
        <v>271</v>
      </c>
    </row>
    <row r="43" spans="1:3">
      <c r="A43" s="96" t="s">
        <v>101</v>
      </c>
      <c r="B43" s="100">
        <v>5.7500000000000002E-2</v>
      </c>
      <c r="C43" s="96" t="s">
        <v>261</v>
      </c>
    </row>
    <row r="44" spans="1:3">
      <c r="A44" s="96" t="s">
        <v>102</v>
      </c>
      <c r="B44" s="100">
        <v>0.125</v>
      </c>
      <c r="C44" s="96" t="s">
        <v>255</v>
      </c>
    </row>
    <row r="45" spans="1:3">
      <c r="A45" s="96" t="s">
        <v>103</v>
      </c>
      <c r="B45" s="100">
        <v>0.17749999999999999</v>
      </c>
      <c r="C45" s="96" t="s">
        <v>269</v>
      </c>
    </row>
    <row r="46" spans="1:3">
      <c r="A46" s="96" t="s">
        <v>104</v>
      </c>
      <c r="B46" s="100">
        <v>0.17749999999999999</v>
      </c>
      <c r="C46" s="96" t="s">
        <v>269</v>
      </c>
    </row>
    <row r="47" spans="1:3">
      <c r="A47" s="96" t="s">
        <v>106</v>
      </c>
      <c r="B47" s="100">
        <v>0.1115</v>
      </c>
      <c r="C47" s="96" t="s">
        <v>257</v>
      </c>
    </row>
    <row r="48" spans="1:3">
      <c r="A48" s="96" t="s">
        <v>109</v>
      </c>
      <c r="B48" s="100">
        <v>7.1749999999999994E-2</v>
      </c>
      <c r="C48" s="96" t="s">
        <v>271</v>
      </c>
    </row>
    <row r="49" spans="1:3">
      <c r="A49" s="96" t="s">
        <v>112</v>
      </c>
      <c r="B49" s="100">
        <v>0.125</v>
      </c>
      <c r="C49" s="96" t="s">
        <v>255</v>
      </c>
    </row>
    <row r="50" spans="1:3">
      <c r="A50" s="96" t="s">
        <v>113</v>
      </c>
      <c r="B50" s="100">
        <v>5.7500000000000002E-2</v>
      </c>
      <c r="C50" s="96" t="s">
        <v>261</v>
      </c>
    </row>
    <row r="51" spans="1:3">
      <c r="A51" s="96" t="s">
        <v>114</v>
      </c>
      <c r="B51" s="100">
        <v>6.2E-2</v>
      </c>
      <c r="C51" s="96" t="s">
        <v>272</v>
      </c>
    </row>
    <row r="52" spans="1:3">
      <c r="A52" s="96" t="s">
        <v>115</v>
      </c>
      <c r="B52" s="100">
        <v>0.1115</v>
      </c>
      <c r="C52" s="96" t="s">
        <v>257</v>
      </c>
    </row>
    <row r="53" spans="1:3">
      <c r="A53" s="96" t="s">
        <v>116</v>
      </c>
      <c r="B53" s="100">
        <v>0.1115</v>
      </c>
      <c r="C53" s="96" t="s">
        <v>257</v>
      </c>
    </row>
    <row r="54" spans="1:3">
      <c r="A54" s="96" t="s">
        <v>117</v>
      </c>
      <c r="B54" s="100">
        <v>5.7500000000000002E-2</v>
      </c>
      <c r="C54" s="96" t="s">
        <v>261</v>
      </c>
    </row>
    <row r="55" spans="1:3">
      <c r="A55" s="96" t="s">
        <v>119</v>
      </c>
      <c r="B55" s="100">
        <v>0.125</v>
      </c>
      <c r="C55" s="96" t="s">
        <v>255</v>
      </c>
    </row>
    <row r="56" spans="1:3">
      <c r="A56" s="96" t="s">
        <v>120</v>
      </c>
      <c r="B56" s="100">
        <v>0.15875</v>
      </c>
      <c r="C56" s="96" t="s">
        <v>258</v>
      </c>
    </row>
    <row r="57" spans="1:3">
      <c r="A57" s="96" t="s">
        <v>122</v>
      </c>
      <c r="B57" s="100">
        <v>9.8750000000000004E-2</v>
      </c>
      <c r="C57" s="96" t="s">
        <v>263</v>
      </c>
    </row>
    <row r="58" spans="1:3">
      <c r="A58" s="96" t="s">
        <v>125</v>
      </c>
      <c r="B58" s="100">
        <v>0.14000000000000001</v>
      </c>
      <c r="C58" s="96" t="s">
        <v>266</v>
      </c>
    </row>
    <row r="59" spans="1:3">
      <c r="A59" s="96" t="s">
        <v>126</v>
      </c>
      <c r="B59" s="100">
        <v>6.2E-2</v>
      </c>
      <c r="C59" s="96" t="s">
        <v>272</v>
      </c>
    </row>
    <row r="60" spans="1:3">
      <c r="A60" s="96" t="s">
        <v>127</v>
      </c>
      <c r="B60" s="100">
        <v>9.8750000000000004E-2</v>
      </c>
      <c r="C60" s="96" t="s">
        <v>263</v>
      </c>
    </row>
    <row r="61" spans="1:3">
      <c r="A61" s="96" t="s">
        <v>129</v>
      </c>
      <c r="B61" s="100">
        <v>9.1249999999999998E-2</v>
      </c>
      <c r="C61" s="96" t="s">
        <v>262</v>
      </c>
    </row>
    <row r="62" spans="1:3">
      <c r="A62" s="96" t="s">
        <v>130</v>
      </c>
      <c r="B62" s="100">
        <v>9.1249999999999998E-2</v>
      </c>
      <c r="C62" s="96" t="s">
        <v>262</v>
      </c>
    </row>
    <row r="63" spans="1:3">
      <c r="A63" s="96" t="s">
        <v>131</v>
      </c>
      <c r="B63" s="100">
        <v>9.1249999999999998E-2</v>
      </c>
      <c r="C63" s="96" t="s">
        <v>262</v>
      </c>
    </row>
    <row r="64" spans="1:3">
      <c r="A64" s="96" t="s">
        <v>134</v>
      </c>
      <c r="B64" s="100">
        <v>9.8750000000000004E-2</v>
      </c>
      <c r="C64" s="96" t="s">
        <v>263</v>
      </c>
    </row>
    <row r="65" spans="1:3">
      <c r="A65" s="96" t="s">
        <v>135</v>
      </c>
      <c r="B65" s="100">
        <v>5.7500000000000002E-2</v>
      </c>
      <c r="C65" s="96" t="s">
        <v>261</v>
      </c>
    </row>
    <row r="66" spans="1:3">
      <c r="A66" s="96" t="s">
        <v>136</v>
      </c>
      <c r="B66" s="100">
        <v>7.1749999999999994E-2</v>
      </c>
      <c r="C66" s="96" t="s">
        <v>271</v>
      </c>
    </row>
    <row r="67" spans="1:3">
      <c r="A67" s="96" t="s">
        <v>137</v>
      </c>
      <c r="B67" s="100">
        <v>8.7499999999999994E-2</v>
      </c>
      <c r="C67" s="96" t="s">
        <v>268</v>
      </c>
    </row>
    <row r="68" spans="1:3">
      <c r="A68" s="96" t="s">
        <v>139</v>
      </c>
      <c r="B68" s="100">
        <v>0.2225</v>
      </c>
      <c r="C68" s="96" t="s">
        <v>270</v>
      </c>
    </row>
    <row r="69" spans="1:3">
      <c r="A69" s="96" t="s">
        <v>140</v>
      </c>
      <c r="B69" s="100">
        <v>6.9500000000000006E-2</v>
      </c>
      <c r="C69" s="96" t="s">
        <v>264</v>
      </c>
    </row>
    <row r="70" spans="1:3">
      <c r="A70" s="96" t="s">
        <v>143</v>
      </c>
      <c r="B70" s="100">
        <v>0.125</v>
      </c>
      <c r="C70" s="96" t="s">
        <v>255</v>
      </c>
    </row>
    <row r="71" spans="1:3">
      <c r="A71" s="96" t="s">
        <v>144</v>
      </c>
      <c r="B71" s="100">
        <v>8.7499999999999994E-2</v>
      </c>
      <c r="C71" s="96" t="s">
        <v>268</v>
      </c>
    </row>
    <row r="72" spans="1:3">
      <c r="A72" s="96" t="s">
        <v>145</v>
      </c>
      <c r="B72" s="100">
        <v>0.125</v>
      </c>
      <c r="C72" s="96" t="s">
        <v>255</v>
      </c>
    </row>
    <row r="73" spans="1:3">
      <c r="A73" s="96" t="s">
        <v>247</v>
      </c>
      <c r="B73" s="100">
        <v>6.9500000000000006E-2</v>
      </c>
      <c r="C73" s="96" t="s">
        <v>264</v>
      </c>
    </row>
    <row r="74" spans="1:3">
      <c r="A74" s="96" t="s">
        <v>147</v>
      </c>
      <c r="B74" s="100">
        <v>6.6500000000000004E-2</v>
      </c>
      <c r="C74" s="96" t="s">
        <v>273</v>
      </c>
    </row>
    <row r="75" spans="1:3">
      <c r="A75" s="96" t="s">
        <v>149</v>
      </c>
      <c r="B75" s="100">
        <v>8.7499999999999994E-2</v>
      </c>
      <c r="C75" s="96" t="s">
        <v>268</v>
      </c>
    </row>
    <row r="76" spans="1:3">
      <c r="A76" s="96" t="s">
        <v>150</v>
      </c>
      <c r="B76" s="100">
        <v>0.125</v>
      </c>
      <c r="C76" s="96" t="s">
        <v>255</v>
      </c>
    </row>
    <row r="77" spans="1:3">
      <c r="A77" s="96" t="s">
        <v>153</v>
      </c>
      <c r="B77" s="100">
        <v>5.7500000000000002E-2</v>
      </c>
      <c r="C77" s="96" t="s">
        <v>261</v>
      </c>
    </row>
    <row r="78" spans="1:3">
      <c r="A78" s="96" t="s">
        <v>154</v>
      </c>
      <c r="B78" s="100">
        <v>8.3000000000000004E-2</v>
      </c>
      <c r="C78" s="96" t="s">
        <v>260</v>
      </c>
    </row>
    <row r="79" spans="1:3">
      <c r="A79" s="96" t="s">
        <v>155</v>
      </c>
      <c r="B79" s="100">
        <v>5.7500000000000002E-2</v>
      </c>
      <c r="C79" s="96" t="s">
        <v>261</v>
      </c>
    </row>
    <row r="80" spans="1:3">
      <c r="A80" s="96" t="s">
        <v>248</v>
      </c>
      <c r="B80" s="100">
        <v>6.9500000000000006E-2</v>
      </c>
      <c r="C80" s="96" t="s">
        <v>264</v>
      </c>
    </row>
    <row r="81" spans="1:3">
      <c r="A81" s="96" t="s">
        <v>158</v>
      </c>
      <c r="B81" s="100">
        <v>0.1115</v>
      </c>
      <c r="C81" s="96" t="s">
        <v>257</v>
      </c>
    </row>
    <row r="82" spans="1:3">
      <c r="A82" s="96" t="s">
        <v>161</v>
      </c>
      <c r="B82" s="100">
        <v>7.6999999999999999E-2</v>
      </c>
      <c r="C82" s="96" t="s">
        <v>256</v>
      </c>
    </row>
    <row r="83" spans="1:3">
      <c r="A83" s="96" t="s">
        <v>163</v>
      </c>
      <c r="B83" s="100">
        <v>7.6999999999999999E-2</v>
      </c>
      <c r="C83" s="96" t="s">
        <v>256</v>
      </c>
    </row>
    <row r="84" spans="1:3">
      <c r="A84" s="96" t="s">
        <v>165</v>
      </c>
      <c r="B84" s="100">
        <v>8.3000000000000004E-2</v>
      </c>
      <c r="C84" s="96" t="s">
        <v>260</v>
      </c>
    </row>
    <row r="85" spans="1:3">
      <c r="A85" s="96" t="s">
        <v>166</v>
      </c>
      <c r="B85" s="100">
        <v>8.3000000000000004E-2</v>
      </c>
      <c r="C85" s="96" t="s">
        <v>260</v>
      </c>
    </row>
    <row r="86" spans="1:3">
      <c r="A86" s="96" t="s">
        <v>167</v>
      </c>
      <c r="B86" s="100">
        <v>0.15875</v>
      </c>
      <c r="C86" s="96" t="s">
        <v>258</v>
      </c>
    </row>
    <row r="87" spans="1:3">
      <c r="A87" s="96" t="s">
        <v>168</v>
      </c>
      <c r="B87" s="100">
        <v>0.125</v>
      </c>
      <c r="C87" s="96" t="s">
        <v>255</v>
      </c>
    </row>
    <row r="88" spans="1:3">
      <c r="A88" s="96" t="s">
        <v>170</v>
      </c>
      <c r="B88" s="100">
        <v>0.1115</v>
      </c>
      <c r="C88" s="96" t="s">
        <v>257</v>
      </c>
    </row>
    <row r="89" spans="1:3">
      <c r="A89" s="96" t="s">
        <v>249</v>
      </c>
      <c r="B89" s="100">
        <v>9.1249999999999998E-2</v>
      </c>
      <c r="C89" s="96" t="s">
        <v>262</v>
      </c>
    </row>
    <row r="90" spans="1:3">
      <c r="A90" s="96" t="s">
        <v>171</v>
      </c>
      <c r="B90" s="100">
        <v>9.8750000000000004E-2</v>
      </c>
      <c r="C90" s="96" t="s">
        <v>263</v>
      </c>
    </row>
    <row r="91" spans="1:3">
      <c r="A91" s="96" t="s">
        <v>172</v>
      </c>
      <c r="B91" s="100">
        <v>0.125</v>
      </c>
      <c r="C91" s="96" t="s">
        <v>255</v>
      </c>
    </row>
    <row r="92" spans="1:3">
      <c r="A92" s="96" t="s">
        <v>173</v>
      </c>
      <c r="B92" s="100">
        <v>9.1249999999999998E-2</v>
      </c>
      <c r="C92" s="96" t="s">
        <v>262</v>
      </c>
    </row>
    <row r="93" spans="1:3">
      <c r="A93" s="96" t="s">
        <v>174</v>
      </c>
      <c r="B93" s="100">
        <v>5.7500000000000002E-2</v>
      </c>
      <c r="C93" s="96" t="s">
        <v>261</v>
      </c>
    </row>
    <row r="94" spans="1:3">
      <c r="A94" s="96" t="s">
        <v>175</v>
      </c>
      <c r="B94" s="100">
        <v>5.7500000000000002E-2</v>
      </c>
      <c r="C94" s="96" t="s">
        <v>261</v>
      </c>
    </row>
    <row r="95" spans="1:3">
      <c r="A95" s="96" t="s">
        <v>176</v>
      </c>
      <c r="B95" s="100">
        <v>0.15875</v>
      </c>
      <c r="C95" s="96" t="s">
        <v>258</v>
      </c>
    </row>
    <row r="96" spans="1:3">
      <c r="A96" s="96" t="s">
        <v>177</v>
      </c>
      <c r="B96" s="100">
        <v>0.1115</v>
      </c>
      <c r="C96" s="96" t="s">
        <v>257</v>
      </c>
    </row>
    <row r="97" spans="1:3">
      <c r="A97" s="96" t="s">
        <v>179</v>
      </c>
      <c r="B97" s="100">
        <v>5.7500000000000002E-2</v>
      </c>
      <c r="C97" s="96" t="s">
        <v>261</v>
      </c>
    </row>
    <row r="98" spans="1:3">
      <c r="A98" s="96" t="s">
        <v>180</v>
      </c>
      <c r="B98" s="100">
        <v>7.1749999999999994E-2</v>
      </c>
      <c r="C98" s="96" t="s">
        <v>271</v>
      </c>
    </row>
    <row r="99" spans="1:3">
      <c r="A99" s="96" t="s">
        <v>181</v>
      </c>
      <c r="B99" s="100">
        <v>0.17749999999999999</v>
      </c>
      <c r="C99" s="96" t="s">
        <v>269</v>
      </c>
    </row>
    <row r="100" spans="1:3">
      <c r="A100" s="96" t="s">
        <v>183</v>
      </c>
      <c r="B100" s="100">
        <v>8.7499999999999994E-2</v>
      </c>
      <c r="C100" s="96" t="s">
        <v>268</v>
      </c>
    </row>
    <row r="101" spans="1:3">
      <c r="A101" s="96" t="s">
        <v>184</v>
      </c>
      <c r="B101" s="100">
        <v>0.125</v>
      </c>
      <c r="C101" s="96" t="s">
        <v>255</v>
      </c>
    </row>
    <row r="102" spans="1:3">
      <c r="A102" s="96" t="s">
        <v>185</v>
      </c>
      <c r="B102" s="100">
        <v>0.1115</v>
      </c>
      <c r="C102" s="96" t="s">
        <v>257</v>
      </c>
    </row>
    <row r="103" spans="1:3">
      <c r="A103" s="96" t="s">
        <v>186</v>
      </c>
      <c r="B103" s="100">
        <v>8.7499999999999994E-2</v>
      </c>
      <c r="C103" s="96" t="s">
        <v>268</v>
      </c>
    </row>
    <row r="104" spans="1:3">
      <c r="A104" s="96" t="s">
        <v>187</v>
      </c>
      <c r="B104" s="100">
        <v>9.8750000000000004E-2</v>
      </c>
      <c r="C104" s="96" t="s">
        <v>263</v>
      </c>
    </row>
    <row r="105" spans="1:3">
      <c r="A105" s="96" t="s">
        <v>188</v>
      </c>
      <c r="B105" s="100">
        <v>7.3999999999999996E-2</v>
      </c>
      <c r="C105" s="96" t="s">
        <v>267</v>
      </c>
    </row>
    <row r="106" spans="1:3">
      <c r="A106" s="96" t="s">
        <v>189</v>
      </c>
      <c r="B106" s="100">
        <v>0.1115</v>
      </c>
      <c r="C106" s="96" t="s">
        <v>257</v>
      </c>
    </row>
    <row r="107" spans="1:3">
      <c r="A107" s="96" t="s">
        <v>191</v>
      </c>
      <c r="B107" s="100">
        <v>6.6500000000000004E-2</v>
      </c>
      <c r="C107" s="96" t="s">
        <v>273</v>
      </c>
    </row>
    <row r="108" spans="1:3">
      <c r="A108" s="96" t="s">
        <v>192</v>
      </c>
      <c r="B108" s="100">
        <v>9.1249999999999998E-2</v>
      </c>
      <c r="C108" s="96" t="s">
        <v>262</v>
      </c>
    </row>
    <row r="109" spans="1:3">
      <c r="A109" s="96" t="s">
        <v>193</v>
      </c>
      <c r="B109" s="100">
        <v>8.3000000000000004E-2</v>
      </c>
      <c r="C109" s="96" t="s">
        <v>260</v>
      </c>
    </row>
    <row r="110" spans="1:3">
      <c r="A110" s="96" t="s">
        <v>195</v>
      </c>
      <c r="B110" s="100">
        <v>0.14000000000000001</v>
      </c>
      <c r="C110" s="96" t="s">
        <v>266</v>
      </c>
    </row>
    <row r="111" spans="1:3">
      <c r="A111" s="96" t="s">
        <v>196</v>
      </c>
      <c r="B111" s="100">
        <v>6.9500000000000006E-2</v>
      </c>
      <c r="C111" s="96" t="s">
        <v>264</v>
      </c>
    </row>
    <row r="112" spans="1:3">
      <c r="A112" s="96" t="s">
        <v>198</v>
      </c>
      <c r="B112" s="100">
        <v>0.125</v>
      </c>
      <c r="C112" s="96" t="s">
        <v>255</v>
      </c>
    </row>
    <row r="113" spans="1:3">
      <c r="A113" s="96" t="s">
        <v>199</v>
      </c>
      <c r="B113" s="100">
        <v>0.1115</v>
      </c>
      <c r="C113" s="96" t="s">
        <v>257</v>
      </c>
    </row>
    <row r="114" spans="1:3">
      <c r="A114" s="96" t="s">
        <v>201</v>
      </c>
      <c r="B114" s="100">
        <v>5.7500000000000002E-2</v>
      </c>
      <c r="C114" s="96" t="s">
        <v>261</v>
      </c>
    </row>
    <row r="115" spans="1:3">
      <c r="A115" s="96" t="s">
        <v>250</v>
      </c>
      <c r="B115" s="100">
        <v>7.3999999999999996E-2</v>
      </c>
      <c r="C115" s="96" t="s">
        <v>267</v>
      </c>
    </row>
    <row r="116" spans="1:3">
      <c r="A116" s="96" t="s">
        <v>204</v>
      </c>
      <c r="B116" s="100">
        <v>9.8750000000000004E-2</v>
      </c>
      <c r="C116" s="96" t="s">
        <v>263</v>
      </c>
    </row>
    <row r="117" spans="1:3">
      <c r="A117" s="96" t="s">
        <v>205</v>
      </c>
      <c r="B117" s="100">
        <v>8.3000000000000004E-2</v>
      </c>
      <c r="C117" s="96" t="s">
        <v>260</v>
      </c>
    </row>
    <row r="118" spans="1:3">
      <c r="A118" s="96" t="s">
        <v>206</v>
      </c>
      <c r="B118" s="100">
        <v>9.1249999999999998E-2</v>
      </c>
      <c r="C118" s="96" t="s">
        <v>262</v>
      </c>
    </row>
    <row r="119" spans="1:3">
      <c r="A119" s="96" t="s">
        <v>207</v>
      </c>
      <c r="B119" s="100">
        <v>0.125</v>
      </c>
      <c r="C119" s="96" t="s">
        <v>255</v>
      </c>
    </row>
    <row r="120" spans="1:3">
      <c r="A120" s="96" t="s">
        <v>251</v>
      </c>
      <c r="B120" s="100">
        <v>8.3000000000000004E-2</v>
      </c>
      <c r="C120" s="96" t="s">
        <v>260</v>
      </c>
    </row>
    <row r="121" spans="1:3">
      <c r="A121" s="96" t="s">
        <v>252</v>
      </c>
      <c r="B121" s="100">
        <v>0.14000000000000001</v>
      </c>
      <c r="C121" s="96" t="s">
        <v>266</v>
      </c>
    </row>
    <row r="122" spans="1:3">
      <c r="A122" s="96" t="s">
        <v>208</v>
      </c>
      <c r="B122" s="100">
        <v>0.1115</v>
      </c>
      <c r="C122" s="96" t="s">
        <v>257</v>
      </c>
    </row>
    <row r="123" spans="1:3">
      <c r="A123" s="96" t="s">
        <v>210</v>
      </c>
      <c r="B123" s="100">
        <v>5.7500000000000002E-2</v>
      </c>
      <c r="C123" s="96" t="s">
        <v>261</v>
      </c>
    </row>
    <row r="124" spans="1:3">
      <c r="A124" s="96" t="s">
        <v>211</v>
      </c>
      <c r="B124" s="100">
        <v>5.7500000000000002E-2</v>
      </c>
      <c r="C124" s="96" t="s">
        <v>261</v>
      </c>
    </row>
    <row r="125" spans="1:3">
      <c r="A125" s="96" t="s">
        <v>213</v>
      </c>
      <c r="B125" s="100">
        <v>6.9500000000000006E-2</v>
      </c>
      <c r="C125" s="96" t="s">
        <v>264</v>
      </c>
    </row>
    <row r="126" spans="1:3">
      <c r="A126" s="96" t="s">
        <v>215</v>
      </c>
      <c r="B126" s="100">
        <v>8.3000000000000004E-2</v>
      </c>
      <c r="C126" s="96" t="s">
        <v>260</v>
      </c>
    </row>
    <row r="127" spans="1:3">
      <c r="A127" s="96" t="s">
        <v>216</v>
      </c>
      <c r="B127" s="100">
        <v>8.3000000000000004E-2</v>
      </c>
      <c r="C127" s="96" t="s">
        <v>260</v>
      </c>
    </row>
    <row r="128" spans="1:3">
      <c r="A128" s="96" t="s">
        <v>217</v>
      </c>
      <c r="B128" s="100">
        <v>0.10475</v>
      </c>
      <c r="C128" s="96" t="s">
        <v>259</v>
      </c>
    </row>
    <row r="129" spans="1:3">
      <c r="A129" s="96" t="s">
        <v>218</v>
      </c>
      <c r="B129" s="100">
        <v>9.1249999999999998E-2</v>
      </c>
      <c r="C129" s="96" t="s">
        <v>262</v>
      </c>
    </row>
    <row r="130" spans="1:3">
      <c r="A130" s="96" t="s">
        <v>219</v>
      </c>
      <c r="B130" s="100">
        <v>0.125</v>
      </c>
      <c r="C130" s="96" t="s">
        <v>255</v>
      </c>
    </row>
    <row r="131" spans="1:3">
      <c r="A131" s="96" t="s">
        <v>220</v>
      </c>
      <c r="B131" s="100">
        <v>0.15875</v>
      </c>
      <c r="C131" s="96" t="s">
        <v>258</v>
      </c>
    </row>
    <row r="132" spans="1:3">
      <c r="A132" s="96" t="s">
        <v>221</v>
      </c>
      <c r="B132" s="100">
        <v>6.6500000000000004E-2</v>
      </c>
      <c r="C132" s="96" t="s">
        <v>273</v>
      </c>
    </row>
    <row r="133" spans="1:3">
      <c r="A133" s="96" t="s">
        <v>222</v>
      </c>
      <c r="B133" s="100">
        <v>6.2E-2</v>
      </c>
      <c r="C133" s="96" t="s">
        <v>272</v>
      </c>
    </row>
    <row r="134" spans="1:3">
      <c r="A134" s="96" t="s">
        <v>223</v>
      </c>
      <c r="B134" s="100">
        <v>5.7500000000000002E-2</v>
      </c>
      <c r="C134" s="96" t="s">
        <v>261</v>
      </c>
    </row>
    <row r="135" spans="1:3">
      <c r="A135" s="96" t="s">
        <v>225</v>
      </c>
      <c r="B135" s="100">
        <v>9.1249999999999998E-2</v>
      </c>
      <c r="C135" s="96" t="s">
        <v>262</v>
      </c>
    </row>
    <row r="136" spans="1:3">
      <c r="A136" s="96" t="s">
        <v>227</v>
      </c>
      <c r="B136" s="100">
        <v>0.125</v>
      </c>
      <c r="C136" s="96" t="s">
        <v>255</v>
      </c>
    </row>
    <row r="137" spans="1:3">
      <c r="A137" s="96" t="s">
        <v>228</v>
      </c>
      <c r="B137" s="100">
        <v>0.14000000000000001</v>
      </c>
      <c r="C137" s="96" t="s">
        <v>266</v>
      </c>
    </row>
    <row r="138" spans="1:3">
      <c r="A138" s="96" t="s">
        <v>229</v>
      </c>
      <c r="B138" s="100">
        <v>0.125</v>
      </c>
      <c r="C138" s="96" t="s">
        <v>255</v>
      </c>
    </row>
    <row r="139" spans="1:3"/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4.9989318521683403E-2"/>
  </sheetPr>
  <dimension ref="A1:D143"/>
  <sheetViews>
    <sheetView showGridLines="0" workbookViewId="0"/>
  </sheetViews>
  <sheetFormatPr defaultColWidth="0" defaultRowHeight="13.8" zeroHeight="1"/>
  <cols>
    <col min="1" max="1" width="20.77734375" style="96" customWidth="1"/>
    <col min="2" max="3" width="9.21875" style="96" customWidth="1"/>
    <col min="4" max="4" width="2.77734375" style="96" customWidth="1"/>
    <col min="5" max="16384" width="9.21875" style="96" hidden="1"/>
  </cols>
  <sheetData>
    <row r="1" spans="1:3">
      <c r="A1" s="101" t="s">
        <v>274</v>
      </c>
      <c r="B1" s="101"/>
      <c r="C1" s="101"/>
    </row>
    <row r="2" spans="1:3">
      <c r="A2" s="101"/>
      <c r="B2" s="101"/>
      <c r="C2" s="101"/>
    </row>
    <row r="3" spans="1:3">
      <c r="A3" s="101" t="s">
        <v>236</v>
      </c>
      <c r="B3" s="101" t="s">
        <v>253</v>
      </c>
      <c r="C3" s="101" t="s">
        <v>254</v>
      </c>
    </row>
    <row r="4" spans="1:3">
      <c r="A4" s="96" t="s">
        <v>275</v>
      </c>
      <c r="B4" s="100">
        <v>5.7500000000000002E-2</v>
      </c>
      <c r="C4" s="96" t="s">
        <v>273</v>
      </c>
    </row>
    <row r="5" spans="1:3">
      <c r="A5" s="96" t="s">
        <v>62</v>
      </c>
      <c r="B5" s="100">
        <v>0.11749999999999999</v>
      </c>
      <c r="C5" s="96" t="s">
        <v>255</v>
      </c>
    </row>
    <row r="6" spans="1:3">
      <c r="A6" s="96" t="s">
        <v>237</v>
      </c>
      <c r="B6" s="100">
        <v>6.8000000000000005E-2</v>
      </c>
      <c r="C6" s="96" t="s">
        <v>256</v>
      </c>
    </row>
    <row r="7" spans="1:3">
      <c r="A7" s="96" t="s">
        <v>65</v>
      </c>
      <c r="B7" s="100">
        <v>0.104</v>
      </c>
      <c r="C7" s="96" t="s">
        <v>257</v>
      </c>
    </row>
    <row r="8" spans="1:3">
      <c r="A8" s="96" t="s">
        <v>66</v>
      </c>
      <c r="B8" s="100">
        <v>0.14749999999999999</v>
      </c>
      <c r="C8" s="96" t="s">
        <v>258</v>
      </c>
    </row>
    <row r="9" spans="1:3">
      <c r="A9" s="96" t="s">
        <v>67</v>
      </c>
      <c r="B9" s="100">
        <v>9.5000000000000001E-2</v>
      </c>
      <c r="C9" s="96" t="s">
        <v>259</v>
      </c>
    </row>
    <row r="10" spans="1:3">
      <c r="A10" s="96" t="s">
        <v>68</v>
      </c>
      <c r="B10" s="100">
        <v>7.3999999999999996E-2</v>
      </c>
      <c r="C10" s="96" t="s">
        <v>260</v>
      </c>
    </row>
    <row r="11" spans="1:3">
      <c r="A11" s="96" t="s">
        <v>69</v>
      </c>
      <c r="B11" s="100">
        <v>0.05</v>
      </c>
      <c r="C11" s="96" t="s">
        <v>261</v>
      </c>
    </row>
    <row r="12" spans="1:3">
      <c r="A12" s="96" t="s">
        <v>70</v>
      </c>
      <c r="B12" s="100">
        <v>0.05</v>
      </c>
      <c r="C12" s="96" t="s">
        <v>261</v>
      </c>
    </row>
    <row r="13" spans="1:3">
      <c r="A13" s="96" t="s">
        <v>71</v>
      </c>
      <c r="B13" s="100">
        <v>8.3000000000000004E-2</v>
      </c>
      <c r="C13" s="96" t="s">
        <v>262</v>
      </c>
    </row>
    <row r="14" spans="1:3">
      <c r="A14" s="96" t="s">
        <v>72</v>
      </c>
      <c r="B14" s="100">
        <v>7.3999999999999996E-2</v>
      </c>
      <c r="C14" s="96" t="s">
        <v>260</v>
      </c>
    </row>
    <row r="15" spans="1:3">
      <c r="A15" s="96" t="s">
        <v>73</v>
      </c>
      <c r="B15" s="100">
        <v>7.85E-2</v>
      </c>
      <c r="C15" s="96" t="s">
        <v>268</v>
      </c>
    </row>
    <row r="16" spans="1:3">
      <c r="A16" s="96" t="s">
        <v>238</v>
      </c>
      <c r="B16" s="100">
        <v>0.104</v>
      </c>
      <c r="C16" s="96" t="s">
        <v>257</v>
      </c>
    </row>
    <row r="17" spans="1:3">
      <c r="A17" s="96" t="s">
        <v>75</v>
      </c>
      <c r="B17" s="100">
        <v>8.7499999999999994E-2</v>
      </c>
      <c r="C17" s="96" t="s">
        <v>263</v>
      </c>
    </row>
    <row r="18" spans="1:3">
      <c r="A18" s="96" t="s">
        <v>76</v>
      </c>
      <c r="B18" s="100">
        <v>0.14749999999999999</v>
      </c>
      <c r="C18" s="96" t="s">
        <v>258</v>
      </c>
    </row>
    <row r="19" spans="1:3">
      <c r="A19" s="96" t="s">
        <v>77</v>
      </c>
      <c r="B19" s="100">
        <v>5.8999999999999997E-2</v>
      </c>
      <c r="C19" s="96" t="s">
        <v>264</v>
      </c>
    </row>
    <row r="20" spans="1:3">
      <c r="A20" s="96" t="s">
        <v>239</v>
      </c>
      <c r="B20" s="100">
        <v>0.185</v>
      </c>
      <c r="C20" s="96" t="s">
        <v>265</v>
      </c>
    </row>
    <row r="21" spans="1:3">
      <c r="A21" s="96" t="s">
        <v>240</v>
      </c>
      <c r="B21" s="100">
        <v>0.13250000000000001</v>
      </c>
      <c r="C21" s="96" t="s">
        <v>266</v>
      </c>
    </row>
    <row r="22" spans="1:3">
      <c r="A22" s="96" t="s">
        <v>78</v>
      </c>
      <c r="B22" s="100">
        <v>5.8999999999999997E-2</v>
      </c>
      <c r="C22" s="96" t="s">
        <v>264</v>
      </c>
    </row>
    <row r="23" spans="1:3">
      <c r="A23" s="96" t="s">
        <v>79</v>
      </c>
      <c r="B23" s="100">
        <v>0.104</v>
      </c>
      <c r="C23" s="96" t="s">
        <v>257</v>
      </c>
    </row>
    <row r="24" spans="1:3">
      <c r="A24" s="96" t="s">
        <v>241</v>
      </c>
      <c r="B24" s="100">
        <v>0.14749999999999999</v>
      </c>
      <c r="C24" s="96" t="s">
        <v>258</v>
      </c>
    </row>
    <row r="25" spans="1:3">
      <c r="A25" s="96" t="s">
        <v>81</v>
      </c>
      <c r="B25" s="100">
        <v>6.275E-2</v>
      </c>
      <c r="C25" s="96" t="s">
        <v>267</v>
      </c>
    </row>
    <row r="26" spans="1:3">
      <c r="A26" s="96" t="s">
        <v>82</v>
      </c>
      <c r="B26" s="100">
        <v>7.85E-2</v>
      </c>
      <c r="C26" s="96" t="s">
        <v>268</v>
      </c>
    </row>
    <row r="27" spans="1:3">
      <c r="A27" s="96" t="s">
        <v>85</v>
      </c>
      <c r="B27" s="100">
        <v>7.85E-2</v>
      </c>
      <c r="C27" s="96" t="s">
        <v>268</v>
      </c>
    </row>
    <row r="28" spans="1:3">
      <c r="A28" s="96" t="s">
        <v>242</v>
      </c>
      <c r="B28" s="100">
        <v>0.13250000000000001</v>
      </c>
      <c r="C28" s="96" t="s">
        <v>266</v>
      </c>
    </row>
    <row r="29" spans="1:3">
      <c r="A29" s="96" t="s">
        <v>86</v>
      </c>
      <c r="B29" s="100">
        <v>0.13250000000000001</v>
      </c>
      <c r="C29" s="96" t="s">
        <v>266</v>
      </c>
    </row>
    <row r="30" spans="1:3">
      <c r="A30" s="96" t="s">
        <v>87</v>
      </c>
      <c r="B30" s="100">
        <v>0.13250000000000001</v>
      </c>
      <c r="C30" s="96" t="s">
        <v>266</v>
      </c>
    </row>
    <row r="31" spans="1:3">
      <c r="A31" s="96" t="s">
        <v>88</v>
      </c>
      <c r="B31" s="100">
        <v>0.05</v>
      </c>
      <c r="C31" s="96" t="s">
        <v>261</v>
      </c>
    </row>
    <row r="32" spans="1:3">
      <c r="A32" s="96" t="s">
        <v>243</v>
      </c>
      <c r="B32" s="100">
        <v>0.13250000000000001</v>
      </c>
      <c r="C32" s="96" t="s">
        <v>266</v>
      </c>
    </row>
    <row r="33" spans="1:3">
      <c r="A33" s="96" t="s">
        <v>89</v>
      </c>
      <c r="B33" s="100">
        <v>5.8999999999999997E-2</v>
      </c>
      <c r="C33" s="96" t="s">
        <v>264</v>
      </c>
    </row>
    <row r="34" spans="1:3">
      <c r="A34" s="96" t="s">
        <v>91</v>
      </c>
      <c r="B34" s="100">
        <v>5.8999999999999997E-2</v>
      </c>
      <c r="C34" s="96" t="s">
        <v>264</v>
      </c>
    </row>
    <row r="35" spans="1:3">
      <c r="A35" s="96" t="s">
        <v>92</v>
      </c>
      <c r="B35" s="100">
        <v>5.8999999999999997E-2</v>
      </c>
      <c r="C35" s="96" t="s">
        <v>264</v>
      </c>
    </row>
    <row r="36" spans="1:3">
      <c r="A36" s="96" t="s">
        <v>93</v>
      </c>
      <c r="B36" s="100">
        <v>8.3000000000000004E-2</v>
      </c>
      <c r="C36" s="96" t="s">
        <v>262</v>
      </c>
    </row>
    <row r="37" spans="1:3">
      <c r="A37" s="96" t="s">
        <v>244</v>
      </c>
      <c r="B37" s="100">
        <v>0.11749999999999999</v>
      </c>
      <c r="C37" s="96" t="s">
        <v>255</v>
      </c>
    </row>
    <row r="38" spans="1:3">
      <c r="A38" s="96" t="s">
        <v>96</v>
      </c>
      <c r="B38" s="100">
        <v>8.3000000000000004E-2</v>
      </c>
      <c r="C38" s="96" t="s">
        <v>262</v>
      </c>
    </row>
    <row r="39" spans="1:3">
      <c r="A39" s="96" t="s">
        <v>97</v>
      </c>
      <c r="B39" s="100">
        <v>8.7499999999999994E-2</v>
      </c>
      <c r="C39" s="96" t="s">
        <v>263</v>
      </c>
    </row>
    <row r="40" spans="1:3">
      <c r="A40" s="96" t="s">
        <v>245</v>
      </c>
      <c r="B40" s="100">
        <v>0.16250000000000001</v>
      </c>
      <c r="C40" s="96" t="s">
        <v>269</v>
      </c>
    </row>
    <row r="41" spans="1:3">
      <c r="A41" s="96" t="s">
        <v>246</v>
      </c>
      <c r="B41" s="100">
        <v>0.11749999999999999</v>
      </c>
      <c r="C41" s="96" t="s">
        <v>255</v>
      </c>
    </row>
    <row r="42" spans="1:3">
      <c r="A42" s="96" t="s">
        <v>99</v>
      </c>
      <c r="B42" s="100">
        <v>0.2</v>
      </c>
      <c r="C42" s="96" t="s">
        <v>270</v>
      </c>
    </row>
    <row r="43" spans="1:3">
      <c r="A43" s="96" t="s">
        <v>100</v>
      </c>
      <c r="B43" s="100">
        <v>6.0499999999999998E-2</v>
      </c>
      <c r="C43" s="96" t="s">
        <v>271</v>
      </c>
    </row>
    <row r="44" spans="1:3">
      <c r="A44" s="96" t="s">
        <v>276</v>
      </c>
      <c r="B44" s="100">
        <v>0.14749999999999999</v>
      </c>
      <c r="C44" s="96" t="s">
        <v>258</v>
      </c>
    </row>
    <row r="45" spans="1:3">
      <c r="A45" s="96" t="s">
        <v>101</v>
      </c>
      <c r="B45" s="100">
        <v>0.05</v>
      </c>
      <c r="C45" s="96" t="s">
        <v>261</v>
      </c>
    </row>
    <row r="46" spans="1:3">
      <c r="A46" s="96" t="s">
        <v>102</v>
      </c>
      <c r="B46" s="100">
        <v>0.11749999999999999</v>
      </c>
      <c r="C46" s="96" t="s">
        <v>255</v>
      </c>
    </row>
    <row r="47" spans="1:3">
      <c r="A47" s="96" t="s">
        <v>103</v>
      </c>
      <c r="B47" s="100">
        <v>0.16250000000000001</v>
      </c>
      <c r="C47" s="96" t="s">
        <v>269</v>
      </c>
    </row>
    <row r="48" spans="1:3">
      <c r="A48" s="96" t="s">
        <v>104</v>
      </c>
      <c r="B48" s="100">
        <v>0.16250000000000001</v>
      </c>
      <c r="C48" s="96" t="s">
        <v>269</v>
      </c>
    </row>
    <row r="49" spans="1:3">
      <c r="A49" s="96" t="s">
        <v>106</v>
      </c>
      <c r="B49" s="100">
        <v>0.104</v>
      </c>
      <c r="C49" s="96" t="s">
        <v>257</v>
      </c>
    </row>
    <row r="50" spans="1:3">
      <c r="A50" s="96" t="s">
        <v>109</v>
      </c>
      <c r="B50" s="100">
        <v>6.0499999999999998E-2</v>
      </c>
      <c r="C50" s="96" t="s">
        <v>271</v>
      </c>
    </row>
    <row r="51" spans="1:3">
      <c r="A51" s="96" t="s">
        <v>112</v>
      </c>
      <c r="B51" s="100">
        <v>0.11749999999999999</v>
      </c>
      <c r="C51" s="96" t="s">
        <v>255</v>
      </c>
    </row>
    <row r="52" spans="1:3">
      <c r="A52" s="96" t="s">
        <v>113</v>
      </c>
      <c r="B52" s="100">
        <v>0.05</v>
      </c>
      <c r="C52" s="96" t="s">
        <v>261</v>
      </c>
    </row>
    <row r="53" spans="1:3">
      <c r="A53" s="96" t="s">
        <v>114</v>
      </c>
      <c r="B53" s="100">
        <v>5.6000000000000001E-2</v>
      </c>
      <c r="C53" s="96" t="s">
        <v>272</v>
      </c>
    </row>
    <row r="54" spans="1:3">
      <c r="A54" s="96" t="s">
        <v>115</v>
      </c>
      <c r="B54" s="100">
        <v>0.104</v>
      </c>
      <c r="C54" s="96" t="s">
        <v>257</v>
      </c>
    </row>
    <row r="55" spans="1:3">
      <c r="A55" s="96" t="s">
        <v>116</v>
      </c>
      <c r="B55" s="100">
        <v>0.104</v>
      </c>
      <c r="C55" s="96" t="s">
        <v>257</v>
      </c>
    </row>
    <row r="56" spans="1:3">
      <c r="A56" s="96" t="s">
        <v>117</v>
      </c>
      <c r="B56" s="100">
        <v>0.05</v>
      </c>
      <c r="C56" s="96" t="s">
        <v>261</v>
      </c>
    </row>
    <row r="57" spans="1:3">
      <c r="A57" s="96" t="s">
        <v>119</v>
      </c>
      <c r="B57" s="100">
        <v>0.11749999999999999</v>
      </c>
      <c r="C57" s="96" t="s">
        <v>255</v>
      </c>
    </row>
    <row r="58" spans="1:3">
      <c r="A58" s="96" t="s">
        <v>120</v>
      </c>
      <c r="B58" s="100">
        <v>0.2</v>
      </c>
      <c r="C58" s="96" t="s">
        <v>270</v>
      </c>
    </row>
    <row r="59" spans="1:3">
      <c r="A59" s="96" t="s">
        <v>122</v>
      </c>
      <c r="B59" s="100">
        <v>8.7499999999999994E-2</v>
      </c>
      <c r="C59" s="96" t="s">
        <v>263</v>
      </c>
    </row>
    <row r="60" spans="1:3">
      <c r="A60" s="96" t="s">
        <v>125</v>
      </c>
      <c r="B60" s="100">
        <v>0.13250000000000001</v>
      </c>
      <c r="C60" s="96" t="s">
        <v>266</v>
      </c>
    </row>
    <row r="61" spans="1:3">
      <c r="A61" s="96" t="s">
        <v>126</v>
      </c>
      <c r="B61" s="100">
        <v>5.6000000000000001E-2</v>
      </c>
      <c r="C61" s="96" t="s">
        <v>272</v>
      </c>
    </row>
    <row r="62" spans="1:3">
      <c r="A62" s="96" t="s">
        <v>127</v>
      </c>
      <c r="B62" s="100">
        <v>8.7499999999999994E-2</v>
      </c>
      <c r="C62" s="96" t="s">
        <v>263</v>
      </c>
    </row>
    <row r="63" spans="1:3">
      <c r="A63" s="96" t="s">
        <v>129</v>
      </c>
      <c r="B63" s="100">
        <v>8.3000000000000004E-2</v>
      </c>
      <c r="C63" s="96" t="s">
        <v>262</v>
      </c>
    </row>
    <row r="64" spans="1:3">
      <c r="A64" s="96" t="s">
        <v>130</v>
      </c>
      <c r="B64" s="100">
        <v>8.3000000000000004E-2</v>
      </c>
      <c r="C64" s="96" t="s">
        <v>262</v>
      </c>
    </row>
    <row r="65" spans="1:3">
      <c r="A65" s="96" t="s">
        <v>131</v>
      </c>
      <c r="B65" s="100">
        <v>8.3000000000000004E-2</v>
      </c>
      <c r="C65" s="96" t="s">
        <v>262</v>
      </c>
    </row>
    <row r="66" spans="1:3">
      <c r="A66" s="96" t="s">
        <v>134</v>
      </c>
      <c r="B66" s="100">
        <v>8.7499999999999994E-2</v>
      </c>
      <c r="C66" s="96" t="s">
        <v>263</v>
      </c>
    </row>
    <row r="67" spans="1:3">
      <c r="A67" s="96" t="s">
        <v>135</v>
      </c>
      <c r="B67" s="100">
        <v>5.6000000000000001E-2</v>
      </c>
      <c r="C67" s="96" t="s">
        <v>272</v>
      </c>
    </row>
    <row r="68" spans="1:3">
      <c r="A68" s="96" t="s">
        <v>136</v>
      </c>
      <c r="B68" s="100">
        <v>6.0499999999999998E-2</v>
      </c>
      <c r="C68" s="96" t="s">
        <v>271</v>
      </c>
    </row>
    <row r="69" spans="1:3">
      <c r="A69" s="96" t="s">
        <v>137</v>
      </c>
      <c r="B69" s="100">
        <v>7.85E-2</v>
      </c>
      <c r="C69" s="96" t="s">
        <v>268</v>
      </c>
    </row>
    <row r="70" spans="1:3">
      <c r="A70" s="96" t="s">
        <v>139</v>
      </c>
      <c r="B70" s="100">
        <v>0.2</v>
      </c>
      <c r="C70" s="96" t="s">
        <v>270</v>
      </c>
    </row>
    <row r="71" spans="1:3">
      <c r="A71" s="96" t="s">
        <v>140</v>
      </c>
      <c r="B71" s="100">
        <v>5.8999999999999997E-2</v>
      </c>
      <c r="C71" s="96" t="s">
        <v>264</v>
      </c>
    </row>
    <row r="72" spans="1:3">
      <c r="A72" s="96" t="s">
        <v>143</v>
      </c>
      <c r="B72" s="100">
        <v>0.11749999999999999</v>
      </c>
      <c r="C72" s="96" t="s">
        <v>255</v>
      </c>
    </row>
    <row r="73" spans="1:3">
      <c r="A73" s="96" t="s">
        <v>144</v>
      </c>
      <c r="B73" s="100">
        <v>7.85E-2</v>
      </c>
      <c r="C73" s="96" t="s">
        <v>268</v>
      </c>
    </row>
    <row r="74" spans="1:3">
      <c r="A74" s="96" t="s">
        <v>145</v>
      </c>
      <c r="B74" s="100">
        <v>0.11749999999999999</v>
      </c>
      <c r="C74" s="96" t="s">
        <v>255</v>
      </c>
    </row>
    <row r="75" spans="1:3">
      <c r="A75" s="96" t="s">
        <v>247</v>
      </c>
      <c r="B75" s="100">
        <v>5.8999999999999997E-2</v>
      </c>
      <c r="C75" s="96" t="s">
        <v>264</v>
      </c>
    </row>
    <row r="76" spans="1:3">
      <c r="A76" s="96" t="s">
        <v>147</v>
      </c>
      <c r="B76" s="100">
        <v>5.7500000000000002E-2</v>
      </c>
      <c r="C76" s="96" t="s">
        <v>273</v>
      </c>
    </row>
    <row r="77" spans="1:3">
      <c r="A77" s="96" t="s">
        <v>149</v>
      </c>
      <c r="B77" s="100">
        <v>7.85E-2</v>
      </c>
      <c r="C77" s="96" t="s">
        <v>268</v>
      </c>
    </row>
    <row r="78" spans="1:3">
      <c r="A78" s="96" t="s">
        <v>150</v>
      </c>
      <c r="B78" s="100">
        <v>0.11749999999999999</v>
      </c>
      <c r="C78" s="96" t="s">
        <v>255</v>
      </c>
    </row>
    <row r="79" spans="1:3">
      <c r="A79" s="96" t="s">
        <v>153</v>
      </c>
      <c r="B79" s="100">
        <v>0.05</v>
      </c>
      <c r="C79" s="96" t="s">
        <v>261</v>
      </c>
    </row>
    <row r="80" spans="1:3">
      <c r="A80" s="96" t="s">
        <v>154</v>
      </c>
      <c r="B80" s="100">
        <v>7.3999999999999996E-2</v>
      </c>
      <c r="C80" s="96" t="s">
        <v>260</v>
      </c>
    </row>
    <row r="81" spans="1:3">
      <c r="A81" s="96" t="s">
        <v>155</v>
      </c>
      <c r="B81" s="100">
        <v>0.05</v>
      </c>
      <c r="C81" s="96" t="s">
        <v>261</v>
      </c>
    </row>
    <row r="82" spans="1:3">
      <c r="A82" s="96" t="s">
        <v>248</v>
      </c>
      <c r="B82" s="100">
        <v>5.8999999999999997E-2</v>
      </c>
      <c r="C82" s="96" t="s">
        <v>264</v>
      </c>
    </row>
    <row r="83" spans="1:3">
      <c r="A83" s="96" t="s">
        <v>158</v>
      </c>
      <c r="B83" s="100">
        <v>0.104</v>
      </c>
      <c r="C83" s="96" t="s">
        <v>257</v>
      </c>
    </row>
    <row r="84" spans="1:3">
      <c r="A84" s="96" t="s">
        <v>161</v>
      </c>
      <c r="B84" s="100">
        <v>6.8000000000000005E-2</v>
      </c>
      <c r="C84" s="96" t="s">
        <v>256</v>
      </c>
    </row>
    <row r="85" spans="1:3">
      <c r="A85" s="96" t="s">
        <v>163</v>
      </c>
      <c r="B85" s="100">
        <v>6.8000000000000005E-2</v>
      </c>
      <c r="C85" s="96" t="s">
        <v>256</v>
      </c>
    </row>
    <row r="86" spans="1:3">
      <c r="A86" s="96" t="s">
        <v>165</v>
      </c>
      <c r="B86" s="100">
        <v>7.3999999999999996E-2</v>
      </c>
      <c r="C86" s="96" t="s">
        <v>260</v>
      </c>
    </row>
    <row r="87" spans="1:3">
      <c r="A87" s="96" t="s">
        <v>166</v>
      </c>
      <c r="B87" s="100">
        <v>7.3999999999999996E-2</v>
      </c>
      <c r="C87" s="96" t="s">
        <v>260</v>
      </c>
    </row>
    <row r="88" spans="1:3">
      <c r="A88" s="96" t="s">
        <v>167</v>
      </c>
      <c r="B88" s="100">
        <v>0.14749999999999999</v>
      </c>
      <c r="C88" s="96" t="s">
        <v>258</v>
      </c>
    </row>
    <row r="89" spans="1:3">
      <c r="A89" s="96" t="s">
        <v>168</v>
      </c>
      <c r="B89" s="100">
        <v>0.11749999999999999</v>
      </c>
      <c r="C89" s="96" t="s">
        <v>255</v>
      </c>
    </row>
    <row r="90" spans="1:3">
      <c r="A90" s="96" t="s">
        <v>170</v>
      </c>
      <c r="B90" s="100">
        <v>0.104</v>
      </c>
      <c r="C90" s="96" t="s">
        <v>257</v>
      </c>
    </row>
    <row r="91" spans="1:3">
      <c r="A91" s="96" t="s">
        <v>249</v>
      </c>
      <c r="B91" s="100">
        <v>8.3000000000000004E-2</v>
      </c>
      <c r="C91" s="96" t="s">
        <v>262</v>
      </c>
    </row>
    <row r="92" spans="1:3">
      <c r="A92" s="96" t="s">
        <v>171</v>
      </c>
      <c r="B92" s="100">
        <v>8.7499999999999994E-2</v>
      </c>
      <c r="C92" s="96" t="s">
        <v>263</v>
      </c>
    </row>
    <row r="93" spans="1:3">
      <c r="A93" s="96" t="s">
        <v>172</v>
      </c>
      <c r="B93" s="100">
        <v>0.11749999999999999</v>
      </c>
      <c r="C93" s="96" t="s">
        <v>255</v>
      </c>
    </row>
    <row r="94" spans="1:3">
      <c r="A94" s="96" t="s">
        <v>173</v>
      </c>
      <c r="B94" s="100">
        <v>8.3000000000000004E-2</v>
      </c>
      <c r="C94" s="96" t="s">
        <v>262</v>
      </c>
    </row>
    <row r="95" spans="1:3">
      <c r="A95" s="96" t="s">
        <v>174</v>
      </c>
      <c r="B95" s="100">
        <v>0.05</v>
      </c>
      <c r="C95" s="96" t="s">
        <v>261</v>
      </c>
    </row>
    <row r="96" spans="1:3">
      <c r="A96" s="96" t="s">
        <v>175</v>
      </c>
      <c r="B96" s="100">
        <v>0.05</v>
      </c>
      <c r="C96" s="96" t="s">
        <v>261</v>
      </c>
    </row>
    <row r="97" spans="1:3">
      <c r="A97" s="96" t="s">
        <v>176</v>
      </c>
      <c r="B97" s="100">
        <v>0.14749999999999999</v>
      </c>
      <c r="C97" s="96" t="s">
        <v>258</v>
      </c>
    </row>
    <row r="98" spans="1:3">
      <c r="A98" s="96" t="s">
        <v>177</v>
      </c>
      <c r="B98" s="100">
        <v>0.104</v>
      </c>
      <c r="C98" s="96" t="s">
        <v>257</v>
      </c>
    </row>
    <row r="99" spans="1:3">
      <c r="A99" s="96" t="s">
        <v>179</v>
      </c>
      <c r="B99" s="100">
        <v>0.05</v>
      </c>
      <c r="C99" s="96" t="s">
        <v>261</v>
      </c>
    </row>
    <row r="100" spans="1:3">
      <c r="A100" s="96" t="s">
        <v>180</v>
      </c>
      <c r="B100" s="100">
        <v>6.0499999999999998E-2</v>
      </c>
      <c r="C100" s="96" t="s">
        <v>271</v>
      </c>
    </row>
    <row r="101" spans="1:3">
      <c r="A101" s="96" t="s">
        <v>181</v>
      </c>
      <c r="B101" s="100">
        <v>0.16250000000000001</v>
      </c>
      <c r="C101" s="96" t="s">
        <v>269</v>
      </c>
    </row>
    <row r="102" spans="1:3">
      <c r="A102" s="96" t="s">
        <v>183</v>
      </c>
      <c r="B102" s="100">
        <v>7.85E-2</v>
      </c>
      <c r="C102" s="96" t="s">
        <v>268</v>
      </c>
    </row>
    <row r="103" spans="1:3">
      <c r="A103" s="96" t="s">
        <v>184</v>
      </c>
      <c r="B103" s="100">
        <v>0.11749999999999999</v>
      </c>
      <c r="C103" s="96" t="s">
        <v>255</v>
      </c>
    </row>
    <row r="104" spans="1:3">
      <c r="A104" s="96" t="s">
        <v>185</v>
      </c>
      <c r="B104" s="100">
        <v>0.104</v>
      </c>
      <c r="C104" s="96" t="s">
        <v>257</v>
      </c>
    </row>
    <row r="105" spans="1:3">
      <c r="A105" s="96" t="s">
        <v>186</v>
      </c>
      <c r="B105" s="100">
        <v>7.85E-2</v>
      </c>
      <c r="C105" s="96" t="s">
        <v>268</v>
      </c>
    </row>
    <row r="106" spans="1:3">
      <c r="A106" s="96" t="s">
        <v>187</v>
      </c>
      <c r="B106" s="100">
        <v>8.3000000000000004E-2</v>
      </c>
      <c r="C106" s="96" t="s">
        <v>262</v>
      </c>
    </row>
    <row r="107" spans="1:3">
      <c r="A107" s="96" t="s">
        <v>188</v>
      </c>
      <c r="B107" s="100">
        <v>6.275E-2</v>
      </c>
      <c r="C107" s="96" t="s">
        <v>267</v>
      </c>
    </row>
    <row r="108" spans="1:3">
      <c r="A108" s="96" t="s">
        <v>189</v>
      </c>
      <c r="B108" s="100">
        <v>0.104</v>
      </c>
      <c r="C108" s="96" t="s">
        <v>257</v>
      </c>
    </row>
    <row r="109" spans="1:3">
      <c r="A109" s="96" t="s">
        <v>191</v>
      </c>
      <c r="B109" s="100">
        <v>5.7500000000000002E-2</v>
      </c>
      <c r="C109" s="96" t="s">
        <v>273</v>
      </c>
    </row>
    <row r="110" spans="1:3">
      <c r="A110" s="96" t="s">
        <v>277</v>
      </c>
      <c r="B110" s="100">
        <v>6.275E-2</v>
      </c>
      <c r="C110" s="96" t="s">
        <v>267</v>
      </c>
    </row>
    <row r="111" spans="1:3">
      <c r="A111" s="96" t="s">
        <v>278</v>
      </c>
      <c r="B111" s="100">
        <v>0.104</v>
      </c>
      <c r="C111" s="96" t="s">
        <v>257</v>
      </c>
    </row>
    <row r="112" spans="1:3">
      <c r="A112" s="96" t="s">
        <v>192</v>
      </c>
      <c r="B112" s="100">
        <v>8.3000000000000004E-2</v>
      </c>
      <c r="C112" s="96" t="s">
        <v>262</v>
      </c>
    </row>
    <row r="113" spans="1:3">
      <c r="A113" s="96" t="s">
        <v>193</v>
      </c>
      <c r="B113" s="100">
        <v>7.3999999999999996E-2</v>
      </c>
      <c r="C113" s="96" t="s">
        <v>260</v>
      </c>
    </row>
    <row r="114" spans="1:3">
      <c r="A114" s="96" t="s">
        <v>195</v>
      </c>
      <c r="B114" s="100">
        <v>0.13250000000000001</v>
      </c>
      <c r="C114" s="96" t="s">
        <v>266</v>
      </c>
    </row>
    <row r="115" spans="1:3">
      <c r="A115" s="96" t="s">
        <v>196</v>
      </c>
      <c r="B115" s="100">
        <v>5.8999999999999997E-2</v>
      </c>
      <c r="C115" s="96" t="s">
        <v>264</v>
      </c>
    </row>
    <row r="116" spans="1:3">
      <c r="A116" s="96" t="s">
        <v>198</v>
      </c>
      <c r="B116" s="100">
        <v>0.11749999999999999</v>
      </c>
      <c r="C116" s="96" t="s">
        <v>255</v>
      </c>
    </row>
    <row r="117" spans="1:3">
      <c r="A117" s="96" t="s">
        <v>199</v>
      </c>
      <c r="B117" s="100">
        <v>0.11749999999999999</v>
      </c>
      <c r="C117" s="96" t="s">
        <v>255</v>
      </c>
    </row>
    <row r="118" spans="1:3">
      <c r="A118" s="96" t="s">
        <v>201</v>
      </c>
      <c r="B118" s="100">
        <v>0.05</v>
      </c>
      <c r="C118" s="96" t="s">
        <v>261</v>
      </c>
    </row>
    <row r="119" spans="1:3">
      <c r="A119" s="96" t="s">
        <v>250</v>
      </c>
      <c r="B119" s="100">
        <v>6.275E-2</v>
      </c>
      <c r="C119" s="96" t="s">
        <v>267</v>
      </c>
    </row>
    <row r="120" spans="1:3">
      <c r="A120" s="96" t="s">
        <v>204</v>
      </c>
      <c r="B120" s="100">
        <v>8.7499999999999994E-2</v>
      </c>
      <c r="C120" s="96" t="s">
        <v>263</v>
      </c>
    </row>
    <row r="121" spans="1:3">
      <c r="A121" s="96" t="s">
        <v>205</v>
      </c>
      <c r="B121" s="100">
        <v>7.3999999999999996E-2</v>
      </c>
      <c r="C121" s="96" t="s">
        <v>260</v>
      </c>
    </row>
    <row r="122" spans="1:3">
      <c r="A122" s="96" t="s">
        <v>206</v>
      </c>
      <c r="B122" s="100">
        <v>8.3000000000000004E-2</v>
      </c>
      <c r="C122" s="96" t="s">
        <v>262</v>
      </c>
    </row>
    <row r="123" spans="1:3">
      <c r="A123" s="96" t="s">
        <v>207</v>
      </c>
      <c r="B123" s="100">
        <v>0.11749999999999999</v>
      </c>
      <c r="C123" s="96" t="s">
        <v>255</v>
      </c>
    </row>
    <row r="124" spans="1:3">
      <c r="A124" s="96" t="s">
        <v>251</v>
      </c>
      <c r="B124" s="100">
        <v>7.3999999999999996E-2</v>
      </c>
      <c r="C124" s="96" t="s">
        <v>260</v>
      </c>
    </row>
    <row r="125" spans="1:3">
      <c r="A125" s="96" t="s">
        <v>252</v>
      </c>
      <c r="B125" s="100">
        <v>0.13250000000000001</v>
      </c>
      <c r="C125" s="96" t="s">
        <v>266</v>
      </c>
    </row>
    <row r="126" spans="1:3">
      <c r="A126" s="96" t="s">
        <v>208</v>
      </c>
      <c r="B126" s="100">
        <v>0.104</v>
      </c>
      <c r="C126" s="96" t="s">
        <v>257</v>
      </c>
    </row>
    <row r="127" spans="1:3">
      <c r="A127" s="96" t="s">
        <v>210</v>
      </c>
      <c r="B127" s="100">
        <v>0.05</v>
      </c>
      <c r="C127" s="96" t="s">
        <v>261</v>
      </c>
    </row>
    <row r="128" spans="1:3">
      <c r="A128" s="96" t="s">
        <v>211</v>
      </c>
      <c r="B128" s="100">
        <v>0.05</v>
      </c>
      <c r="C128" s="96" t="s">
        <v>261</v>
      </c>
    </row>
    <row r="129" spans="1:3">
      <c r="A129" s="96" t="s">
        <v>213</v>
      </c>
      <c r="B129" s="100">
        <v>5.8999999999999997E-2</v>
      </c>
      <c r="C129" s="96" t="s">
        <v>264</v>
      </c>
    </row>
    <row r="130" spans="1:3">
      <c r="A130" s="96" t="s">
        <v>215</v>
      </c>
      <c r="B130" s="100">
        <v>7.3999999999999996E-2</v>
      </c>
      <c r="C130" s="96" t="s">
        <v>260</v>
      </c>
    </row>
    <row r="131" spans="1:3">
      <c r="A131" s="96" t="s">
        <v>216</v>
      </c>
      <c r="B131" s="100">
        <v>7.3999999999999996E-2</v>
      </c>
      <c r="C131" s="96" t="s">
        <v>260</v>
      </c>
    </row>
    <row r="132" spans="1:3">
      <c r="A132" s="96" t="s">
        <v>217</v>
      </c>
      <c r="B132" s="100">
        <v>0.104</v>
      </c>
      <c r="C132" s="96" t="s">
        <v>257</v>
      </c>
    </row>
    <row r="133" spans="1:3">
      <c r="A133" s="96" t="s">
        <v>218</v>
      </c>
      <c r="B133" s="100">
        <v>8.3000000000000004E-2</v>
      </c>
      <c r="C133" s="96" t="s">
        <v>262</v>
      </c>
    </row>
    <row r="134" spans="1:3">
      <c r="A134" s="96" t="s">
        <v>219</v>
      </c>
      <c r="B134" s="100">
        <v>0.11749999999999999</v>
      </c>
      <c r="C134" s="96" t="s">
        <v>255</v>
      </c>
    </row>
    <row r="135" spans="1:3">
      <c r="A135" s="96" t="s">
        <v>220</v>
      </c>
      <c r="B135" s="100">
        <v>0.16250000000000001</v>
      </c>
      <c r="C135" s="96" t="s">
        <v>269</v>
      </c>
    </row>
    <row r="136" spans="1:3">
      <c r="A136" s="96" t="s">
        <v>221</v>
      </c>
      <c r="B136" s="100">
        <v>5.7500000000000002E-2</v>
      </c>
      <c r="C136" s="96" t="s">
        <v>273</v>
      </c>
    </row>
    <row r="137" spans="1:3">
      <c r="A137" s="96" t="s">
        <v>222</v>
      </c>
      <c r="B137" s="100">
        <v>5.6000000000000001E-2</v>
      </c>
      <c r="C137" s="96" t="s">
        <v>272</v>
      </c>
    </row>
    <row r="138" spans="1:3">
      <c r="A138" s="96" t="s">
        <v>279</v>
      </c>
      <c r="B138" s="100">
        <v>0.05</v>
      </c>
      <c r="C138" s="96" t="s">
        <v>261</v>
      </c>
    </row>
    <row r="139" spans="1:3">
      <c r="A139" s="96" t="s">
        <v>225</v>
      </c>
      <c r="B139" s="100">
        <v>8.3000000000000004E-2</v>
      </c>
      <c r="C139" s="96" t="s">
        <v>262</v>
      </c>
    </row>
    <row r="140" spans="1:3">
      <c r="A140" s="96" t="s">
        <v>227</v>
      </c>
      <c r="B140" s="100">
        <v>0.16250000000000001</v>
      </c>
      <c r="C140" s="96" t="s">
        <v>269</v>
      </c>
    </row>
    <row r="141" spans="1:3">
      <c r="A141" s="96" t="s">
        <v>228</v>
      </c>
      <c r="B141" s="100">
        <v>0.13250000000000001</v>
      </c>
      <c r="C141" s="96" t="s">
        <v>266</v>
      </c>
    </row>
    <row r="142" spans="1:3">
      <c r="A142" s="96" t="s">
        <v>229</v>
      </c>
      <c r="B142" s="100">
        <v>0.11749999999999999</v>
      </c>
      <c r="C142" s="96" t="s">
        <v>255</v>
      </c>
    </row>
    <row r="143" spans="1:3"/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Cover</vt:lpstr>
      <vt:lpstr>Esercizio 1</vt:lpstr>
      <vt:lpstr>Esercizio 2</vt:lpstr>
      <vt:lpstr>Esercizio 3</vt:lpstr>
      <vt:lpstr>Esercizi 4</vt:lpstr>
      <vt:lpstr>EY Tax Guide</vt:lpstr>
      <vt:lpstr>Damodaran (06-2013)</vt:lpstr>
      <vt:lpstr>Damodaran (01-2014)</vt:lpstr>
      <vt:lpstr>Damo2013</vt:lpstr>
      <vt:lpstr>Damo2014</vt:lpstr>
      <vt:lpstr>Cover!Print_Area</vt:lpstr>
      <vt:lpstr>'Esercizi 4'!Print_Area</vt:lpstr>
      <vt:lpstr>'Esercizio 1'!Print_Area</vt:lpstr>
      <vt:lpstr>'Esercizio 2'!Print_Area</vt:lpstr>
      <vt:lpstr>'Esercizio 3'!Print_Area</vt:lpstr>
      <vt:lpstr>'Esercizio 1'!Print_Titles</vt:lpstr>
      <vt:lpstr>'Esercizio 3'!Print_Titles</vt:lpstr>
      <vt:lpstr>TaxCountries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Feleppa</dc:creator>
  <cp:lastModifiedBy>Ettore Minelli</cp:lastModifiedBy>
  <cp:lastPrinted>2015-03-26T16:39:47Z</cp:lastPrinted>
  <dcterms:created xsi:type="dcterms:W3CDTF">2012-07-09T09:40:36Z</dcterms:created>
  <dcterms:modified xsi:type="dcterms:W3CDTF">2022-09-08T10:56:01Z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